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nta\Desktop\Curso de IA com Excel - Santander\"/>
    </mc:Choice>
  </mc:AlternateContent>
  <xr:revisionPtr revIDLastSave="0" documentId="13_ncr:1_{DB1B11E2-597B-46F6-8310-F192DCC4A488}" xr6:coauthVersionLast="47" xr6:coauthVersionMax="47" xr10:uidLastSave="{00000000-0000-0000-0000-000000000000}"/>
  <workbookProtection workbookAlgorithmName="SHA-512" workbookHashValue="519U5rcTEnsGa/rEqMs4lEWDuwnvJACMk9mA+fErgFr3EsvcFbB0wrImoM1Ul2nuUj34lGjaL4Wdbi5FLyRMEA==" workbookSaltValue="1zNIcyfU5ulRU79zdxiPtA==" workbookSpinCount="100000" lockStructure="1"/>
  <bookViews>
    <workbookView xWindow="60" yWindow="1080" windowWidth="17850" windowHeight="14160" xr2:uid="{788EB156-5F10-4904-A3AC-1A1EDE17F986}"/>
  </bookViews>
  <sheets>
    <sheet name="Simulador" sheetId="1" r:id="rId1"/>
    <sheet name="Apoio" sheetId="2" r:id="rId2"/>
  </sheets>
  <definedNames>
    <definedName name="Aporte">Simulador!$C$14</definedName>
    <definedName name="Patrimonio">Simulador!$C$17</definedName>
    <definedName name="Qtde_Anos">Simulador!$C$15</definedName>
    <definedName name="Rendimento_Carteira">Simulador!$C$10</definedName>
    <definedName name="Salario">Simulador!$C$9</definedName>
    <definedName name="Sugestao_Investimento">Simulador!$C$11</definedName>
    <definedName name="Tabela_Perfis">Apoio!$A$2:$D$20</definedName>
    <definedName name="Taxa_Mensal">Simulador!$C$16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34" i="1"/>
  <c r="C35" i="1"/>
  <c r="C36" i="1"/>
  <c r="C37" i="1"/>
  <c r="C32" i="1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29" i="1"/>
  <c r="C17" i="1"/>
  <c r="C18" i="1" s="1"/>
  <c r="C21" i="1"/>
  <c r="D21" i="1" s="1"/>
  <c r="C11" i="1"/>
  <c r="C22" i="1"/>
  <c r="D22" i="1" s="1"/>
  <c r="C23" i="1"/>
  <c r="D23" i="1" s="1"/>
  <c r="C24" i="1"/>
  <c r="D24" i="1" s="1"/>
  <c r="C25" i="1"/>
  <c r="D25" i="1" s="1"/>
  <c r="D33" i="1" l="1"/>
  <c r="D32" i="1"/>
  <c r="D37" i="1"/>
  <c r="D36" i="1"/>
  <c r="D35" i="1"/>
  <c r="D34" i="1"/>
  <c r="D39" i="1" l="1"/>
</calcChain>
</file>

<file path=xl/sharedStrings.xml><?xml version="1.0" encoding="utf-8"?>
<sst xmlns="http://schemas.openxmlformats.org/spreadsheetml/2006/main" count="70" uniqueCount="35">
  <si>
    <t>Quanto investir por mês</t>
  </si>
  <si>
    <t>Por Quantos Anos?</t>
  </si>
  <si>
    <t>Taxa de Rendimento mensal?</t>
  </si>
  <si>
    <t>Patrimônio acumulado?</t>
  </si>
  <si>
    <t>Dividendos Mensais?</t>
  </si>
  <si>
    <t>Investimento Mensal</t>
  </si>
  <si>
    <t>Quanto em 2 Anos?</t>
  </si>
  <si>
    <t>Quanto em 5 Anos</t>
  </si>
  <si>
    <t>Quanto em 10 Anos?</t>
  </si>
  <si>
    <t>Quanto em 20 Anos?</t>
  </si>
  <si>
    <t>Quanto em 30 Anos?</t>
  </si>
  <si>
    <t>Cenários</t>
  </si>
  <si>
    <t>Dividendos</t>
  </si>
  <si>
    <t>Salário</t>
  </si>
  <si>
    <t>Rendimento Carteira</t>
  </si>
  <si>
    <t>CONFIGURAÇÕES</t>
  </si>
  <si>
    <t>PERFIL</t>
  </si>
  <si>
    <t>VALOR A SER INVESTIDO POR MÊS</t>
  </si>
  <si>
    <t>TIPO DE FII</t>
  </si>
  <si>
    <t>PAPEL</t>
  </si>
  <si>
    <t>TIJOLO</t>
  </si>
  <si>
    <t>Percentual Sugerido</t>
  </si>
  <si>
    <t>Valores</t>
  </si>
  <si>
    <t>HÍBRIDOS</t>
  </si>
  <si>
    <t>FDFs</t>
  </si>
  <si>
    <t>DESENVOLVIMENTO</t>
  </si>
  <si>
    <t>HOTELARIAS</t>
  </si>
  <si>
    <t xml:space="preserve">Total </t>
  </si>
  <si>
    <t>CONSERVADOR</t>
  </si>
  <si>
    <t>PERCENTUAL</t>
  </si>
  <si>
    <t>Moderado</t>
  </si>
  <si>
    <t>CHAVE</t>
  </si>
  <si>
    <t>MODERADO</t>
  </si>
  <si>
    <t>AGRESSIVO</t>
  </si>
  <si>
    <t>Sugestão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</si>
</sst>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0.000%"/>
    <numFmt numFmtId="166" formatCode="&quot;R$&quot;\ #,##0.00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2499465926084170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2499465926084170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 tint="-0.1499679555650502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14996795556505021"/>
      </right>
      <top/>
      <bottom style="medium">
        <color indexed="64"/>
      </bottom>
      <diagonal/>
    </border>
    <border>
      <left style="thin">
        <color theme="0" tint="-0.14996795556505021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3" fillId="0" borderId="0" xfId="0" applyFont="1"/>
    <xf numFmtId="44" fontId="6" fillId="3" borderId="11" xfId="1" applyFont="1" applyFill="1" applyBorder="1" applyAlignment="1">
      <alignment horizontal="center"/>
    </xf>
    <xf numFmtId="44" fontId="6" fillId="3" borderId="13" xfId="1" applyFont="1" applyFill="1" applyBorder="1" applyAlignment="1">
      <alignment horizontal="center"/>
    </xf>
    <xf numFmtId="0" fontId="4" fillId="2" borderId="2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center" vertical="center"/>
    </xf>
    <xf numFmtId="44" fontId="6" fillId="3" borderId="18" xfId="1" applyFont="1" applyFill="1" applyBorder="1" applyAlignment="1">
      <alignment horizontal="center"/>
    </xf>
    <xf numFmtId="44" fontId="6" fillId="3" borderId="17" xfId="1" applyFont="1" applyFill="1" applyBorder="1" applyAlignment="1">
      <alignment horizontal="center"/>
    </xf>
    <xf numFmtId="44" fontId="6" fillId="3" borderId="19" xfId="1" applyFont="1" applyFill="1" applyBorder="1" applyAlignment="1">
      <alignment horizontal="center"/>
    </xf>
    <xf numFmtId="44" fontId="6" fillId="3" borderId="20" xfId="1" applyFont="1" applyFill="1" applyBorder="1" applyAlignment="1">
      <alignment horizontal="center"/>
    </xf>
    <xf numFmtId="44" fontId="6" fillId="3" borderId="22" xfId="1" applyFont="1" applyFill="1" applyBorder="1" applyAlignment="1">
      <alignment horizontal="center"/>
    </xf>
    <xf numFmtId="0" fontId="5" fillId="3" borderId="8" xfId="0" applyFont="1" applyFill="1" applyBorder="1" applyAlignment="1">
      <alignment horizontal="left" indent="2"/>
    </xf>
    <xf numFmtId="0" fontId="5" fillId="3" borderId="14" xfId="0" applyFont="1" applyFill="1" applyBorder="1" applyAlignment="1">
      <alignment horizontal="left" indent="2"/>
    </xf>
    <xf numFmtId="0" fontId="5" fillId="0" borderId="8" xfId="0" applyFont="1" applyBorder="1" applyAlignment="1">
      <alignment horizontal="left" indent="2"/>
    </xf>
    <xf numFmtId="0" fontId="5" fillId="0" borderId="10" xfId="0" applyFont="1" applyBorder="1" applyAlignment="1">
      <alignment horizontal="left" indent="2"/>
    </xf>
    <xf numFmtId="0" fontId="6" fillId="3" borderId="10" xfId="0" applyFont="1" applyFill="1" applyBorder="1" applyAlignment="1">
      <alignment horizontal="left" indent="2"/>
    </xf>
    <xf numFmtId="0" fontId="6" fillId="3" borderId="12" xfId="0" applyFont="1" applyFill="1" applyBorder="1" applyAlignment="1">
      <alignment horizontal="left" indent="2"/>
    </xf>
    <xf numFmtId="0" fontId="5" fillId="3" borderId="16" xfId="0" applyFont="1" applyFill="1" applyBorder="1" applyAlignment="1">
      <alignment horizontal="left" indent="2"/>
    </xf>
    <xf numFmtId="0" fontId="7" fillId="2" borderId="23" xfId="0" applyFont="1" applyFill="1" applyBorder="1" applyAlignment="1">
      <alignment horizontal="center"/>
    </xf>
    <xf numFmtId="0" fontId="7" fillId="2" borderId="24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/>
    </xf>
    <xf numFmtId="44" fontId="6" fillId="4" borderId="28" xfId="0" applyNumberFormat="1" applyFont="1" applyFill="1" applyBorder="1"/>
    <xf numFmtId="0" fontId="0" fillId="0" borderId="0" xfId="0" applyFill="1" applyBorder="1"/>
    <xf numFmtId="0" fontId="6" fillId="4" borderId="26" xfId="0" applyFont="1" applyFill="1" applyBorder="1" applyAlignment="1">
      <alignment horizontal="center"/>
    </xf>
    <xf numFmtId="9" fontId="6" fillId="3" borderId="19" xfId="2" applyFont="1" applyFill="1" applyBorder="1" applyAlignment="1">
      <alignment horizontal="center"/>
    </xf>
    <xf numFmtId="9" fontId="6" fillId="3" borderId="20" xfId="2" applyFont="1" applyFill="1" applyBorder="1" applyAlignment="1">
      <alignment horizontal="center"/>
    </xf>
    <xf numFmtId="44" fontId="6" fillId="3" borderId="9" xfId="1" applyFont="1" applyFill="1" applyBorder="1" applyAlignment="1">
      <alignment horizontal="center"/>
    </xf>
    <xf numFmtId="44" fontId="6" fillId="3" borderId="15" xfId="1" applyFont="1" applyFill="1" applyBorder="1" applyAlignment="1">
      <alignment horizontal="center"/>
    </xf>
    <xf numFmtId="0" fontId="8" fillId="3" borderId="29" xfId="0" applyFont="1" applyFill="1" applyBorder="1" applyAlignment="1">
      <alignment horizontal="left" indent="2"/>
    </xf>
    <xf numFmtId="0" fontId="7" fillId="2" borderId="26" xfId="0" applyFont="1" applyFill="1" applyBorder="1" applyAlignment="1">
      <alignment horizontal="left" indent="2"/>
    </xf>
    <xf numFmtId="166" fontId="6" fillId="3" borderId="30" xfId="1" applyNumberFormat="1" applyFont="1" applyFill="1" applyBorder="1" applyAlignment="1">
      <alignment horizontal="center"/>
    </xf>
    <xf numFmtId="166" fontId="6" fillId="3" borderId="5" xfId="1" applyNumberFormat="1" applyFont="1" applyFill="1" applyBorder="1" applyAlignment="1">
      <alignment horizontal="center"/>
    </xf>
    <xf numFmtId="9" fontId="0" fillId="0" borderId="3" xfId="2" applyFont="1" applyBorder="1" applyAlignment="1">
      <alignment horizontal="center"/>
    </xf>
    <xf numFmtId="9" fontId="0" fillId="0" borderId="4" xfId="2" applyFont="1" applyBorder="1" applyAlignment="1">
      <alignment horizontal="center"/>
    </xf>
    <xf numFmtId="9" fontId="0" fillId="0" borderId="5" xfId="2" applyFon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44" fontId="6" fillId="0" borderId="9" xfId="1" applyFont="1" applyBorder="1" applyAlignment="1" applyProtection="1">
      <alignment horizontal="center"/>
      <protection locked="0"/>
    </xf>
    <xf numFmtId="10" fontId="6" fillId="0" borderId="9" xfId="1" applyNumberFormat="1" applyFont="1" applyBorder="1" applyAlignment="1" applyProtection="1">
      <alignment horizontal="center"/>
      <protection locked="0"/>
    </xf>
    <xf numFmtId="0" fontId="6" fillId="0" borderId="11" xfId="0" applyFont="1" applyBorder="1" applyAlignment="1" applyProtection="1">
      <alignment horizontal="center"/>
      <protection locked="0"/>
    </xf>
    <xf numFmtId="164" fontId="6" fillId="0" borderId="11" xfId="0" applyNumberFormat="1" applyFont="1" applyBorder="1" applyAlignment="1" applyProtection="1">
      <alignment horizontal="center"/>
      <protection locked="0"/>
    </xf>
    <xf numFmtId="0" fontId="9" fillId="0" borderId="27" xfId="0" applyFont="1" applyFill="1" applyBorder="1" applyAlignment="1" applyProtection="1">
      <alignment horizontal="center" vertical="center"/>
      <protection locked="0"/>
    </xf>
    <xf numFmtId="0" fontId="9" fillId="0" borderId="28" xfId="0" applyFont="1" applyFill="1" applyBorder="1" applyAlignment="1" applyProtection="1">
      <alignment horizontal="center" vertical="center"/>
      <protection locked="0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Simulador!$C$31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Simulador!$B$32:$B$37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FDFs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Simulador!$C$32:$C$37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7-4496-B870-6FDA7488CBD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0178116142011345"/>
          <c:y val="0.26562335958005251"/>
          <c:w val="0.20320470854078407"/>
          <c:h val="0.46875328083989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590550</xdr:colOff>
      <xdr:row>0</xdr:row>
      <xdr:rowOff>114300</xdr:rowOff>
    </xdr:from>
    <xdr:to>
      <xdr:col>4</xdr:col>
      <xdr:colOff>28575</xdr:colOff>
      <xdr:row>6</xdr:row>
      <xdr:rowOff>47625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28D573DF-0188-0EB7-CCC3-09CA82E7B988}"/>
            </a:ext>
          </a:extLst>
        </xdr:cNvPr>
        <xdr:cNvGrpSpPr/>
      </xdr:nvGrpSpPr>
      <xdr:grpSpPr>
        <a:xfrm>
          <a:off x="590550" y="114300"/>
          <a:ext cx="5638800" cy="1076325"/>
          <a:chOff x="57150" y="47625"/>
          <a:chExt cx="5638800" cy="1076325"/>
        </a:xfrm>
      </xdr:grpSpPr>
      <xdr:sp macro="" textlink="">
        <xdr:nvSpPr>
          <xdr:cNvPr id="2" name="Retângulo: Cantos Arredondados 1">
            <a:extLst>
              <a:ext uri="{FF2B5EF4-FFF2-40B4-BE49-F238E27FC236}">
                <a16:creationId xmlns:a16="http://schemas.microsoft.com/office/drawing/2014/main" id="{38535535-FC0B-6669-C6D9-C9632C804EE3}"/>
              </a:ext>
            </a:extLst>
          </xdr:cNvPr>
          <xdr:cNvSpPr/>
        </xdr:nvSpPr>
        <xdr:spPr>
          <a:xfrm>
            <a:off x="57150" y="47625"/>
            <a:ext cx="5638800" cy="1076325"/>
          </a:xfrm>
          <a:prstGeom prst="roundRect">
            <a:avLst>
              <a:gd name="adj" fmla="val 6048"/>
            </a:avLst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4" name="Gráfico 3" descr="Moedas com preenchimento sólido">
            <a:extLst>
              <a:ext uri="{FF2B5EF4-FFF2-40B4-BE49-F238E27FC236}">
                <a16:creationId xmlns:a16="http://schemas.microsoft.com/office/drawing/2014/main" id="{5F00AFF9-ADC1-D17B-CD8C-C672FF5661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47650" y="114300"/>
            <a:ext cx="914400" cy="914400"/>
          </a:xfrm>
          <a:prstGeom prst="rect">
            <a:avLst/>
          </a:prstGeom>
        </xdr:spPr>
      </xdr:pic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9F3A85E2-4C2D-4AC5-1DA7-8A7411888228}"/>
              </a:ext>
            </a:extLst>
          </xdr:cNvPr>
          <xdr:cNvSpPr txBox="1"/>
        </xdr:nvSpPr>
        <xdr:spPr>
          <a:xfrm>
            <a:off x="1219200" y="209550"/>
            <a:ext cx="4333875" cy="7334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3600">
                <a:solidFill>
                  <a:schemeClr val="accent4">
                    <a:lumMod val="75000"/>
                  </a:schemeClr>
                </a:solidFill>
                <a:latin typeface="STXingkai" panose="020B0503020204020204" pitchFamily="2" charset="-122"/>
                <a:ea typeface="STXingkai" panose="020B0503020204020204" pitchFamily="2" charset="-122"/>
              </a:rPr>
              <a:t>Fantastic</a:t>
            </a:r>
            <a:r>
              <a:rPr lang="pt-BR" sz="3600" baseline="0">
                <a:solidFill>
                  <a:schemeClr val="accent4">
                    <a:lumMod val="75000"/>
                  </a:schemeClr>
                </a:solidFill>
                <a:latin typeface="STXingkai" panose="020B0503020204020204" pitchFamily="2" charset="-122"/>
                <a:ea typeface="STXingkai" panose="020B0503020204020204" pitchFamily="2" charset="-122"/>
              </a:rPr>
              <a:t> Investimentos</a:t>
            </a:r>
            <a:endParaRPr lang="pt-BR" sz="3600">
              <a:solidFill>
                <a:schemeClr val="accent4">
                  <a:lumMod val="75000"/>
                </a:schemeClr>
              </a:solidFill>
              <a:latin typeface="STXingkai" panose="020B0503020204020204" pitchFamily="2" charset="-122"/>
              <a:ea typeface="STXingkai" panose="020B0503020204020204" pitchFamily="2" charset="-122"/>
            </a:endParaRPr>
          </a:p>
        </xdr:txBody>
      </xdr:sp>
    </xdr:grpSp>
    <xdr:clientData/>
  </xdr:twoCellAnchor>
  <xdr:twoCellAnchor editAs="oneCell">
    <xdr:from>
      <xdr:col>3</xdr:col>
      <xdr:colOff>123825</xdr:colOff>
      <xdr:row>6</xdr:row>
      <xdr:rowOff>180975</xdr:rowOff>
    </xdr:from>
    <xdr:to>
      <xdr:col>4</xdr:col>
      <xdr:colOff>19051</xdr:colOff>
      <xdr:row>17</xdr:row>
      <xdr:rowOff>161925</xdr:rowOff>
    </xdr:to>
    <xdr:pic>
      <xdr:nvPicPr>
        <xdr:cNvPr id="8" name="Imagem 7" descr="Resolução CVM 160: como ficam as atualizações para as ofertas de cotas de  Fundos de Investimento • Vernalha Pereira">
          <a:extLst>
            <a:ext uri="{FF2B5EF4-FFF2-40B4-BE49-F238E27FC236}">
              <a16:creationId xmlns:a16="http://schemas.microsoft.com/office/drawing/2014/main" id="{CB5FC7DA-1B8D-B605-E955-3EF925E79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878" t="15634" r="10465"/>
        <a:stretch/>
      </xdr:blipFill>
      <xdr:spPr bwMode="auto">
        <a:xfrm>
          <a:off x="4486275" y="1323975"/>
          <a:ext cx="1419226" cy="272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566737</xdr:colOff>
      <xdr:row>39</xdr:row>
      <xdr:rowOff>152400</xdr:rowOff>
    </xdr:from>
    <xdr:to>
      <xdr:col>3</xdr:col>
      <xdr:colOff>1504950</xdr:colOff>
      <xdr:row>54</xdr:row>
      <xdr:rowOff>38100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0ADCDB5-A3E1-D839-A97A-8C00A3A67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96D58-9225-4C73-87FF-606BEC04B739}">
  <dimension ref="A1:F68"/>
  <sheetViews>
    <sheetView showGridLines="0" tabSelected="1" workbookViewId="0">
      <selection activeCell="C9" sqref="C9"/>
    </sheetView>
  </sheetViews>
  <sheetFormatPr defaultColWidth="0" defaultRowHeight="15" zeroHeight="1" x14ac:dyDescent="0.25"/>
  <cols>
    <col min="1" max="1" width="9.140625" customWidth="1"/>
    <col min="2" max="2" width="36.7109375" bestFit="1" customWidth="1"/>
    <col min="3" max="3" width="24.28515625" bestFit="1" customWidth="1"/>
    <col min="4" max="4" width="22.85546875" customWidth="1"/>
    <col min="5" max="5" width="10.5703125" customWidth="1"/>
    <col min="6" max="6" width="17.7109375" hidden="1" customWidth="1"/>
    <col min="7" max="7" width="9.140625" hidden="1" customWidth="1"/>
    <col min="8" max="16384" width="9.140625" hidden="1"/>
  </cols>
  <sheetData>
    <row r="1" spans="2:3" x14ac:dyDescent="0.25"/>
    <row r="2" spans="2:3" x14ac:dyDescent="0.25"/>
    <row r="3" spans="2:3" x14ac:dyDescent="0.25"/>
    <row r="4" spans="2:3" x14ac:dyDescent="0.25"/>
    <row r="5" spans="2:3" x14ac:dyDescent="0.25"/>
    <row r="6" spans="2:3" x14ac:dyDescent="0.25"/>
    <row r="7" spans="2:3" ht="15.75" thickBot="1" x14ac:dyDescent="0.3"/>
    <row r="8" spans="2:3" ht="26.25" x14ac:dyDescent="0.25">
      <c r="B8" s="1" t="s">
        <v>15</v>
      </c>
      <c r="C8" s="2"/>
    </row>
    <row r="9" spans="2:3" ht="18.75" x14ac:dyDescent="0.3">
      <c r="B9" s="14" t="s">
        <v>13</v>
      </c>
      <c r="C9" s="49">
        <v>2000</v>
      </c>
    </row>
    <row r="10" spans="2:3" ht="18.75" x14ac:dyDescent="0.3">
      <c r="B10" s="14" t="s">
        <v>14</v>
      </c>
      <c r="C10" s="50">
        <v>6.0000000000000001E-3</v>
      </c>
    </row>
    <row r="11" spans="2:3" ht="19.5" thickBot="1" x14ac:dyDescent="0.35">
      <c r="B11" s="15" t="s">
        <v>34</v>
      </c>
      <c r="C11" s="5">
        <f>C9*30%</f>
        <v>600</v>
      </c>
    </row>
    <row r="12" spans="2:3" ht="15.75" thickBot="1" x14ac:dyDescent="0.3"/>
    <row r="13" spans="2:3" ht="26.25" x14ac:dyDescent="0.25">
      <c r="B13" s="1" t="s">
        <v>5</v>
      </c>
      <c r="C13" s="2"/>
    </row>
    <row r="14" spans="2:3" ht="18.75" x14ac:dyDescent="0.3">
      <c r="B14" s="16" t="s">
        <v>0</v>
      </c>
      <c r="C14" s="49">
        <v>600</v>
      </c>
    </row>
    <row r="15" spans="2:3" ht="18.75" x14ac:dyDescent="0.3">
      <c r="B15" s="17" t="s">
        <v>1</v>
      </c>
      <c r="C15" s="51">
        <v>8</v>
      </c>
    </row>
    <row r="16" spans="2:3" ht="18.75" x14ac:dyDescent="0.3">
      <c r="B16" s="17" t="s">
        <v>2</v>
      </c>
      <c r="C16" s="52">
        <v>1.0789999999999999E-2</v>
      </c>
    </row>
    <row r="17" spans="1:4" ht="18.75" x14ac:dyDescent="0.3">
      <c r="B17" s="18" t="s">
        <v>3</v>
      </c>
      <c r="C17" s="4">
        <f>FV(Taxa_Mensal,Qtde_Anos*12,-Aporte)</f>
        <v>100197.35973793878</v>
      </c>
    </row>
    <row r="18" spans="1:4" ht="19.5" thickBot="1" x14ac:dyDescent="0.35">
      <c r="B18" s="19" t="s">
        <v>4</v>
      </c>
      <c r="C18" s="5">
        <f>Patrimonio*Rendimento_Carteira</f>
        <v>601.18415842763272</v>
      </c>
    </row>
    <row r="19" spans="1:4" ht="15.75" thickBot="1" x14ac:dyDescent="0.3"/>
    <row r="20" spans="1:4" ht="26.25" x14ac:dyDescent="0.25">
      <c r="B20" s="6" t="s">
        <v>11</v>
      </c>
      <c r="C20" s="7"/>
      <c r="D20" s="8" t="s">
        <v>12</v>
      </c>
    </row>
    <row r="21" spans="1:4" ht="18.75" x14ac:dyDescent="0.3">
      <c r="A21" s="3">
        <v>2</v>
      </c>
      <c r="B21" s="20" t="s">
        <v>6</v>
      </c>
      <c r="C21" s="9">
        <f>FV($C$16,A21*12,-$C$14)</f>
        <v>16336.57637858713</v>
      </c>
      <c r="D21" s="10">
        <f>C21*Rendimento_Carteira</f>
        <v>98.01945827152278</v>
      </c>
    </row>
    <row r="22" spans="1:4" ht="18.75" x14ac:dyDescent="0.3">
      <c r="A22" s="3">
        <v>5</v>
      </c>
      <c r="B22" s="14" t="s">
        <v>7</v>
      </c>
      <c r="C22" s="11">
        <f t="shared" ref="C22:C25" si="0">FV($C$16,A22*12,-$C$14)</f>
        <v>50266.148399092584</v>
      </c>
      <c r="D22" s="29">
        <f>C22*Rendimento_Carteira</f>
        <v>301.59689039455549</v>
      </c>
    </row>
    <row r="23" spans="1:4" ht="18.75" x14ac:dyDescent="0.3">
      <c r="A23" s="3">
        <v>10</v>
      </c>
      <c r="B23" s="14" t="s">
        <v>8</v>
      </c>
      <c r="C23" s="11">
        <f t="shared" si="0"/>
        <v>145970.52751810331</v>
      </c>
      <c r="D23" s="29">
        <f>C23*Rendimento_Carteira</f>
        <v>875.82316510861983</v>
      </c>
    </row>
    <row r="24" spans="1:4" ht="18.75" x14ac:dyDescent="0.3">
      <c r="A24" s="3">
        <v>20</v>
      </c>
      <c r="B24" s="14" t="s">
        <v>9</v>
      </c>
      <c r="C24" s="11">
        <f t="shared" si="0"/>
        <v>675119.04005824833</v>
      </c>
      <c r="D24" s="29">
        <f>C24*Rendimento_Carteira</f>
        <v>4050.71424034949</v>
      </c>
    </row>
    <row r="25" spans="1:4" ht="19.5" thickBot="1" x14ac:dyDescent="0.35">
      <c r="A25" s="3">
        <v>30</v>
      </c>
      <c r="B25" s="15" t="s">
        <v>10</v>
      </c>
      <c r="C25" s="12">
        <f t="shared" si="0"/>
        <v>2593301.7930028285</v>
      </c>
      <c r="D25" s="30">
        <f>C25*Rendimento_Carteira</f>
        <v>15559.810758016971</v>
      </c>
    </row>
    <row r="26" spans="1:4" x14ac:dyDescent="0.25"/>
    <row r="27" spans="1:4" ht="15.75" thickBot="1" x14ac:dyDescent="0.3"/>
    <row r="28" spans="1:4" ht="19.5" thickBot="1" x14ac:dyDescent="0.35">
      <c r="B28" s="32" t="s">
        <v>16</v>
      </c>
      <c r="C28" s="53" t="s">
        <v>30</v>
      </c>
      <c r="D28" s="54"/>
    </row>
    <row r="29" spans="1:4" ht="19.5" thickBot="1" x14ac:dyDescent="0.35">
      <c r="B29" s="31" t="s">
        <v>17</v>
      </c>
      <c r="C29" s="33">
        <f>Aporte</f>
        <v>600</v>
      </c>
      <c r="D29" s="34"/>
    </row>
    <row r="30" spans="1:4" ht="15.75" thickBot="1" x14ac:dyDescent="0.3"/>
    <row r="31" spans="1:4" ht="18.75" x14ac:dyDescent="0.3">
      <c r="B31" s="21" t="s">
        <v>18</v>
      </c>
      <c r="C31" s="22" t="s">
        <v>21</v>
      </c>
      <c r="D31" s="23" t="s">
        <v>22</v>
      </c>
    </row>
    <row r="32" spans="1:4" ht="18.75" x14ac:dyDescent="0.3">
      <c r="B32" s="14" t="s">
        <v>19</v>
      </c>
      <c r="C32" s="27">
        <f>VLOOKUP($C$28&amp;"-"&amp;B32,Tabela_Perfis,4,FALSE)</f>
        <v>0.32</v>
      </c>
      <c r="D32" s="10">
        <f>$C$29*C32</f>
        <v>192</v>
      </c>
    </row>
    <row r="33" spans="2:4" ht="18.75" x14ac:dyDescent="0.3">
      <c r="B33" s="14" t="s">
        <v>20</v>
      </c>
      <c r="C33" s="27">
        <f>VLOOKUP($C$28&amp;"-"&amp;B33,Tabela_Perfis,4,FALSE)</f>
        <v>0.35</v>
      </c>
      <c r="D33" s="29">
        <f t="shared" ref="D33:D37" si="1">$C$29*C33</f>
        <v>210</v>
      </c>
    </row>
    <row r="34" spans="2:4" ht="18.75" x14ac:dyDescent="0.3">
      <c r="B34" s="14" t="s">
        <v>23</v>
      </c>
      <c r="C34" s="27">
        <f>VLOOKUP($C$28&amp;"-"&amp;B34,Tabela_Perfis,4,FALSE)</f>
        <v>0.08</v>
      </c>
      <c r="D34" s="29">
        <f t="shared" si="1"/>
        <v>48</v>
      </c>
    </row>
    <row r="35" spans="2:4" ht="18.75" x14ac:dyDescent="0.3">
      <c r="B35" s="14" t="s">
        <v>24</v>
      </c>
      <c r="C35" s="27">
        <f>VLOOKUP($C$28&amp;"-"&amp;B35,Tabela_Perfis,4,FALSE)</f>
        <v>0.05</v>
      </c>
      <c r="D35" s="29">
        <f t="shared" si="1"/>
        <v>30</v>
      </c>
    </row>
    <row r="36" spans="2:4" ht="18.75" x14ac:dyDescent="0.3">
      <c r="B36" s="14" t="s">
        <v>25</v>
      </c>
      <c r="C36" s="27">
        <f>VLOOKUP($C$28&amp;"-"&amp;B36,Tabela_Perfis,4,FALSE)</f>
        <v>0.1</v>
      </c>
      <c r="D36" s="29">
        <f t="shared" si="1"/>
        <v>60</v>
      </c>
    </row>
    <row r="37" spans="2:4" ht="19.5" thickBot="1" x14ac:dyDescent="0.35">
      <c r="B37" s="15" t="s">
        <v>26</v>
      </c>
      <c r="C37" s="28">
        <f>VLOOKUP($C$28&amp;"-"&amp;B37,Tabela_Perfis,4,FALSE)</f>
        <v>0.1</v>
      </c>
      <c r="D37" s="13">
        <f t="shared" si="1"/>
        <v>60</v>
      </c>
    </row>
    <row r="38" spans="2:4" ht="15.75" thickBot="1" x14ac:dyDescent="0.3"/>
    <row r="39" spans="2:4" ht="19.5" thickBot="1" x14ac:dyDescent="0.35">
      <c r="B39" s="25"/>
      <c r="C39" s="26" t="s">
        <v>27</v>
      </c>
      <c r="D39" s="24">
        <f>SUM(D32:D37)</f>
        <v>600</v>
      </c>
    </row>
    <row r="40" spans="2:4" x14ac:dyDescent="0.25"/>
    <row r="41" spans="2:4" x14ac:dyDescent="0.25"/>
    <row r="42" spans="2:4" x14ac:dyDescent="0.25"/>
    <row r="43" spans="2:4" x14ac:dyDescent="0.25"/>
    <row r="44" spans="2:4" x14ac:dyDescent="0.25"/>
    <row r="45" spans="2:4" x14ac:dyDescent="0.25"/>
    <row r="46" spans="2:4" x14ac:dyDescent="0.25"/>
    <row r="47" spans="2:4" x14ac:dyDescent="0.25"/>
    <row r="48" spans="2:4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65" customFormat="1" hidden="1" x14ac:dyDescent="0.25"/>
    <row r="66" customFormat="1" hidden="1" x14ac:dyDescent="0.25"/>
    <row r="67" customFormat="1" hidden="1" x14ac:dyDescent="0.25"/>
    <row r="68" customFormat="1" hidden="1" x14ac:dyDescent="0.25"/>
  </sheetData>
  <sheetProtection algorithmName="SHA-512" hashValue="v7kHczGgidGMEqMrQHoP9tcQRe+at8XflXghyjkr9HyNibC7cNoyXPzhVopKyK/pf56nrgOIvhP/8iG9xjdAUg==" saltValue="mGAabvMXqHb1iTo1BtbPbw==" spinCount="100000" sheet="1" objects="1" scenarios="1" selectLockedCells="1"/>
  <mergeCells count="5">
    <mergeCell ref="C28:D28"/>
    <mergeCell ref="C29:D29"/>
    <mergeCell ref="B13:C13"/>
    <mergeCell ref="B20:C20"/>
    <mergeCell ref="B8:C8"/>
  </mergeCells>
  <dataValidations count="1">
    <dataValidation type="list" allowBlank="1" showInputMessage="1" showErrorMessage="1" sqref="C28" xr:uid="{DBCD5DAD-9791-4208-871A-004D68E963B4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032F3-BAAD-49D4-8737-D137A18DB846}">
  <dimension ref="A1:D20"/>
  <sheetViews>
    <sheetView showGridLines="0" workbookViewId="0">
      <selection activeCell="A2" sqref="A2:D20"/>
    </sheetView>
  </sheetViews>
  <sheetFormatPr defaultRowHeight="15" x14ac:dyDescent="0.25"/>
  <cols>
    <col min="1" max="1" width="33" bestFit="1" customWidth="1"/>
    <col min="2" max="2" width="17.7109375" customWidth="1"/>
    <col min="3" max="3" width="19.7109375" customWidth="1"/>
    <col min="4" max="4" width="12.85546875" customWidth="1"/>
  </cols>
  <sheetData>
    <row r="1" spans="1:4" ht="15.75" thickBot="1" x14ac:dyDescent="0.3"/>
    <row r="2" spans="1:4" ht="15.75" thickBot="1" x14ac:dyDescent="0.3">
      <c r="A2" s="47" t="s">
        <v>31</v>
      </c>
      <c r="B2" s="47" t="s">
        <v>16</v>
      </c>
      <c r="C2" s="47" t="s">
        <v>18</v>
      </c>
      <c r="D2" s="48" t="s">
        <v>29</v>
      </c>
    </row>
    <row r="3" spans="1:4" x14ac:dyDescent="0.25">
      <c r="A3" s="41" t="str">
        <f>B3&amp;"-"&amp;C3</f>
        <v>CONSERVADOR-PAPEL</v>
      </c>
      <c r="B3" s="44" t="s">
        <v>28</v>
      </c>
      <c r="C3" s="44" t="s">
        <v>19</v>
      </c>
      <c r="D3" s="35">
        <v>0.3</v>
      </c>
    </row>
    <row r="4" spans="1:4" x14ac:dyDescent="0.25">
      <c r="A4" s="42" t="str">
        <f t="shared" ref="A4:A20" si="0">B4&amp;"-"&amp;C4</f>
        <v>CONSERVADOR-TIJOLO</v>
      </c>
      <c r="B4" s="45" t="s">
        <v>28</v>
      </c>
      <c r="C4" s="45" t="s">
        <v>20</v>
      </c>
      <c r="D4" s="36">
        <v>0.5</v>
      </c>
    </row>
    <row r="5" spans="1:4" x14ac:dyDescent="0.25">
      <c r="A5" s="42" t="str">
        <f t="shared" si="0"/>
        <v>CONSERVADOR-HÍBRIDOS</v>
      </c>
      <c r="B5" s="45" t="s">
        <v>28</v>
      </c>
      <c r="C5" s="45" t="s">
        <v>23</v>
      </c>
      <c r="D5" s="36">
        <v>0.1</v>
      </c>
    </row>
    <row r="6" spans="1:4" x14ac:dyDescent="0.25">
      <c r="A6" s="42" t="str">
        <f t="shared" si="0"/>
        <v>CONSERVADOR-FDFs</v>
      </c>
      <c r="B6" s="45" t="s">
        <v>28</v>
      </c>
      <c r="C6" s="45" t="s">
        <v>24</v>
      </c>
      <c r="D6" s="36">
        <v>0.1</v>
      </c>
    </row>
    <row r="7" spans="1:4" x14ac:dyDescent="0.25">
      <c r="A7" s="42" t="str">
        <f t="shared" si="0"/>
        <v>CONSERVADOR-DESENVOLVIMENTO</v>
      </c>
      <c r="B7" s="45" t="s">
        <v>28</v>
      </c>
      <c r="C7" s="45" t="s">
        <v>25</v>
      </c>
      <c r="D7" s="36">
        <v>0</v>
      </c>
    </row>
    <row r="8" spans="1:4" ht="15.75" thickBot="1" x14ac:dyDescent="0.3">
      <c r="A8" s="43" t="str">
        <f t="shared" si="0"/>
        <v>CONSERVADOR-HOTELARIAS</v>
      </c>
      <c r="B8" s="46" t="s">
        <v>28</v>
      </c>
      <c r="C8" s="46" t="s">
        <v>26</v>
      </c>
      <c r="D8" s="37">
        <v>0</v>
      </c>
    </row>
    <row r="9" spans="1:4" x14ac:dyDescent="0.25">
      <c r="A9" s="41" t="str">
        <f t="shared" si="0"/>
        <v>MODERADO-PAPEL</v>
      </c>
      <c r="B9" s="44" t="s">
        <v>32</v>
      </c>
      <c r="C9" s="44" t="s">
        <v>19</v>
      </c>
      <c r="D9" s="38">
        <v>0.32</v>
      </c>
    </row>
    <row r="10" spans="1:4" x14ac:dyDescent="0.25">
      <c r="A10" s="42" t="str">
        <f t="shared" si="0"/>
        <v>MODERADO-TIJOLO</v>
      </c>
      <c r="B10" s="45" t="s">
        <v>32</v>
      </c>
      <c r="C10" s="45" t="s">
        <v>20</v>
      </c>
      <c r="D10" s="39">
        <v>0.35</v>
      </c>
    </row>
    <row r="11" spans="1:4" x14ac:dyDescent="0.25">
      <c r="A11" s="42" t="str">
        <f t="shared" si="0"/>
        <v>MODERADO-HÍBRIDOS</v>
      </c>
      <c r="B11" s="45" t="s">
        <v>32</v>
      </c>
      <c r="C11" s="45" t="s">
        <v>23</v>
      </c>
      <c r="D11" s="39">
        <v>0.08</v>
      </c>
    </row>
    <row r="12" spans="1:4" x14ac:dyDescent="0.25">
      <c r="A12" s="42" t="str">
        <f t="shared" si="0"/>
        <v>MODERADO-FDFs</v>
      </c>
      <c r="B12" s="45" t="s">
        <v>32</v>
      </c>
      <c r="C12" s="45" t="s">
        <v>24</v>
      </c>
      <c r="D12" s="39">
        <v>0.05</v>
      </c>
    </row>
    <row r="13" spans="1:4" x14ac:dyDescent="0.25">
      <c r="A13" s="42" t="str">
        <f t="shared" si="0"/>
        <v>MODERADO-DESENVOLVIMENTO</v>
      </c>
      <c r="B13" s="45" t="s">
        <v>32</v>
      </c>
      <c r="C13" s="45" t="s">
        <v>25</v>
      </c>
      <c r="D13" s="39">
        <v>0.1</v>
      </c>
    </row>
    <row r="14" spans="1:4" ht="15.75" thickBot="1" x14ac:dyDescent="0.3">
      <c r="A14" s="43" t="str">
        <f t="shared" si="0"/>
        <v>MODERADO-HOTELARIAS</v>
      </c>
      <c r="B14" s="46" t="s">
        <v>32</v>
      </c>
      <c r="C14" s="46" t="s">
        <v>26</v>
      </c>
      <c r="D14" s="40">
        <v>0.1</v>
      </c>
    </row>
    <row r="15" spans="1:4" x14ac:dyDescent="0.25">
      <c r="A15" s="41" t="str">
        <f t="shared" si="0"/>
        <v>AGRESSIVO-PAPEL</v>
      </c>
      <c r="B15" s="44" t="s">
        <v>33</v>
      </c>
      <c r="C15" s="44" t="s">
        <v>19</v>
      </c>
      <c r="D15" s="38">
        <v>0.5</v>
      </c>
    </row>
    <row r="16" spans="1:4" x14ac:dyDescent="0.25">
      <c r="A16" s="42" t="str">
        <f t="shared" si="0"/>
        <v>AGRESSIVO-TIJOLO</v>
      </c>
      <c r="B16" s="45" t="s">
        <v>33</v>
      </c>
      <c r="C16" s="45" t="s">
        <v>20</v>
      </c>
      <c r="D16" s="39">
        <v>0.1</v>
      </c>
    </row>
    <row r="17" spans="1:4" x14ac:dyDescent="0.25">
      <c r="A17" s="42" t="str">
        <f t="shared" si="0"/>
        <v>AGRESSIVO-HÍBRIDOS</v>
      </c>
      <c r="B17" s="45" t="s">
        <v>33</v>
      </c>
      <c r="C17" s="45" t="s">
        <v>23</v>
      </c>
      <c r="D17" s="39">
        <v>0.05</v>
      </c>
    </row>
    <row r="18" spans="1:4" x14ac:dyDescent="0.25">
      <c r="A18" s="42" t="str">
        <f t="shared" si="0"/>
        <v>AGRESSIVO-FDFs</v>
      </c>
      <c r="B18" s="45" t="s">
        <v>33</v>
      </c>
      <c r="C18" s="45" t="s">
        <v>24</v>
      </c>
      <c r="D18" s="39">
        <v>0.05</v>
      </c>
    </row>
    <row r="19" spans="1:4" x14ac:dyDescent="0.25">
      <c r="A19" s="42" t="str">
        <f t="shared" si="0"/>
        <v>AGRESSIVO-DESENVOLVIMENTO</v>
      </c>
      <c r="B19" s="45" t="s">
        <v>33</v>
      </c>
      <c r="C19" s="45" t="s">
        <v>25</v>
      </c>
      <c r="D19" s="39">
        <v>0.2</v>
      </c>
    </row>
    <row r="20" spans="1:4" ht="15.75" thickBot="1" x14ac:dyDescent="0.3">
      <c r="A20" s="43" t="str">
        <f t="shared" si="0"/>
        <v>AGRESSIVO-HOTELARIAS</v>
      </c>
      <c r="B20" s="46" t="s">
        <v>33</v>
      </c>
      <c r="C20" s="46" t="s">
        <v>26</v>
      </c>
      <c r="D20" s="40">
        <v>0.1</v>
      </c>
    </row>
  </sheetData>
  <sheetProtection algorithmName="SHA-512" hashValue="xA/V0QegNvi9RQ4KziRWwdRFmghBmBM2LOSsYo4QBe7TqyngB2zhCFfIvrFgO4/9h9hE/kXOJPkQNlZSAE19nw==" saltValue="84k5RtEsoOBk+gJ9aD9BiQ==" spinCount="100000" sheet="1" objects="1" scenarios="1" selectLockedCells="1" selectUnlockedCell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Simulador</vt:lpstr>
      <vt:lpstr>Apoio</vt:lpstr>
      <vt:lpstr>Aporte</vt:lpstr>
      <vt:lpstr>Patrimonio</vt:lpstr>
      <vt:lpstr>Qtde_Anos</vt:lpstr>
      <vt:lpstr>Rendimento_Carteira</vt:lpstr>
      <vt:lpstr>Salario</vt:lpstr>
      <vt:lpstr>Sugestao_Investimento</vt:lpstr>
      <vt:lpstr>Tabela_Perfis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Silva</dc:creator>
  <cp:lastModifiedBy>José Silva</cp:lastModifiedBy>
  <dcterms:created xsi:type="dcterms:W3CDTF">2025-05-20T09:41:40Z</dcterms:created>
  <dcterms:modified xsi:type="dcterms:W3CDTF">2025-05-20T11:14:45Z</dcterms:modified>
</cp:coreProperties>
</file>