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12420" windowHeight="4590" activeTab="2"/>
  </bookViews>
  <sheets>
    <sheet name="Basic Calculator" sheetId="3" r:id="rId1"/>
    <sheet name="Advanced Calculator" sheetId="1" r:id="rId2"/>
    <sheet name="Cumulative Schedule" sheetId="2" r:id="rId3"/>
  </sheets>
  <calcPr calcId="124519"/>
</workbook>
</file>

<file path=xl/calcChain.xml><?xml version="1.0" encoding="utf-8"?>
<calcChain xmlns="http://schemas.openxmlformats.org/spreadsheetml/2006/main">
  <c r="C15" i="1"/>
  <c r="C12" i="3" l="1"/>
  <c r="C11"/>
  <c r="C14" s="1"/>
  <c r="C13" l="1"/>
  <c r="C15" s="1"/>
  <c r="C6" i="2"/>
  <c r="E6"/>
  <c r="B6" s="1"/>
  <c r="H6" l="1"/>
  <c r="B7" s="1"/>
  <c r="D7" s="1"/>
  <c r="B8" l="1"/>
  <c r="D8" s="1"/>
  <c r="E7"/>
  <c r="C7"/>
  <c r="F7" s="1"/>
  <c r="G7" s="1"/>
  <c r="H7" l="1"/>
  <c r="E8" s="1"/>
  <c r="B9"/>
  <c r="C8"/>
  <c r="C9" l="1"/>
  <c r="F8"/>
  <c r="G8" s="1"/>
  <c r="D9"/>
  <c r="B10"/>
  <c r="B11" s="1"/>
  <c r="H8" l="1"/>
  <c r="F9" s="1"/>
  <c r="G9" s="1"/>
  <c r="D10"/>
  <c r="C10"/>
  <c r="C11" s="1"/>
  <c r="D11"/>
  <c r="B12"/>
  <c r="E9" l="1"/>
  <c r="H9"/>
  <c r="F10" s="1"/>
  <c r="G10" s="1"/>
  <c r="D12"/>
  <c r="C12"/>
  <c r="B13"/>
  <c r="H10" l="1"/>
  <c r="F11" s="1"/>
  <c r="G11" s="1"/>
  <c r="E10"/>
  <c r="D13"/>
  <c r="C13"/>
  <c r="B14"/>
  <c r="E11" l="1"/>
  <c r="H11"/>
  <c r="F12" s="1"/>
  <c r="G12" s="1"/>
  <c r="D14"/>
  <c r="C14"/>
  <c r="B15"/>
  <c r="E12" l="1"/>
  <c r="H12"/>
  <c r="F13" s="1"/>
  <c r="G13" s="1"/>
  <c r="D15"/>
  <c r="B16"/>
  <c r="C15"/>
  <c r="E13" l="1"/>
  <c r="H13"/>
  <c r="F14" s="1"/>
  <c r="G14" s="1"/>
  <c r="D16"/>
  <c r="C16"/>
  <c r="B17"/>
  <c r="H14" l="1"/>
  <c r="F15" s="1"/>
  <c r="G15" s="1"/>
  <c r="E14"/>
  <c r="D17"/>
  <c r="C17"/>
  <c r="B18"/>
  <c r="E15" l="1"/>
  <c r="H15"/>
  <c r="F16" s="1"/>
  <c r="G16" s="1"/>
  <c r="B19"/>
  <c r="D18"/>
  <c r="C18"/>
  <c r="E16" l="1"/>
  <c r="H16"/>
  <c r="F17" s="1"/>
  <c r="G17" s="1"/>
  <c r="B20"/>
  <c r="C19"/>
  <c r="D19"/>
  <c r="E17" l="1"/>
  <c r="H17"/>
  <c r="F18" s="1"/>
  <c r="G18" s="1"/>
  <c r="B21"/>
  <c r="C20"/>
  <c r="D20"/>
  <c r="H18" l="1"/>
  <c r="F19" s="1"/>
  <c r="G19" s="1"/>
  <c r="E18"/>
  <c r="B22"/>
  <c r="C21"/>
  <c r="D21"/>
  <c r="E19" l="1"/>
  <c r="H19"/>
  <c r="F20" s="1"/>
  <c r="G20" s="1"/>
  <c r="B23"/>
  <c r="D22"/>
  <c r="C22"/>
  <c r="E20" l="1"/>
  <c r="H20"/>
  <c r="F21" s="1"/>
  <c r="G21" s="1"/>
  <c r="B24"/>
  <c r="C23"/>
  <c r="D23"/>
  <c r="H21" l="1"/>
  <c r="F22" s="1"/>
  <c r="G22" s="1"/>
  <c r="E21"/>
  <c r="B25"/>
  <c r="C24"/>
  <c r="D24"/>
  <c r="E22" l="1"/>
  <c r="H22"/>
  <c r="F23" s="1"/>
  <c r="G23" s="1"/>
  <c r="B26"/>
  <c r="C25"/>
  <c r="D25"/>
  <c r="H23" l="1"/>
  <c r="E23"/>
  <c r="B27"/>
  <c r="D26"/>
  <c r="C26"/>
  <c r="F24" l="1"/>
  <c r="G24" s="1"/>
  <c r="E24"/>
  <c r="B28"/>
  <c r="C27"/>
  <c r="D27"/>
  <c r="H24" l="1"/>
  <c r="F25" s="1"/>
  <c r="G25" s="1"/>
  <c r="B29"/>
  <c r="C28"/>
  <c r="D28"/>
  <c r="E25" l="1"/>
  <c r="H25"/>
  <c r="F26" s="1"/>
  <c r="G26" s="1"/>
  <c r="B30"/>
  <c r="C29"/>
  <c r="D29"/>
  <c r="H26" l="1"/>
  <c r="F27" s="1"/>
  <c r="G27" s="1"/>
  <c r="E26"/>
  <c r="B31"/>
  <c r="D30"/>
  <c r="C30"/>
  <c r="E27" l="1"/>
  <c r="H27"/>
  <c r="F28" s="1"/>
  <c r="G28" s="1"/>
  <c r="B32"/>
  <c r="C31"/>
  <c r="D31"/>
  <c r="E28" l="1"/>
  <c r="H28"/>
  <c r="F29" s="1"/>
  <c r="G29" s="1"/>
  <c r="B33"/>
  <c r="C32"/>
  <c r="D32"/>
  <c r="H29" l="1"/>
  <c r="F30" s="1"/>
  <c r="G30" s="1"/>
  <c r="E29"/>
  <c r="B34"/>
  <c r="C33"/>
  <c r="D33"/>
  <c r="H30" l="1"/>
  <c r="F31" s="1"/>
  <c r="G31" s="1"/>
  <c r="E30"/>
  <c r="B35"/>
  <c r="D34"/>
  <c r="C34"/>
  <c r="E31" l="1"/>
  <c r="H31"/>
  <c r="F32" s="1"/>
  <c r="G32" s="1"/>
  <c r="B36"/>
  <c r="C35"/>
  <c r="D35"/>
  <c r="H32" l="1"/>
  <c r="F33" s="1"/>
  <c r="G33" s="1"/>
  <c r="E32"/>
  <c r="B37"/>
  <c r="C36"/>
  <c r="D36"/>
  <c r="H33" l="1"/>
  <c r="F34" s="1"/>
  <c r="G34" s="1"/>
  <c r="E33"/>
  <c r="B38"/>
  <c r="C37"/>
  <c r="D37"/>
  <c r="H34" l="1"/>
  <c r="F35" s="1"/>
  <c r="G35" s="1"/>
  <c r="E34"/>
  <c r="B39"/>
  <c r="D38"/>
  <c r="C38"/>
  <c r="H35" l="1"/>
  <c r="F36" s="1"/>
  <c r="G36" s="1"/>
  <c r="E35"/>
  <c r="B40"/>
  <c r="C39"/>
  <c r="D39"/>
  <c r="H36" l="1"/>
  <c r="E37" s="1"/>
  <c r="E36"/>
  <c r="B41"/>
  <c r="C40"/>
  <c r="D40"/>
  <c r="F37" l="1"/>
  <c r="G37" s="1"/>
  <c r="B42"/>
  <c r="C41"/>
  <c r="D41"/>
  <c r="H37" l="1"/>
  <c r="E38" s="1"/>
  <c r="B43"/>
  <c r="D42"/>
  <c r="C42"/>
  <c r="F38" l="1"/>
  <c r="H38" s="1"/>
  <c r="B44"/>
  <c r="C43"/>
  <c r="D43"/>
  <c r="G38" l="1"/>
  <c r="F39"/>
  <c r="E39"/>
  <c r="B45"/>
  <c r="C44"/>
  <c r="D44"/>
  <c r="G39" l="1"/>
  <c r="H39"/>
  <c r="B46"/>
  <c r="C45"/>
  <c r="D45"/>
  <c r="F40" l="1"/>
  <c r="E40"/>
  <c r="B47"/>
  <c r="D46"/>
  <c r="C46"/>
  <c r="G40" l="1"/>
  <c r="H40"/>
  <c r="B48"/>
  <c r="C47"/>
  <c r="D47"/>
  <c r="F41" l="1"/>
  <c r="E41"/>
  <c r="B49"/>
  <c r="C48"/>
  <c r="D48"/>
  <c r="G41" l="1"/>
  <c r="H41"/>
  <c r="B50"/>
  <c r="C49"/>
  <c r="D49"/>
  <c r="F42" l="1"/>
  <c r="E42"/>
  <c r="B51"/>
  <c r="D50"/>
  <c r="C50"/>
  <c r="G42" l="1"/>
  <c r="H42"/>
  <c r="B52"/>
  <c r="C51"/>
  <c r="D51"/>
  <c r="F43" l="1"/>
  <c r="E43"/>
  <c r="B53"/>
  <c r="C52"/>
  <c r="D52"/>
  <c r="G43" l="1"/>
  <c r="H43"/>
  <c r="B54"/>
  <c r="C53"/>
  <c r="D53"/>
  <c r="F44" l="1"/>
  <c r="E44"/>
  <c r="B55"/>
  <c r="D54"/>
  <c r="C54"/>
  <c r="G44" l="1"/>
  <c r="H44"/>
  <c r="B56"/>
  <c r="C55"/>
  <c r="D55"/>
  <c r="F45" l="1"/>
  <c r="E45"/>
  <c r="B57"/>
  <c r="C56"/>
  <c r="D56"/>
  <c r="G45" l="1"/>
  <c r="H45"/>
  <c r="B58"/>
  <c r="C57"/>
  <c r="D57"/>
  <c r="F46" l="1"/>
  <c r="E46"/>
  <c r="B59"/>
  <c r="D58"/>
  <c r="C58"/>
  <c r="G46" l="1"/>
  <c r="H46"/>
  <c r="B60"/>
  <c r="C59"/>
  <c r="D59"/>
  <c r="F47" l="1"/>
  <c r="E47"/>
  <c r="B61"/>
  <c r="C60"/>
  <c r="D60"/>
  <c r="G47" l="1"/>
  <c r="H47"/>
  <c r="B62"/>
  <c r="C61"/>
  <c r="D61"/>
  <c r="F48" l="1"/>
  <c r="E48"/>
  <c r="B63"/>
  <c r="D62"/>
  <c r="C62"/>
  <c r="G48" l="1"/>
  <c r="H48"/>
  <c r="B64"/>
  <c r="C63"/>
  <c r="D63"/>
  <c r="F49" l="1"/>
  <c r="E49"/>
  <c r="B65"/>
  <c r="C64"/>
  <c r="D64"/>
  <c r="G49" l="1"/>
  <c r="H49"/>
  <c r="B66"/>
  <c r="C65"/>
  <c r="D65"/>
  <c r="F50" l="1"/>
  <c r="E50"/>
  <c r="B67"/>
  <c r="D66"/>
  <c r="C66"/>
  <c r="G50" l="1"/>
  <c r="H50"/>
  <c r="B68"/>
  <c r="C67"/>
  <c r="D67"/>
  <c r="F51" l="1"/>
  <c r="E51"/>
  <c r="B69"/>
  <c r="C68"/>
  <c r="D68"/>
  <c r="G51" l="1"/>
  <c r="H51"/>
  <c r="B70"/>
  <c r="C69"/>
  <c r="D69"/>
  <c r="F52" l="1"/>
  <c r="E52"/>
  <c r="B71"/>
  <c r="D70"/>
  <c r="C70"/>
  <c r="G52" l="1"/>
  <c r="H52"/>
  <c r="B72"/>
  <c r="C71"/>
  <c r="D71"/>
  <c r="F53" l="1"/>
  <c r="E53"/>
  <c r="B73"/>
  <c r="C72"/>
  <c r="D72"/>
  <c r="G53" l="1"/>
  <c r="H53"/>
  <c r="B74"/>
  <c r="C73"/>
  <c r="D73"/>
  <c r="F54" l="1"/>
  <c r="E54"/>
  <c r="B75"/>
  <c r="D74"/>
  <c r="C74"/>
  <c r="G54" l="1"/>
  <c r="H54"/>
  <c r="B76"/>
  <c r="C75"/>
  <c r="D75"/>
  <c r="F55" l="1"/>
  <c r="E55"/>
  <c r="B77"/>
  <c r="C76"/>
  <c r="D76"/>
  <c r="G55" l="1"/>
  <c r="H55"/>
  <c r="B78"/>
  <c r="C77"/>
  <c r="D77"/>
  <c r="F56" l="1"/>
  <c r="E56"/>
  <c r="B79"/>
  <c r="D78"/>
  <c r="C78"/>
  <c r="G56" l="1"/>
  <c r="H56"/>
  <c r="B80"/>
  <c r="C79"/>
  <c r="D79"/>
  <c r="F57" l="1"/>
  <c r="E57"/>
  <c r="B81"/>
  <c r="C80"/>
  <c r="D80"/>
  <c r="G57" l="1"/>
  <c r="H57"/>
  <c r="B82"/>
  <c r="C81"/>
  <c r="D81"/>
  <c r="F58" l="1"/>
  <c r="E58"/>
  <c r="B83"/>
  <c r="D82"/>
  <c r="C82"/>
  <c r="G58" l="1"/>
  <c r="H58"/>
  <c r="B84"/>
  <c r="C83"/>
  <c r="D83"/>
  <c r="F59" l="1"/>
  <c r="E59"/>
  <c r="B85"/>
  <c r="C84"/>
  <c r="D84"/>
  <c r="G59" l="1"/>
  <c r="H59"/>
  <c r="B86"/>
  <c r="C85"/>
  <c r="D85"/>
  <c r="F60" l="1"/>
  <c r="E60"/>
  <c r="B87"/>
  <c r="D86"/>
  <c r="C86"/>
  <c r="G60" l="1"/>
  <c r="H60"/>
  <c r="B88"/>
  <c r="C87"/>
  <c r="D87"/>
  <c r="F61" l="1"/>
  <c r="H61" s="1"/>
  <c r="E61"/>
  <c r="B89"/>
  <c r="C88"/>
  <c r="D88"/>
  <c r="F62" l="1"/>
  <c r="E62"/>
  <c r="G61"/>
  <c r="B90"/>
  <c r="C89"/>
  <c r="D89"/>
  <c r="G62" l="1"/>
  <c r="H62"/>
  <c r="B91"/>
  <c r="D90"/>
  <c r="C90"/>
  <c r="F63" l="1"/>
  <c r="E63"/>
  <c r="B92"/>
  <c r="C91"/>
  <c r="D91"/>
  <c r="G63" l="1"/>
  <c r="H63"/>
  <c r="B93"/>
  <c r="C92"/>
  <c r="D92"/>
  <c r="F64" l="1"/>
  <c r="H64" s="1"/>
  <c r="E64"/>
  <c r="B94"/>
  <c r="C93"/>
  <c r="D93"/>
  <c r="F65" l="1"/>
  <c r="G65" s="1"/>
  <c r="E65"/>
  <c r="G64"/>
  <c r="B95"/>
  <c r="D94"/>
  <c r="C94"/>
  <c r="H65" l="1"/>
  <c r="B96"/>
  <c r="C95"/>
  <c r="D95"/>
  <c r="F66" l="1"/>
  <c r="E66"/>
  <c r="B97"/>
  <c r="C96"/>
  <c r="D96"/>
  <c r="G66" l="1"/>
  <c r="H66"/>
  <c r="B98"/>
  <c r="C97"/>
  <c r="D97"/>
  <c r="F67" l="1"/>
  <c r="E67"/>
  <c r="B99"/>
  <c r="D98"/>
  <c r="C98"/>
  <c r="G67" l="1"/>
  <c r="H67"/>
  <c r="B100"/>
  <c r="C99"/>
  <c r="D99"/>
  <c r="F68" l="1"/>
  <c r="E68"/>
  <c r="B101"/>
  <c r="C100"/>
  <c r="D100"/>
  <c r="G68" l="1"/>
  <c r="H68"/>
  <c r="B102"/>
  <c r="C101"/>
  <c r="D101"/>
  <c r="F69" l="1"/>
  <c r="E69"/>
  <c r="B103"/>
  <c r="D102"/>
  <c r="C102"/>
  <c r="G69" l="1"/>
  <c r="H69"/>
  <c r="B104"/>
  <c r="C103"/>
  <c r="D103"/>
  <c r="F70" l="1"/>
  <c r="E70"/>
  <c r="B105"/>
  <c r="C104"/>
  <c r="D104"/>
  <c r="G70" l="1"/>
  <c r="H70"/>
  <c r="B106"/>
  <c r="C105"/>
  <c r="D105"/>
  <c r="F71" l="1"/>
  <c r="E71"/>
  <c r="B107"/>
  <c r="D106"/>
  <c r="C106"/>
  <c r="G71" l="1"/>
  <c r="H71"/>
  <c r="B108"/>
  <c r="C107"/>
  <c r="D107"/>
  <c r="F72" l="1"/>
  <c r="E72"/>
  <c r="B109"/>
  <c r="C108"/>
  <c r="D108"/>
  <c r="G72" l="1"/>
  <c r="H72"/>
  <c r="B110"/>
  <c r="C109"/>
  <c r="D109"/>
  <c r="F73" l="1"/>
  <c r="E73"/>
  <c r="B111"/>
  <c r="D110"/>
  <c r="C110"/>
  <c r="G73" l="1"/>
  <c r="H73"/>
  <c r="B112"/>
  <c r="C111"/>
  <c r="D111"/>
  <c r="F74" l="1"/>
  <c r="E74"/>
  <c r="B113"/>
  <c r="C112"/>
  <c r="D112"/>
  <c r="G74" l="1"/>
  <c r="H74"/>
  <c r="B114"/>
  <c r="C113"/>
  <c r="D113"/>
  <c r="F75" l="1"/>
  <c r="E75"/>
  <c r="B115"/>
  <c r="D114"/>
  <c r="C114"/>
  <c r="G75" l="1"/>
  <c r="H75"/>
  <c r="B116"/>
  <c r="C115"/>
  <c r="D115"/>
  <c r="F76" l="1"/>
  <c r="E76"/>
  <c r="B117"/>
  <c r="C116"/>
  <c r="D116"/>
  <c r="G76" l="1"/>
  <c r="H76"/>
  <c r="B118"/>
  <c r="C117"/>
  <c r="D117"/>
  <c r="F77" l="1"/>
  <c r="E77"/>
  <c r="B119"/>
  <c r="D118"/>
  <c r="C118"/>
  <c r="G77" l="1"/>
  <c r="H77"/>
  <c r="B120"/>
  <c r="C119"/>
  <c r="D119"/>
  <c r="F78" l="1"/>
  <c r="E78"/>
  <c r="B121"/>
  <c r="C120"/>
  <c r="D120"/>
  <c r="G78" l="1"/>
  <c r="H78"/>
  <c r="B122"/>
  <c r="C121"/>
  <c r="D121"/>
  <c r="F79" l="1"/>
  <c r="E79"/>
  <c r="B123"/>
  <c r="D122"/>
  <c r="C122"/>
  <c r="G79" l="1"/>
  <c r="H79"/>
  <c r="B124"/>
  <c r="C123"/>
  <c r="D123"/>
  <c r="F80" l="1"/>
  <c r="E80"/>
  <c r="B125"/>
  <c r="C124"/>
  <c r="D124"/>
  <c r="G80" l="1"/>
  <c r="H80"/>
  <c r="B126"/>
  <c r="C125"/>
  <c r="D125"/>
  <c r="F81" l="1"/>
  <c r="E81"/>
  <c r="B127"/>
  <c r="D126"/>
  <c r="C126"/>
  <c r="G81" l="1"/>
  <c r="H81"/>
  <c r="B128"/>
  <c r="C127"/>
  <c r="D127"/>
  <c r="F82" l="1"/>
  <c r="E82"/>
  <c r="B129"/>
  <c r="C128"/>
  <c r="D128"/>
  <c r="G82" l="1"/>
  <c r="H82"/>
  <c r="B130"/>
  <c r="C129"/>
  <c r="D129"/>
  <c r="F83" l="1"/>
  <c r="E83"/>
  <c r="B131"/>
  <c r="D130"/>
  <c r="C130"/>
  <c r="G83" l="1"/>
  <c r="H83"/>
  <c r="B132"/>
  <c r="C131"/>
  <c r="D131"/>
  <c r="F84" l="1"/>
  <c r="E84"/>
  <c r="B133"/>
  <c r="C132"/>
  <c r="D132"/>
  <c r="G84" l="1"/>
  <c r="H84"/>
  <c r="B134"/>
  <c r="C133"/>
  <c r="D133"/>
  <c r="F85" l="1"/>
  <c r="E85"/>
  <c r="B135"/>
  <c r="D134"/>
  <c r="C134"/>
  <c r="G85" l="1"/>
  <c r="H85"/>
  <c r="B136"/>
  <c r="C135"/>
  <c r="D135"/>
  <c r="F86" l="1"/>
  <c r="E86"/>
  <c r="B137"/>
  <c r="C136"/>
  <c r="D136"/>
  <c r="G86" l="1"/>
  <c r="H86"/>
  <c r="B138"/>
  <c r="C137"/>
  <c r="D137"/>
  <c r="F87" l="1"/>
  <c r="E87"/>
  <c r="B139"/>
  <c r="D138"/>
  <c r="C138"/>
  <c r="G87" l="1"/>
  <c r="H87"/>
  <c r="B140"/>
  <c r="C139"/>
  <c r="D139"/>
  <c r="F88" l="1"/>
  <c r="E88"/>
  <c r="B141"/>
  <c r="C140"/>
  <c r="D140"/>
  <c r="G88" l="1"/>
  <c r="H88"/>
  <c r="B142"/>
  <c r="C141"/>
  <c r="D141"/>
  <c r="F89" l="1"/>
  <c r="E89"/>
  <c r="B143"/>
  <c r="D142"/>
  <c r="C142"/>
  <c r="G89" l="1"/>
  <c r="H89"/>
  <c r="B144"/>
  <c r="C143"/>
  <c r="D143"/>
  <c r="F90" l="1"/>
  <c r="E90"/>
  <c r="B145"/>
  <c r="C144"/>
  <c r="D144"/>
  <c r="G90" l="1"/>
  <c r="H90"/>
  <c r="B146"/>
  <c r="C145"/>
  <c r="D145"/>
  <c r="F91" l="1"/>
  <c r="E91"/>
  <c r="B147"/>
  <c r="D146"/>
  <c r="C146"/>
  <c r="G91" l="1"/>
  <c r="H91"/>
  <c r="B148"/>
  <c r="C147"/>
  <c r="D147"/>
  <c r="F92" l="1"/>
  <c r="E92"/>
  <c r="B149"/>
  <c r="C148"/>
  <c r="D148"/>
  <c r="G92" l="1"/>
  <c r="H92"/>
  <c r="B150"/>
  <c r="C149"/>
  <c r="D149"/>
  <c r="F93" l="1"/>
  <c r="E93"/>
  <c r="B151"/>
  <c r="D150"/>
  <c r="C150"/>
  <c r="G93" l="1"/>
  <c r="H93"/>
  <c r="B152"/>
  <c r="C151"/>
  <c r="D151"/>
  <c r="F94" l="1"/>
  <c r="E94"/>
  <c r="B153"/>
  <c r="C152"/>
  <c r="D152"/>
  <c r="G94" l="1"/>
  <c r="H94"/>
  <c r="B154"/>
  <c r="C153"/>
  <c r="D153"/>
  <c r="F95" l="1"/>
  <c r="E95"/>
  <c r="B155"/>
  <c r="D154"/>
  <c r="C154"/>
  <c r="G95" l="1"/>
  <c r="H95"/>
  <c r="B156"/>
  <c r="C155"/>
  <c r="D155"/>
  <c r="F96" l="1"/>
  <c r="E96"/>
  <c r="B157"/>
  <c r="C156"/>
  <c r="D156"/>
  <c r="G96" l="1"/>
  <c r="H96"/>
  <c r="B158"/>
  <c r="C157"/>
  <c r="D157"/>
  <c r="F97" l="1"/>
  <c r="E97"/>
  <c r="B159"/>
  <c r="D158"/>
  <c r="C158"/>
  <c r="G97" l="1"/>
  <c r="H97"/>
  <c r="B160"/>
  <c r="C159"/>
  <c r="D159"/>
  <c r="F98" l="1"/>
  <c r="E98"/>
  <c r="B161"/>
  <c r="C160"/>
  <c r="D160"/>
  <c r="G98" l="1"/>
  <c r="H98"/>
  <c r="B162"/>
  <c r="C161"/>
  <c r="D161"/>
  <c r="F99" l="1"/>
  <c r="E99"/>
  <c r="B163"/>
  <c r="D162"/>
  <c r="C162"/>
  <c r="G99" l="1"/>
  <c r="H99"/>
  <c r="B164"/>
  <c r="C163"/>
  <c r="D163"/>
  <c r="F100" l="1"/>
  <c r="E100"/>
  <c r="B165"/>
  <c r="C164"/>
  <c r="D164"/>
  <c r="G100" l="1"/>
  <c r="H100"/>
  <c r="B166"/>
  <c r="C165"/>
  <c r="D165"/>
  <c r="F101" l="1"/>
  <c r="E101"/>
  <c r="B167"/>
  <c r="D166"/>
  <c r="C166"/>
  <c r="G101" l="1"/>
  <c r="H101"/>
  <c r="B168"/>
  <c r="C167"/>
  <c r="D167"/>
  <c r="F102" l="1"/>
  <c r="E102"/>
  <c r="B169"/>
  <c r="C168"/>
  <c r="D168"/>
  <c r="G102" l="1"/>
  <c r="H102"/>
  <c r="B170"/>
  <c r="C169"/>
  <c r="D169"/>
  <c r="F103" l="1"/>
  <c r="E103"/>
  <c r="B171"/>
  <c r="D170"/>
  <c r="C170"/>
  <c r="G103" l="1"/>
  <c r="H103"/>
  <c r="B172"/>
  <c r="C171"/>
  <c r="D171"/>
  <c r="F104" l="1"/>
  <c r="E104"/>
  <c r="B173"/>
  <c r="C172"/>
  <c r="D172"/>
  <c r="G104" l="1"/>
  <c r="H104"/>
  <c r="B174"/>
  <c r="C173"/>
  <c r="D173"/>
  <c r="F105" l="1"/>
  <c r="E105"/>
  <c r="B175"/>
  <c r="D174"/>
  <c r="C174"/>
  <c r="G105" l="1"/>
  <c r="H105"/>
  <c r="B176"/>
  <c r="C175"/>
  <c r="D175"/>
  <c r="F106" l="1"/>
  <c r="E106"/>
  <c r="B177"/>
  <c r="C176"/>
  <c r="D176"/>
  <c r="G106" l="1"/>
  <c r="H106"/>
  <c r="B178"/>
  <c r="C177"/>
  <c r="D177"/>
  <c r="F107" l="1"/>
  <c r="E107"/>
  <c r="B179"/>
  <c r="D178"/>
  <c r="C178"/>
  <c r="G107" l="1"/>
  <c r="H107"/>
  <c r="B180"/>
  <c r="C179"/>
  <c r="D179"/>
  <c r="F108" l="1"/>
  <c r="E108"/>
  <c r="B181"/>
  <c r="C180"/>
  <c r="D180"/>
  <c r="G108" l="1"/>
  <c r="H108"/>
  <c r="B182"/>
  <c r="C181"/>
  <c r="D181"/>
  <c r="F109" l="1"/>
  <c r="E109"/>
  <c r="B183"/>
  <c r="D182"/>
  <c r="C182"/>
  <c r="G109" l="1"/>
  <c r="H109"/>
  <c r="B184"/>
  <c r="C183"/>
  <c r="D183"/>
  <c r="F110" l="1"/>
  <c r="E110"/>
  <c r="B185"/>
  <c r="C184"/>
  <c r="D184"/>
  <c r="G110" l="1"/>
  <c r="H110"/>
  <c r="B186"/>
  <c r="C185"/>
  <c r="D185"/>
  <c r="F111" l="1"/>
  <c r="E111"/>
  <c r="B187"/>
  <c r="D186"/>
  <c r="C186"/>
  <c r="G111" l="1"/>
  <c r="H111"/>
  <c r="B188"/>
  <c r="C187"/>
  <c r="D187"/>
  <c r="F112" l="1"/>
  <c r="E112"/>
  <c r="B189"/>
  <c r="C188"/>
  <c r="D188"/>
  <c r="G112" l="1"/>
  <c r="H112"/>
  <c r="B190"/>
  <c r="C189"/>
  <c r="D189"/>
  <c r="F113" l="1"/>
  <c r="E113"/>
  <c r="B191"/>
  <c r="D190"/>
  <c r="C190"/>
  <c r="G113" l="1"/>
  <c r="H113"/>
  <c r="B192"/>
  <c r="C191"/>
  <c r="D191"/>
  <c r="F114" l="1"/>
  <c r="E114"/>
  <c r="B193"/>
  <c r="C192"/>
  <c r="D192"/>
  <c r="G114" l="1"/>
  <c r="H114"/>
  <c r="B194"/>
  <c r="C193"/>
  <c r="D193"/>
  <c r="F115" l="1"/>
  <c r="E115"/>
  <c r="B195"/>
  <c r="D194"/>
  <c r="C194"/>
  <c r="G115" l="1"/>
  <c r="H115"/>
  <c r="B196"/>
  <c r="C195"/>
  <c r="D195"/>
  <c r="F116" l="1"/>
  <c r="E116"/>
  <c r="B197"/>
  <c r="C196"/>
  <c r="D196"/>
  <c r="G116" l="1"/>
  <c r="H116"/>
  <c r="B198"/>
  <c r="C197"/>
  <c r="D197"/>
  <c r="F117" l="1"/>
  <c r="E117"/>
  <c r="B199"/>
  <c r="D198"/>
  <c r="C198"/>
  <c r="G117" l="1"/>
  <c r="H117"/>
  <c r="B200"/>
  <c r="C199"/>
  <c r="D199"/>
  <c r="F118" l="1"/>
  <c r="E118"/>
  <c r="B201"/>
  <c r="C200"/>
  <c r="D200"/>
  <c r="G118" l="1"/>
  <c r="H118"/>
  <c r="B202"/>
  <c r="C201"/>
  <c r="D201"/>
  <c r="F119" l="1"/>
  <c r="E119"/>
  <c r="B203"/>
  <c r="D202"/>
  <c r="C202"/>
  <c r="G119" l="1"/>
  <c r="H119"/>
  <c r="B204"/>
  <c r="C203"/>
  <c r="D203"/>
  <c r="F120" l="1"/>
  <c r="E120"/>
  <c r="B205"/>
  <c r="C204"/>
  <c r="D204"/>
  <c r="G120" l="1"/>
  <c r="H120"/>
  <c r="B206"/>
  <c r="C205"/>
  <c r="D205"/>
  <c r="F121" l="1"/>
  <c r="E121"/>
  <c r="B207"/>
  <c r="D206"/>
  <c r="C206"/>
  <c r="G121" l="1"/>
  <c r="H121"/>
  <c r="B208"/>
  <c r="C207"/>
  <c r="D207"/>
  <c r="F122" l="1"/>
  <c r="E122"/>
  <c r="B209"/>
  <c r="C208"/>
  <c r="D208"/>
  <c r="G122" l="1"/>
  <c r="H122"/>
  <c r="B210"/>
  <c r="C209"/>
  <c r="D209"/>
  <c r="F123" l="1"/>
  <c r="E123"/>
  <c r="B211"/>
  <c r="D210"/>
  <c r="C210"/>
  <c r="G123" l="1"/>
  <c r="H123"/>
  <c r="B212"/>
  <c r="C211"/>
  <c r="D211"/>
  <c r="F124" l="1"/>
  <c r="E124"/>
  <c r="B213"/>
  <c r="C212"/>
  <c r="D212"/>
  <c r="G124" l="1"/>
  <c r="H124"/>
  <c r="B214"/>
  <c r="C213"/>
  <c r="D213"/>
  <c r="F125" l="1"/>
  <c r="E125"/>
  <c r="B215"/>
  <c r="D214"/>
  <c r="C214"/>
  <c r="G125" l="1"/>
  <c r="H125"/>
  <c r="B216"/>
  <c r="C215"/>
  <c r="D215"/>
  <c r="F126" l="1"/>
  <c r="E126"/>
  <c r="B217"/>
  <c r="C216"/>
  <c r="D216"/>
  <c r="G126" l="1"/>
  <c r="H126"/>
  <c r="B218"/>
  <c r="C217"/>
  <c r="D217"/>
  <c r="H127" l="1"/>
  <c r="F127"/>
  <c r="E127"/>
  <c r="B219"/>
  <c r="D218"/>
  <c r="C218"/>
  <c r="G127" l="1"/>
  <c r="E128"/>
  <c r="F128"/>
  <c r="G128" s="1"/>
  <c r="H128"/>
  <c r="B220"/>
  <c r="C219"/>
  <c r="D219"/>
  <c r="H129" l="1"/>
  <c r="F129"/>
  <c r="E129"/>
  <c r="B221"/>
  <c r="C220"/>
  <c r="D220"/>
  <c r="G129" l="1"/>
  <c r="E130"/>
  <c r="H130"/>
  <c r="F130"/>
  <c r="B222"/>
  <c r="C221"/>
  <c r="D221"/>
  <c r="E131" l="1"/>
  <c r="H131"/>
  <c r="F131"/>
  <c r="G130"/>
  <c r="B223"/>
  <c r="D222"/>
  <c r="C222"/>
  <c r="E132" l="1"/>
  <c r="F132"/>
  <c r="G132" s="1"/>
  <c r="G131"/>
  <c r="B224"/>
  <c r="C223"/>
  <c r="D223"/>
  <c r="H132" l="1"/>
  <c r="B225"/>
  <c r="C224"/>
  <c r="D224"/>
  <c r="H133" l="1"/>
  <c r="F133"/>
  <c r="E133"/>
  <c r="B226"/>
  <c r="C225"/>
  <c r="D225"/>
  <c r="E134" l="1"/>
  <c r="F134"/>
  <c r="G134" s="1"/>
  <c r="G133"/>
  <c r="B227"/>
  <c r="D226"/>
  <c r="C226"/>
  <c r="H134" l="1"/>
  <c r="B228"/>
  <c r="C227"/>
  <c r="D227"/>
  <c r="F135" l="1"/>
  <c r="E135"/>
  <c r="B229"/>
  <c r="C228"/>
  <c r="D228"/>
  <c r="G135" l="1"/>
  <c r="H135"/>
  <c r="B230"/>
  <c r="C229"/>
  <c r="D229"/>
  <c r="E136" l="1"/>
  <c r="F136"/>
  <c r="B231"/>
  <c r="D230"/>
  <c r="C230"/>
  <c r="G136" l="1"/>
  <c r="H136"/>
  <c r="B232"/>
  <c r="C231"/>
  <c r="D231"/>
  <c r="F137" l="1"/>
  <c r="E137"/>
  <c r="B233"/>
  <c r="C232"/>
  <c r="D232"/>
  <c r="G137" l="1"/>
  <c r="H137"/>
  <c r="B234"/>
  <c r="C233"/>
  <c r="D233"/>
  <c r="E138" l="1"/>
  <c r="F138"/>
  <c r="B235"/>
  <c r="D234"/>
  <c r="C234"/>
  <c r="G138" l="1"/>
  <c r="H138"/>
  <c r="B236"/>
  <c r="C235"/>
  <c r="D235"/>
  <c r="F139" l="1"/>
  <c r="E139"/>
  <c r="B237"/>
  <c r="C236"/>
  <c r="D236"/>
  <c r="G139" l="1"/>
  <c r="H139"/>
  <c r="B238"/>
  <c r="C237"/>
  <c r="D237"/>
  <c r="E140" l="1"/>
  <c r="F140"/>
  <c r="B239"/>
  <c r="D238"/>
  <c r="C238"/>
  <c r="G140" l="1"/>
  <c r="H140"/>
  <c r="B240"/>
  <c r="C239"/>
  <c r="D239"/>
  <c r="F141" l="1"/>
  <c r="H141" s="1"/>
  <c r="E141"/>
  <c r="B241"/>
  <c r="C240"/>
  <c r="D240"/>
  <c r="E142" l="1"/>
  <c r="F142"/>
  <c r="H142" s="1"/>
  <c r="G141"/>
  <c r="B242"/>
  <c r="C241"/>
  <c r="D241"/>
  <c r="H143" l="1"/>
  <c r="F143"/>
  <c r="E143"/>
  <c r="G142"/>
  <c r="B243"/>
  <c r="D242"/>
  <c r="C242"/>
  <c r="G143" l="1"/>
  <c r="E144"/>
  <c r="F144"/>
  <c r="H144"/>
  <c r="B244"/>
  <c r="C243"/>
  <c r="D243"/>
  <c r="G144" l="1"/>
  <c r="H145"/>
  <c r="F145"/>
  <c r="E145"/>
  <c r="B245"/>
  <c r="C244"/>
  <c r="D244"/>
  <c r="E146" l="1"/>
  <c r="F146"/>
  <c r="H146" s="1"/>
  <c r="G145"/>
  <c r="B246"/>
  <c r="C245"/>
  <c r="D245"/>
  <c r="F147" l="1"/>
  <c r="E147"/>
  <c r="G146"/>
  <c r="D246"/>
  <c r="C246"/>
  <c r="G147" l="1"/>
  <c r="H147"/>
  <c r="D247"/>
  <c r="C16" i="1" s="1"/>
  <c r="C17" s="1"/>
  <c r="E148" i="2" l="1"/>
  <c r="F148"/>
  <c r="G148" l="1"/>
  <c r="H148"/>
  <c r="F149" l="1"/>
  <c r="E149"/>
  <c r="G149" l="1"/>
  <c r="H149"/>
  <c r="E150" l="1"/>
  <c r="F150"/>
  <c r="H150" s="1"/>
  <c r="F151" l="1"/>
  <c r="G151" s="1"/>
  <c r="E151"/>
  <c r="G150"/>
  <c r="H151" l="1"/>
  <c r="E152" l="1"/>
  <c r="F152"/>
  <c r="G152" l="1"/>
  <c r="H152"/>
  <c r="F153" l="1"/>
  <c r="H153" s="1"/>
  <c r="E153"/>
  <c r="E154" l="1"/>
  <c r="F154"/>
  <c r="G154" s="1"/>
  <c r="G153"/>
  <c r="H154" l="1"/>
  <c r="E155" l="1"/>
  <c r="F155"/>
  <c r="G155" s="1"/>
  <c r="H155" l="1"/>
  <c r="E156" l="1"/>
  <c r="F156"/>
  <c r="G156" s="1"/>
  <c r="H156" l="1"/>
  <c r="F157" l="1"/>
  <c r="G157" s="1"/>
  <c r="E157"/>
  <c r="H157" l="1"/>
  <c r="E158" l="1"/>
  <c r="F158"/>
  <c r="G158" s="1"/>
  <c r="H158" l="1"/>
  <c r="F159" l="1"/>
  <c r="G159" s="1"/>
  <c r="E159"/>
  <c r="H159" l="1"/>
  <c r="E160" l="1"/>
  <c r="F160"/>
  <c r="G160" s="1"/>
  <c r="H160" l="1"/>
  <c r="F161" l="1"/>
  <c r="G161" s="1"/>
  <c r="E161"/>
  <c r="H161" l="1"/>
  <c r="E162" l="1"/>
  <c r="F162"/>
  <c r="G162" s="1"/>
  <c r="H162" l="1"/>
  <c r="F163" l="1"/>
  <c r="G163" s="1"/>
  <c r="E163"/>
  <c r="H163" l="1"/>
  <c r="E164" l="1"/>
  <c r="F164"/>
  <c r="G164" s="1"/>
  <c r="H164" l="1"/>
  <c r="F165" l="1"/>
  <c r="G165" s="1"/>
  <c r="E165"/>
  <c r="H165" l="1"/>
  <c r="E166" l="1"/>
  <c r="F166"/>
  <c r="G166" s="1"/>
  <c r="H166" l="1"/>
  <c r="E167" l="1"/>
  <c r="F167"/>
  <c r="G167" s="1"/>
  <c r="H167" l="1"/>
  <c r="E168" l="1"/>
  <c r="F168"/>
  <c r="G168" s="1"/>
  <c r="H168" l="1"/>
  <c r="F169" l="1"/>
  <c r="G169" s="1"/>
  <c r="E169"/>
  <c r="H169" l="1"/>
  <c r="E170" l="1"/>
  <c r="F170"/>
  <c r="G170" s="1"/>
  <c r="H170" l="1"/>
  <c r="F171" l="1"/>
  <c r="G171" s="1"/>
  <c r="E171"/>
  <c r="H171" l="1"/>
  <c r="E172" l="1"/>
  <c r="F172"/>
  <c r="G172" s="1"/>
  <c r="H172" l="1"/>
  <c r="F173" l="1"/>
  <c r="G173" s="1"/>
  <c r="E173"/>
  <c r="H173" l="1"/>
  <c r="E174" l="1"/>
  <c r="F174"/>
  <c r="G174" s="1"/>
  <c r="H174" l="1"/>
  <c r="F175" l="1"/>
  <c r="G175" s="1"/>
  <c r="E175"/>
  <c r="H175" l="1"/>
  <c r="E176" l="1"/>
  <c r="F176"/>
  <c r="G176" s="1"/>
  <c r="H176" l="1"/>
  <c r="F177" l="1"/>
  <c r="G177" s="1"/>
  <c r="E177"/>
  <c r="H177" l="1"/>
  <c r="E178" l="1"/>
  <c r="F178"/>
  <c r="G178" s="1"/>
  <c r="H178" l="1"/>
  <c r="E179" l="1"/>
  <c r="H179"/>
  <c r="F179"/>
  <c r="G179" s="1"/>
  <c r="E180" l="1"/>
  <c r="F180"/>
  <c r="G180" s="1"/>
  <c r="H180" l="1"/>
  <c r="F181" l="1"/>
  <c r="G181" s="1"/>
  <c r="E181"/>
  <c r="H181" l="1"/>
  <c r="E182" l="1"/>
  <c r="H182"/>
  <c r="F182"/>
  <c r="G182" s="1"/>
  <c r="E183" l="1"/>
  <c r="F183"/>
  <c r="G183" s="1"/>
  <c r="H183" l="1"/>
  <c r="E184" l="1"/>
  <c r="F184"/>
  <c r="G184" s="1"/>
  <c r="H184" l="1"/>
  <c r="E185" l="1"/>
  <c r="F185"/>
  <c r="G185" s="1"/>
  <c r="H185" l="1"/>
  <c r="E186" l="1"/>
  <c r="F186"/>
  <c r="G186" s="1"/>
  <c r="H186" l="1"/>
  <c r="F187" l="1"/>
  <c r="G187" s="1"/>
  <c r="E187"/>
  <c r="H187" l="1"/>
  <c r="E188" l="1"/>
  <c r="F188"/>
  <c r="G188" s="1"/>
  <c r="H188" l="1"/>
  <c r="F189" l="1"/>
  <c r="G189" s="1"/>
  <c r="E189"/>
  <c r="H189" l="1"/>
  <c r="E190" l="1"/>
  <c r="H190"/>
  <c r="F190"/>
  <c r="G190" s="1"/>
  <c r="F191" l="1"/>
  <c r="G191" s="1"/>
  <c r="E191"/>
  <c r="H191" l="1"/>
  <c r="E192" l="1"/>
  <c r="F192"/>
  <c r="G192" s="1"/>
  <c r="H192" l="1"/>
  <c r="F193" l="1"/>
  <c r="G193" s="1"/>
  <c r="E193"/>
  <c r="H193" l="1"/>
  <c r="E194" l="1"/>
  <c r="F194"/>
  <c r="G194" s="1"/>
  <c r="H194" l="1"/>
  <c r="E195" l="1"/>
  <c r="H195"/>
  <c r="F195"/>
  <c r="G195" s="1"/>
  <c r="E196" l="1"/>
  <c r="F196"/>
  <c r="G196" s="1"/>
  <c r="H196" l="1"/>
  <c r="F197" l="1"/>
  <c r="G197" s="1"/>
  <c r="E197"/>
  <c r="H197" l="1"/>
  <c r="E198" l="1"/>
  <c r="F198"/>
  <c r="G198" s="1"/>
  <c r="H198" l="1"/>
  <c r="F199" l="1"/>
  <c r="G199" s="1"/>
  <c r="E199"/>
  <c r="H199" l="1"/>
  <c r="E200" l="1"/>
  <c r="F200"/>
  <c r="G200" s="1"/>
  <c r="H200" l="1"/>
  <c r="F201" l="1"/>
  <c r="G201" s="1"/>
  <c r="E201"/>
  <c r="H201" l="1"/>
  <c r="E202" l="1"/>
  <c r="F202"/>
  <c r="G202" s="1"/>
  <c r="H202" l="1"/>
  <c r="F203" l="1"/>
  <c r="G203" s="1"/>
  <c r="E203"/>
  <c r="H203" l="1"/>
  <c r="E204" l="1"/>
  <c r="F204"/>
  <c r="G204" s="1"/>
  <c r="H204" l="1"/>
  <c r="H205" l="1"/>
  <c r="F205"/>
  <c r="G205" s="1"/>
  <c r="E205"/>
  <c r="E206" l="1"/>
  <c r="H206"/>
  <c r="F206"/>
  <c r="G206" s="1"/>
  <c r="F207" l="1"/>
  <c r="G207" s="1"/>
  <c r="E207"/>
  <c r="H207" l="1"/>
  <c r="E208" l="1"/>
  <c r="F208"/>
  <c r="G208" s="1"/>
  <c r="H208" l="1"/>
  <c r="H209" l="1"/>
  <c r="F209"/>
  <c r="G209" s="1"/>
  <c r="E209"/>
  <c r="E210" l="1"/>
  <c r="H210"/>
  <c r="F210"/>
  <c r="G210" s="1"/>
  <c r="F211" l="1"/>
  <c r="G211" s="1"/>
  <c r="E211"/>
  <c r="H211" l="1"/>
  <c r="E212" l="1"/>
  <c r="F212"/>
  <c r="G212" s="1"/>
  <c r="H212" l="1"/>
  <c r="H213" l="1"/>
  <c r="F213"/>
  <c r="G213" s="1"/>
  <c r="E213"/>
  <c r="E214" l="1"/>
  <c r="H214"/>
  <c r="F214"/>
  <c r="G214" s="1"/>
  <c r="F215" l="1"/>
  <c r="G215" s="1"/>
  <c r="E215"/>
  <c r="H215" l="1"/>
  <c r="E216" l="1"/>
  <c r="F216"/>
  <c r="G216" s="1"/>
  <c r="H216" l="1"/>
  <c r="H217" l="1"/>
  <c r="F217"/>
  <c r="G217" s="1"/>
  <c r="E217"/>
  <c r="F218" l="1"/>
  <c r="G218" s="1"/>
  <c r="E218"/>
  <c r="H218" l="1"/>
  <c r="F219" l="1"/>
  <c r="G219" s="1"/>
  <c r="E219"/>
  <c r="H219" l="1"/>
  <c r="E220" l="1"/>
  <c r="F220"/>
  <c r="G220" s="1"/>
  <c r="H220" l="1"/>
  <c r="E221" l="1"/>
  <c r="F221"/>
  <c r="G221" s="1"/>
  <c r="H221" l="1"/>
  <c r="F222" l="1"/>
  <c r="G222" s="1"/>
  <c r="E222"/>
  <c r="H222" l="1"/>
  <c r="F223" l="1"/>
  <c r="G223" s="1"/>
  <c r="E223"/>
  <c r="H223" l="1"/>
  <c r="F224" l="1"/>
  <c r="G224" s="1"/>
  <c r="E224"/>
  <c r="H224" l="1"/>
  <c r="F225" l="1"/>
  <c r="G225" s="1"/>
  <c r="E225"/>
  <c r="H225" l="1"/>
  <c r="F226" l="1"/>
  <c r="G226" s="1"/>
  <c r="E226"/>
  <c r="H226" l="1"/>
  <c r="F227" l="1"/>
  <c r="G227" s="1"/>
  <c r="E227"/>
  <c r="H227" l="1"/>
  <c r="E228" l="1"/>
  <c r="F228"/>
  <c r="G228" s="1"/>
  <c r="H228" l="1"/>
  <c r="E229" l="1"/>
  <c r="F229"/>
  <c r="G229" s="1"/>
  <c r="H229" l="1"/>
  <c r="E230" l="1"/>
  <c r="F230"/>
  <c r="G230" s="1"/>
  <c r="H230" l="1"/>
  <c r="E231" l="1"/>
  <c r="F231"/>
  <c r="G231" s="1"/>
  <c r="H231" l="1"/>
  <c r="E232" l="1"/>
  <c r="F232"/>
  <c r="G232" s="1"/>
  <c r="H232" l="1"/>
  <c r="F233" l="1"/>
  <c r="G233" s="1"/>
  <c r="E233"/>
  <c r="H233" l="1"/>
  <c r="F234" l="1"/>
  <c r="G234" s="1"/>
  <c r="E234"/>
  <c r="H234" l="1"/>
  <c r="F235" l="1"/>
  <c r="G235" s="1"/>
  <c r="E235"/>
  <c r="H235" l="1"/>
  <c r="E236" l="1"/>
  <c r="F236"/>
  <c r="G236" s="1"/>
  <c r="H236" l="1"/>
  <c r="F237" l="1"/>
  <c r="G237" s="1"/>
  <c r="E237"/>
  <c r="H237" l="1"/>
  <c r="E238" l="1"/>
  <c r="F238"/>
  <c r="G238" s="1"/>
  <c r="H238" l="1"/>
  <c r="F239" l="1"/>
  <c r="G239" s="1"/>
  <c r="E239"/>
  <c r="H239" l="1"/>
  <c r="E240" l="1"/>
  <c r="F240"/>
  <c r="G240" s="1"/>
  <c r="H240" l="1"/>
  <c r="E241" l="1"/>
  <c r="F241"/>
  <c r="G241" s="1"/>
  <c r="H241" l="1"/>
  <c r="F242" l="1"/>
  <c r="G242" s="1"/>
  <c r="E242"/>
  <c r="H242" l="1"/>
  <c r="E243" l="1"/>
  <c r="F243"/>
  <c r="G243" s="1"/>
  <c r="H243" l="1"/>
  <c r="F244" l="1"/>
  <c r="G244" s="1"/>
  <c r="E244"/>
  <c r="H244" l="1"/>
  <c r="E245" l="1"/>
  <c r="F245"/>
  <c r="G245" s="1"/>
  <c r="H245" l="1"/>
  <c r="F246" l="1"/>
  <c r="E246"/>
  <c r="F247" l="1"/>
  <c r="C18" i="1" s="1"/>
  <c r="G246" i="2"/>
  <c r="H246"/>
  <c r="C19" i="1" s="1"/>
</calcChain>
</file>

<file path=xl/sharedStrings.xml><?xml version="1.0" encoding="utf-8"?>
<sst xmlns="http://schemas.openxmlformats.org/spreadsheetml/2006/main" count="42" uniqueCount="36">
  <si>
    <t>Principal Amount (P)</t>
  </si>
  <si>
    <t>Annual Interest Rate (r)</t>
  </si>
  <si>
    <t>Years of Growth (t)</t>
  </si>
  <si>
    <t>Start Date</t>
  </si>
  <si>
    <t>Compound Frequency (n)</t>
  </si>
  <si>
    <t>Payment Frequency (p)</t>
  </si>
  <si>
    <t>Interim Payments (A)</t>
  </si>
  <si>
    <t>Rate / Payment Period</t>
  </si>
  <si>
    <t>Total Payments</t>
  </si>
  <si>
    <t>Principle + Total Payments</t>
  </si>
  <si>
    <t>Total Interest</t>
  </si>
  <si>
    <t>Future Value (F)</t>
  </si>
  <si>
    <t>Sr. No.</t>
  </si>
  <si>
    <t>Date</t>
  </si>
  <si>
    <t>Net Payment</t>
  </si>
  <si>
    <t>Interest</t>
  </si>
  <si>
    <t>Cumulative Interest</t>
  </si>
  <si>
    <t>Balance</t>
  </si>
  <si>
    <t>Interim Payment</t>
  </si>
  <si>
    <t>-</t>
  </si>
  <si>
    <t>Total</t>
  </si>
  <si>
    <t>www.ExcelDataPro.com</t>
  </si>
  <si>
    <t>Data Entry</t>
  </si>
  <si>
    <t>Cumulative Income Report</t>
  </si>
  <si>
    <t>Principal Amount ( P )</t>
  </si>
  <si>
    <t>Annual Interest Rate ( r )</t>
  </si>
  <si>
    <t>Years of Growth ( t )</t>
  </si>
  <si>
    <t>Additional Deposit ( A )</t>
  </si>
  <si>
    <t>nper</t>
  </si>
  <si>
    <t>rate</t>
  </si>
  <si>
    <t>Compound Interest Basic Calculator</t>
  </si>
  <si>
    <t>Deposit Frequency / year ( p )</t>
  </si>
  <si>
    <t>Compound Frequency / year ( n )</t>
  </si>
  <si>
    <t>Future Value (FV)</t>
  </si>
  <si>
    <t>Compound Interest Advanced Calculator</t>
  </si>
  <si>
    <t>Cumulative Payment Interest Schedule</t>
  </si>
</sst>
</file>

<file path=xl/styles.xml><?xml version="1.0" encoding="utf-8"?>
<styleSheet xmlns="http://schemas.openxmlformats.org/spreadsheetml/2006/main">
  <numFmts count="3">
    <numFmt numFmtId="165" formatCode="[$-14009]dd/mm/yyyy;@"/>
    <numFmt numFmtId="166" formatCode="[$$-409]#,##0.00_ ;[Red]\-[$$-409]#,##0.00\ "/>
    <numFmt numFmtId="172" formatCode="[$$-409]#,##0.00"/>
  </numFmts>
  <fonts count="1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0"/>
      <name val="Times New Roman"/>
      <family val="1"/>
    </font>
    <font>
      <u/>
      <sz val="11"/>
      <color theme="10"/>
      <name val="Calibri"/>
      <family val="2"/>
    </font>
    <font>
      <b/>
      <sz val="20"/>
      <color theme="0"/>
      <name val="Cambria"/>
      <family val="1"/>
      <scheme val="major"/>
    </font>
    <font>
      <b/>
      <u/>
      <sz val="30"/>
      <color rgb="FFFFFF00"/>
      <name val="Lucida Calligraphy"/>
      <family val="4"/>
    </font>
    <font>
      <b/>
      <u/>
      <sz val="25"/>
      <color rgb="FFFFFF00"/>
      <name val="Lucida Calligraphy"/>
      <family val="4"/>
    </font>
    <font>
      <b/>
      <sz val="25"/>
      <color rgb="FFFFFF00"/>
      <name val="Lucida Calligraphy"/>
      <family val="4"/>
    </font>
    <font>
      <b/>
      <sz val="22"/>
      <color rgb="FFFFFF00"/>
      <name val="Lucida Calligraphy"/>
      <family val="4"/>
    </font>
    <font>
      <b/>
      <sz val="22"/>
      <color theme="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2" borderId="4" xfId="1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2" fontId="3" fillId="2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9525</xdr:rowOff>
    </xdr:from>
    <xdr:to>
      <xdr:col>2</xdr:col>
      <xdr:colOff>994563</xdr:colOff>
      <xdr:row>3</xdr:row>
      <xdr:rowOff>19050</xdr:rowOff>
    </xdr:to>
    <xdr:pic>
      <xdr:nvPicPr>
        <xdr:cNvPr id="3" name="Picture 2" descr="Logo Internation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19075"/>
          <a:ext cx="994563" cy="99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</xdr:row>
      <xdr:rowOff>9525</xdr:rowOff>
    </xdr:from>
    <xdr:to>
      <xdr:col>3</xdr:col>
      <xdr:colOff>0</xdr:colOff>
      <xdr:row>2</xdr:row>
      <xdr:rowOff>434203</xdr:rowOff>
    </xdr:to>
    <xdr:pic>
      <xdr:nvPicPr>
        <xdr:cNvPr id="3" name="Picture 2" descr="Logo Internation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133350"/>
          <a:ext cx="990600" cy="9866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</xdr:colOff>
      <xdr:row>1</xdr:row>
      <xdr:rowOff>0</xdr:rowOff>
    </xdr:from>
    <xdr:to>
      <xdr:col>7</xdr:col>
      <xdr:colOff>952499</xdr:colOff>
      <xdr:row>2</xdr:row>
      <xdr:rowOff>348668</xdr:rowOff>
    </xdr:to>
    <xdr:pic>
      <xdr:nvPicPr>
        <xdr:cNvPr id="2" name="Picture 1" descr="Logo Internation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43724" y="123825"/>
          <a:ext cx="942975" cy="939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6"/>
  <sheetViews>
    <sheetView workbookViewId="0">
      <selection sqref="A1:D16"/>
    </sheetView>
  </sheetViews>
  <sheetFormatPr defaultColWidth="8.7109375" defaultRowHeight="18.75"/>
  <cols>
    <col min="1" max="1" width="3.140625" style="1" customWidth="1"/>
    <col min="2" max="2" width="76" style="1" customWidth="1"/>
    <col min="3" max="3" width="15" style="1" bestFit="1" customWidth="1"/>
    <col min="4" max="4" width="3.140625" style="1" customWidth="1"/>
    <col min="5" max="16384" width="8.7109375" style="1"/>
  </cols>
  <sheetData>
    <row r="1" spans="1:4" ht="16.5" customHeight="1" thickBot="1">
      <c r="A1" s="9"/>
      <c r="B1" s="9"/>
      <c r="C1" s="9"/>
      <c r="D1" s="9"/>
    </row>
    <row r="2" spans="1:4" ht="48.75" customHeight="1" thickTop="1" thickBot="1">
      <c r="A2" s="9"/>
      <c r="B2" s="13" t="s">
        <v>21</v>
      </c>
      <c r="C2" s="14"/>
      <c r="D2" s="9"/>
    </row>
    <row r="3" spans="1:4" ht="28.5" thickTop="1" thickBot="1">
      <c r="A3" s="9"/>
      <c r="B3" s="25" t="s">
        <v>30</v>
      </c>
      <c r="C3" s="14"/>
      <c r="D3" s="9"/>
    </row>
    <row r="4" spans="1:4" ht="16.5" customHeight="1" thickTop="1" thickBot="1">
      <c r="A4" s="9"/>
      <c r="B4" s="23"/>
      <c r="C4" s="23"/>
      <c r="D4" s="9"/>
    </row>
    <row r="5" spans="1:4" ht="20.25" thickTop="1" thickBot="1">
      <c r="A5" s="9"/>
      <c r="B5" s="4" t="s">
        <v>24</v>
      </c>
      <c r="C5" s="28">
        <v>4000</v>
      </c>
      <c r="D5" s="9"/>
    </row>
    <row r="6" spans="1:4" ht="20.25" thickTop="1" thickBot="1">
      <c r="A6" s="9"/>
      <c r="B6" s="4" t="s">
        <v>25</v>
      </c>
      <c r="C6" s="29">
        <v>0.06</v>
      </c>
      <c r="D6" s="9"/>
    </row>
    <row r="7" spans="1:4" ht="20.25" thickTop="1" thickBot="1">
      <c r="A7" s="9"/>
      <c r="B7" s="4" t="s">
        <v>32</v>
      </c>
      <c r="C7" s="30">
        <v>1</v>
      </c>
      <c r="D7" s="9"/>
    </row>
    <row r="8" spans="1:4" ht="20.25" thickTop="1" thickBot="1">
      <c r="A8" s="9"/>
      <c r="B8" s="4" t="s">
        <v>26</v>
      </c>
      <c r="C8" s="30">
        <v>5</v>
      </c>
      <c r="D8" s="9"/>
    </row>
    <row r="9" spans="1:4" ht="20.25" thickTop="1" thickBot="1">
      <c r="A9" s="9"/>
      <c r="B9" s="4" t="s">
        <v>27</v>
      </c>
      <c r="C9" s="28">
        <v>1000</v>
      </c>
      <c r="D9" s="9"/>
    </row>
    <row r="10" spans="1:4" ht="20.25" thickTop="1" thickBot="1">
      <c r="A10" s="9"/>
      <c r="B10" s="4" t="s">
        <v>31</v>
      </c>
      <c r="C10" s="30">
        <v>1</v>
      </c>
      <c r="D10" s="9"/>
    </row>
    <row r="11" spans="1:4" ht="20.25" thickTop="1" thickBot="1">
      <c r="A11" s="9"/>
      <c r="B11" s="4" t="s">
        <v>28</v>
      </c>
      <c r="C11" s="4">
        <f>C8*C10</f>
        <v>5</v>
      </c>
      <c r="D11" s="9"/>
    </row>
    <row r="12" spans="1:4" ht="20.25" thickTop="1" thickBot="1">
      <c r="A12" s="9"/>
      <c r="B12" s="4" t="s">
        <v>29</v>
      </c>
      <c r="C12" s="10">
        <f>((1+C6/C7)^(C7/C10))-1</f>
        <v>6.0000000000000053E-2</v>
      </c>
      <c r="D12" s="9"/>
    </row>
    <row r="13" spans="1:4" ht="20.25" thickTop="1" thickBot="1">
      <c r="A13" s="9"/>
      <c r="B13" s="4" t="s">
        <v>33</v>
      </c>
      <c r="C13" s="11">
        <f>-FV(C12,C11,C9,C5,0)</f>
        <v>10989.995270400004</v>
      </c>
      <c r="D13" s="9"/>
    </row>
    <row r="14" spans="1:4" ht="20.25" thickTop="1" thickBot="1">
      <c r="A14" s="9"/>
      <c r="B14" s="4" t="s">
        <v>8</v>
      </c>
      <c r="C14" s="31">
        <f>C9*C11+C5</f>
        <v>9000</v>
      </c>
      <c r="D14" s="9"/>
    </row>
    <row r="15" spans="1:4" ht="20.25" thickTop="1" thickBot="1">
      <c r="A15" s="9"/>
      <c r="B15" s="4" t="s">
        <v>10</v>
      </c>
      <c r="C15" s="11">
        <f>C13-C14</f>
        <v>1989.9952704000043</v>
      </c>
      <c r="D15" s="9"/>
    </row>
    <row r="16" spans="1:4" ht="16.5" customHeight="1" thickTop="1">
      <c r="A16" s="9"/>
      <c r="B16" s="9"/>
      <c r="C16" s="9"/>
      <c r="D16" s="9"/>
    </row>
  </sheetData>
  <mergeCells count="1">
    <mergeCell ref="C2:C3"/>
  </mergeCells>
  <hyperlinks>
    <hyperlink ref="B2" r:id="rId1"/>
  </hyperlinks>
  <pageMargins left="0.7" right="0.7" top="0.75" bottom="0.75" header="0.3" footer="0.3"/>
  <pageSetup paperSize="9" orientation="portrait" horizontalDpi="300" verticalDpi="0" copies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20"/>
  <sheetViews>
    <sheetView topLeftCell="A4" workbookViewId="0">
      <selection sqref="A1:D20"/>
    </sheetView>
  </sheetViews>
  <sheetFormatPr defaultColWidth="8.7109375" defaultRowHeight="18.75"/>
  <cols>
    <col min="1" max="1" width="3.140625" style="1" customWidth="1"/>
    <col min="2" max="2" width="74.28515625" style="1" bestFit="1" customWidth="1"/>
    <col min="3" max="3" width="15" style="1" bestFit="1" customWidth="1"/>
    <col min="4" max="4" width="3.140625" style="1" customWidth="1"/>
    <col min="5" max="16384" width="8.7109375" style="1"/>
  </cols>
  <sheetData>
    <row r="1" spans="1:4" ht="16.5" customHeight="1" thickBot="1">
      <c r="A1" s="9"/>
      <c r="B1" s="9"/>
      <c r="C1" s="9"/>
      <c r="D1" s="9"/>
    </row>
    <row r="2" spans="1:4" ht="44.25" customHeight="1" thickTop="1" thickBot="1">
      <c r="A2" s="9"/>
      <c r="B2" s="21" t="s">
        <v>21</v>
      </c>
      <c r="C2" s="26"/>
      <c r="D2" s="9"/>
    </row>
    <row r="3" spans="1:4" ht="35.25" customHeight="1" thickTop="1" thickBot="1">
      <c r="A3" s="9"/>
      <c r="B3" s="22" t="s">
        <v>34</v>
      </c>
      <c r="C3" s="27"/>
      <c r="D3" s="9"/>
    </row>
    <row r="4" spans="1:4" ht="16.5" customHeight="1" thickTop="1" thickBot="1">
      <c r="A4" s="9"/>
      <c r="B4" s="23"/>
      <c r="C4" s="23"/>
      <c r="D4" s="9"/>
    </row>
    <row r="5" spans="1:4" ht="20.25" thickTop="1" thickBot="1">
      <c r="A5" s="9"/>
      <c r="B5" s="19" t="s">
        <v>22</v>
      </c>
      <c r="C5" s="20"/>
      <c r="D5" s="9"/>
    </row>
    <row r="6" spans="1:4" ht="20.25" thickTop="1" thickBot="1">
      <c r="A6" s="9"/>
      <c r="B6" s="4" t="s">
        <v>0</v>
      </c>
      <c r="C6" s="28">
        <v>4000</v>
      </c>
      <c r="D6" s="9"/>
    </row>
    <row r="7" spans="1:4" ht="20.25" thickTop="1" thickBot="1">
      <c r="A7" s="9"/>
      <c r="B7" s="4" t="s">
        <v>1</v>
      </c>
      <c r="C7" s="29">
        <v>0.06</v>
      </c>
      <c r="D7" s="9"/>
    </row>
    <row r="8" spans="1:4" ht="20.25" thickTop="1" thickBot="1">
      <c r="A8" s="9"/>
      <c r="B8" s="4" t="s">
        <v>2</v>
      </c>
      <c r="C8" s="30">
        <v>5</v>
      </c>
      <c r="D8" s="9"/>
    </row>
    <row r="9" spans="1:4" ht="20.25" thickTop="1" thickBot="1">
      <c r="A9" s="9"/>
      <c r="B9" s="4" t="s">
        <v>3</v>
      </c>
      <c r="C9" s="32">
        <v>43831</v>
      </c>
      <c r="D9" s="9"/>
    </row>
    <row r="10" spans="1:4" ht="20.25" thickTop="1" thickBot="1">
      <c r="A10" s="9"/>
      <c r="B10" s="4" t="s">
        <v>4</v>
      </c>
      <c r="C10" s="30">
        <v>1</v>
      </c>
      <c r="D10" s="9"/>
    </row>
    <row r="11" spans="1:4" ht="20.25" thickTop="1" thickBot="1">
      <c r="A11" s="9"/>
      <c r="B11" s="4" t="s">
        <v>6</v>
      </c>
      <c r="C11" s="28">
        <v>1000</v>
      </c>
      <c r="D11" s="9"/>
    </row>
    <row r="12" spans="1:4" ht="20.25" thickTop="1" thickBot="1">
      <c r="A12" s="9"/>
      <c r="B12" s="4" t="s">
        <v>5</v>
      </c>
      <c r="C12" s="30">
        <v>1</v>
      </c>
      <c r="D12" s="9"/>
    </row>
    <row r="13" spans="1:4" ht="16.5" customHeight="1" thickTop="1" thickBot="1">
      <c r="A13" s="9"/>
      <c r="B13" s="24"/>
      <c r="C13" s="24"/>
      <c r="D13" s="9"/>
    </row>
    <row r="14" spans="1:4" ht="20.25" thickTop="1" thickBot="1">
      <c r="A14" s="9"/>
      <c r="B14" s="19" t="s">
        <v>23</v>
      </c>
      <c r="C14" s="20"/>
      <c r="D14" s="9"/>
    </row>
    <row r="15" spans="1:4" ht="20.25" thickTop="1" thickBot="1">
      <c r="A15" s="9"/>
      <c r="B15" s="4" t="s">
        <v>7</v>
      </c>
      <c r="C15" s="10">
        <f>IF(C10=365,C7/365,((1+C7/C10)^(C10/C12))-1)</f>
        <v>6.0000000000000053E-2</v>
      </c>
      <c r="D15" s="9"/>
    </row>
    <row r="16" spans="1:4" ht="20.25" thickTop="1" thickBot="1">
      <c r="A16" s="9"/>
      <c r="B16" s="4" t="s">
        <v>8</v>
      </c>
      <c r="C16" s="11">
        <f>'Cumulative Schedule'!D247</f>
        <v>5000</v>
      </c>
      <c r="D16" s="9"/>
    </row>
    <row r="17" spans="1:4" ht="20.25" thickTop="1" thickBot="1">
      <c r="A17" s="9"/>
      <c r="B17" s="4" t="s">
        <v>9</v>
      </c>
      <c r="C17" s="11">
        <f>C16+'Cumulative Schedule'!E6</f>
        <v>9000</v>
      </c>
      <c r="D17" s="9"/>
    </row>
    <row r="18" spans="1:4" ht="20.25" thickTop="1" thickBot="1">
      <c r="A18" s="9"/>
      <c r="B18" s="4" t="s">
        <v>10</v>
      </c>
      <c r="C18" s="11">
        <f>'Cumulative Schedule'!F247</f>
        <v>1989.995270400002</v>
      </c>
      <c r="D18" s="9"/>
    </row>
    <row r="19" spans="1:4" ht="20.25" thickTop="1" thickBot="1">
      <c r="A19" s="9"/>
      <c r="B19" s="4" t="s">
        <v>11</v>
      </c>
      <c r="C19" s="11">
        <f>VLOOKUP(9.99E+100,'Cumulative Schedule'!$H$6:$H$246,1)</f>
        <v>10989.995270400002</v>
      </c>
      <c r="D19" s="9"/>
    </row>
    <row r="20" spans="1:4" ht="16.5" customHeight="1" thickTop="1">
      <c r="A20" s="9"/>
      <c r="B20" s="9"/>
      <c r="C20" s="9"/>
      <c r="D20" s="9"/>
    </row>
  </sheetData>
  <mergeCells count="3">
    <mergeCell ref="B5:C5"/>
    <mergeCell ref="B14:C14"/>
    <mergeCell ref="C2:C3"/>
  </mergeCells>
  <dataValidations disablePrompts="1" count="2">
    <dataValidation type="list" allowBlank="1" showInputMessage="1" showErrorMessage="1" sqref="C10">
      <formula1>"1,2,4,6,12,24,26,52,365"</formula1>
    </dataValidation>
    <dataValidation type="list" allowBlank="1" showInputMessage="1" showErrorMessage="1" sqref="C12">
      <formula1>"1,2,4,6,12,24,26,52"</formula1>
    </dataValidation>
  </dataValidations>
  <hyperlinks>
    <hyperlink ref="B2" r:id="rId1"/>
  </hyperlinks>
  <pageMargins left="0.7" right="0.7" top="0.75" bottom="0.75" header="0.3" footer="0.3"/>
  <pageSetup paperSize="9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248"/>
  <sheetViews>
    <sheetView tabSelected="1" workbookViewId="0">
      <pane xSplit="2" ySplit="5" topLeftCell="C6" activePane="bottomRight" state="frozen"/>
      <selection pane="topRight" activeCell="B1" sqref="B1"/>
      <selection pane="bottomLeft" activeCell="A2" sqref="A2"/>
      <selection pane="bottomRight" sqref="A1:I15"/>
    </sheetView>
  </sheetViews>
  <sheetFormatPr defaultColWidth="8.7109375" defaultRowHeight="18.75"/>
  <cols>
    <col min="1" max="1" width="3.140625" style="1" customWidth="1"/>
    <col min="2" max="2" width="8.7109375" style="1"/>
    <col min="3" max="3" width="13.5703125" style="1" customWidth="1"/>
    <col min="4" max="4" width="21" style="1" bestFit="1" customWidth="1"/>
    <col min="5" max="5" width="19.5703125" style="1" customWidth="1"/>
    <col min="6" max="6" width="14.85546875" style="1" customWidth="1"/>
    <col min="7" max="7" width="24.7109375" style="1" bestFit="1" customWidth="1"/>
    <col min="8" max="8" width="14.42578125" style="1" customWidth="1"/>
    <col min="9" max="9" width="3.140625" style="1" customWidth="1"/>
    <col min="10" max="16384" width="8.7109375" style="1"/>
  </cols>
  <sheetData>
    <row r="1" spans="1:9" ht="16.5" customHeight="1" thickBot="1">
      <c r="A1" s="9"/>
      <c r="B1" s="9"/>
      <c r="C1" s="9"/>
      <c r="D1" s="9"/>
      <c r="E1" s="9"/>
      <c r="F1" s="9"/>
      <c r="G1" s="9"/>
      <c r="H1" s="9"/>
      <c r="I1" s="9"/>
    </row>
    <row r="2" spans="1:9" ht="46.5" customHeight="1" thickTop="1" thickBot="1">
      <c r="A2" s="9"/>
      <c r="B2" s="16" t="s">
        <v>21</v>
      </c>
      <c r="C2" s="16"/>
      <c r="D2" s="16"/>
      <c r="E2" s="16"/>
      <c r="F2" s="16"/>
      <c r="G2" s="16"/>
      <c r="H2" s="17"/>
      <c r="I2" s="9"/>
    </row>
    <row r="3" spans="1:9" ht="28.5" customHeight="1" thickTop="1" thickBot="1">
      <c r="A3" s="9"/>
      <c r="B3" s="15" t="s">
        <v>35</v>
      </c>
      <c r="C3" s="15"/>
      <c r="D3" s="15"/>
      <c r="E3" s="15"/>
      <c r="F3" s="15"/>
      <c r="G3" s="15"/>
      <c r="H3" s="18"/>
      <c r="I3" s="9"/>
    </row>
    <row r="4" spans="1:9" ht="20.100000000000001" customHeight="1" thickTop="1" thickBot="1">
      <c r="A4" s="9"/>
      <c r="B4" s="2"/>
      <c r="C4" s="2"/>
      <c r="D4" s="2"/>
      <c r="E4" s="2"/>
      <c r="F4" s="2"/>
      <c r="G4" s="2"/>
      <c r="H4" s="2"/>
      <c r="I4" s="9"/>
    </row>
    <row r="5" spans="1:9" ht="20.25" thickTop="1" thickBot="1">
      <c r="A5" s="9"/>
      <c r="B5" s="3" t="s">
        <v>12</v>
      </c>
      <c r="C5" s="4" t="s">
        <v>13</v>
      </c>
      <c r="D5" s="4" t="s">
        <v>18</v>
      </c>
      <c r="E5" s="4" t="s">
        <v>14</v>
      </c>
      <c r="F5" s="4" t="s">
        <v>15</v>
      </c>
      <c r="G5" s="4" t="s">
        <v>16</v>
      </c>
      <c r="H5" s="4" t="s">
        <v>17</v>
      </c>
      <c r="I5" s="9"/>
    </row>
    <row r="6" spans="1:9" ht="20.25" thickTop="1" thickBot="1">
      <c r="A6" s="9"/>
      <c r="B6" s="3">
        <f>IF(E6="", "", 0)</f>
        <v>0</v>
      </c>
      <c r="C6" s="5">
        <f>IF('Advanced Calculator'!C9="", "", 'Advanced Calculator'!C9)</f>
        <v>43831</v>
      </c>
      <c r="D6" s="6" t="s">
        <v>19</v>
      </c>
      <c r="E6" s="12">
        <f>'Advanced Calculator'!C6</f>
        <v>4000</v>
      </c>
      <c r="F6" s="6" t="s">
        <v>19</v>
      </c>
      <c r="G6" s="6" t="s">
        <v>19</v>
      </c>
      <c r="H6" s="12">
        <f>E6</f>
        <v>4000</v>
      </c>
      <c r="I6" s="9"/>
    </row>
    <row r="7" spans="1:9" ht="20.25" thickTop="1" thickBot="1">
      <c r="A7" s="9"/>
      <c r="B7" s="3">
        <f>IF(H6="","",IF('Advanced Calculator'!$C$8*'Advanced Calculator'!$C$12&lt;=B6,"",B6+1))</f>
        <v>1</v>
      </c>
      <c r="C7" s="7">
        <f>IF(B7="","",IF('Advanced Calculator'!$C$12=52,C6+7,IF('Advanced Calculator'!$C$10=26,C6+14,IF('Advanced Calculator'!$C$10=24,IF(MOD(B7,2)=0,EDATE('Advanced Calculator'!$C$9,B7/2),C6+14),IF(DAY(DATE(YEAR('Advanced Calculator'!$C$9),MONTH('Advanced Calculator'!$C$9)+(B7-1)*(12/'Advanced Calculator'!$C$12),DAY('Advanced Calculator'!$C$9)))&lt;&gt;DAY('Advanced Calculator'!$C$9),DATE(YEAR('Advanced Calculator'!$C$9),MONTH('Advanced Calculator'!$C$9)+B7*(12/'Advanced Calculator'!$C$12)+1,0),DATE(YEAR('Advanced Calculator'!$C$9),MONTH('Advanced Calculator'!$C$9)+B7*(12/'Advanced Calculator'!$C$12),DAY('Advanced Calculator'!$C$9)))))))</f>
        <v>44197</v>
      </c>
      <c r="D7" s="12">
        <f>IF(B7="", "", 'Advanced Calculator'!$C$11)</f>
        <v>1000</v>
      </c>
      <c r="E7" s="12">
        <f>IF(B7="", "", H6+D7)</f>
        <v>5000</v>
      </c>
      <c r="F7" s="12">
        <f>IF(B7="","",IF('Advanced Calculator'!$C$10=365,H6*( (1+'Advanced Calculator'!$C$15)^(C7-C6)-1 ),H6*'Advanced Calculator'!$C$15))</f>
        <v>240.00000000000023</v>
      </c>
      <c r="G7" s="12">
        <f>IF(D7="","",SUM($F$6:F7))</f>
        <v>240.00000000000023</v>
      </c>
      <c r="H7" s="12">
        <f>IF(B7="","",H6+D7+F7)</f>
        <v>5240</v>
      </c>
      <c r="I7" s="9"/>
    </row>
    <row r="8" spans="1:9" ht="20.25" thickTop="1" thickBot="1">
      <c r="A8" s="9"/>
      <c r="B8" s="3">
        <f>IF(B7="","",IF('Advanced Calculator'!$C$8*'Advanced Calculator'!$C$12&lt;=B7,"",B7+1))</f>
        <v>2</v>
      </c>
      <c r="C8" s="7">
        <f>IF(B8="","",IF('Advanced Calculator'!$C$12=52,C7+7,IF('Advanced Calculator'!$C$10=26,C7+14,IF('Advanced Calculator'!$C$10=24,IF(MOD(B8,2)=0,EDATE('Advanced Calculator'!$C$9,B8/2),C7+14),IF(DAY(DATE(YEAR('Advanced Calculator'!$C$9),MONTH('Advanced Calculator'!$C$9)+(B8-1)*(12/'Advanced Calculator'!$C$12),DAY('Advanced Calculator'!$C$9)))&lt;&gt;DAY('Advanced Calculator'!$C$9),DATE(YEAR('Advanced Calculator'!$C$9),MONTH('Advanced Calculator'!$C$9)+B8*(12/'Advanced Calculator'!$C$12)+1,0),DATE(YEAR('Advanced Calculator'!$C$9),MONTH('Advanced Calculator'!$C$9)+B8*(12/'Advanced Calculator'!$C$12),DAY('Advanced Calculator'!$C$9)))))))</f>
        <v>44562</v>
      </c>
      <c r="D8" s="12">
        <f>IF(B8="", "", 'Advanced Calculator'!$C$11)</f>
        <v>1000</v>
      </c>
      <c r="E8" s="12">
        <f t="shared" ref="E8:E71" si="0">IF(B8="", "", H7+D8)</f>
        <v>6240</v>
      </c>
      <c r="F8" s="12">
        <f>IF(B8="","",IF('Advanced Calculator'!$C$10=365,H7*( (1+'Advanced Calculator'!$C$15)^(C8-C7)-1 ),H7*'Advanced Calculator'!$C$15))</f>
        <v>314.40000000000026</v>
      </c>
      <c r="G8" s="12">
        <f>IF(D8="","",SUM($F$6:F8))</f>
        <v>554.40000000000055</v>
      </c>
      <c r="H8" s="12">
        <f>IF(B8="","",H7+D8+F8)</f>
        <v>6554.4000000000005</v>
      </c>
      <c r="I8" s="9"/>
    </row>
    <row r="9" spans="1:9" ht="20.25" thickTop="1" thickBot="1">
      <c r="A9" s="9"/>
      <c r="B9" s="3">
        <f>IF(B8="","",IF('Advanced Calculator'!$C$8*'Advanced Calculator'!$C$12&lt;=B8,"",B8+1))</f>
        <v>3</v>
      </c>
      <c r="C9" s="7">
        <f>IF(B9="","",IF('Advanced Calculator'!$C$12=52,C8+7,IF('Advanced Calculator'!$C$10=26,C8+14,IF('Advanced Calculator'!$C$10=24,IF(MOD(B9,2)=0,EDATE('Advanced Calculator'!$C$9,B9/2),C8+14),IF(DAY(DATE(YEAR('Advanced Calculator'!$C$9),MONTH('Advanced Calculator'!$C$9)+(B9-1)*(12/'Advanced Calculator'!$C$12),DAY('Advanced Calculator'!$C$9)))&lt;&gt;DAY('Advanced Calculator'!$C$9),DATE(YEAR('Advanced Calculator'!$C$9),MONTH('Advanced Calculator'!$C$9)+B9*(12/'Advanced Calculator'!$C$12)+1,0),DATE(YEAR('Advanced Calculator'!$C$9),MONTH('Advanced Calculator'!$C$9)+B9*(12/'Advanced Calculator'!$C$12),DAY('Advanced Calculator'!$C$9)))))))</f>
        <v>44927</v>
      </c>
      <c r="D9" s="12">
        <f>IF(B9="", "", 'Advanced Calculator'!$C$11)</f>
        <v>1000</v>
      </c>
      <c r="E9" s="12">
        <f t="shared" si="0"/>
        <v>7554.4000000000005</v>
      </c>
      <c r="F9" s="12">
        <f>IF(B9="","",IF('Advanced Calculator'!$C$10=365,H8*( (1+'Advanced Calculator'!$C$15)^(C9-C8)-1 ),H8*'Advanced Calculator'!$C$15))</f>
        <v>393.26400000000041</v>
      </c>
      <c r="G9" s="12">
        <f>IF(D9="","",SUM($F$6:F9))</f>
        <v>947.6640000000009</v>
      </c>
      <c r="H9" s="12">
        <f t="shared" ref="H9:H72" si="1">IF(B9="","",H8+D9+F9)</f>
        <v>7947.6640000000007</v>
      </c>
      <c r="I9" s="9"/>
    </row>
    <row r="10" spans="1:9" ht="20.25" thickTop="1" thickBot="1">
      <c r="A10" s="9"/>
      <c r="B10" s="3">
        <f>IF(B9="","",IF('Advanced Calculator'!$C$8*'Advanced Calculator'!$C$12&lt;=B9,"",B9+1))</f>
        <v>4</v>
      </c>
      <c r="C10" s="7">
        <f>IF(B10="","",IF('Advanced Calculator'!$C$12=52,C9+7,IF('Advanced Calculator'!$C$10=26,C9+14,IF('Advanced Calculator'!$C$10=24,IF(MOD(B10,2)=0,EDATE('Advanced Calculator'!$C$9,B10/2),C9+14),IF(DAY(DATE(YEAR('Advanced Calculator'!$C$9),MONTH('Advanced Calculator'!$C$9)+(B10-1)*(12/'Advanced Calculator'!$C$12),DAY('Advanced Calculator'!$C$9)))&lt;&gt;DAY('Advanced Calculator'!$C$9),DATE(YEAR('Advanced Calculator'!$C$9),MONTH('Advanced Calculator'!$C$9)+B10*(12/'Advanced Calculator'!$C$12)+1,0),DATE(YEAR('Advanced Calculator'!$C$9),MONTH('Advanced Calculator'!$C$9)+B10*(12/'Advanced Calculator'!$C$12),DAY('Advanced Calculator'!$C$9)))))))</f>
        <v>45292</v>
      </c>
      <c r="D10" s="12">
        <f>IF(B10="", "", 'Advanced Calculator'!$C$11)</f>
        <v>1000</v>
      </c>
      <c r="E10" s="12">
        <f t="shared" si="0"/>
        <v>8947.6640000000007</v>
      </c>
      <c r="F10" s="12">
        <f>IF(B10="","",IF('Advanced Calculator'!$C$10=365,H9*( (1+'Advanced Calculator'!$C$15)^(C10-C9)-1 ),H9*'Advanced Calculator'!$C$15))</f>
        <v>476.85984000000047</v>
      </c>
      <c r="G10" s="12">
        <f>IF(D10="","",SUM($F$6:F10))</f>
        <v>1424.5238400000014</v>
      </c>
      <c r="H10" s="12">
        <f t="shared" si="1"/>
        <v>9424.5238400000017</v>
      </c>
      <c r="I10" s="9"/>
    </row>
    <row r="11" spans="1:9" ht="20.25" thickTop="1" thickBot="1">
      <c r="A11" s="9"/>
      <c r="B11" s="3">
        <f>IF(B10="","",IF('Advanced Calculator'!$C$8*'Advanced Calculator'!$C$12&lt;=B10,"",B10+1))</f>
        <v>5</v>
      </c>
      <c r="C11" s="7">
        <f>IF(B11="","",IF('Advanced Calculator'!$C$12=52,C10+7,IF('Advanced Calculator'!$C$10=26,C10+14,IF('Advanced Calculator'!$C$10=24,IF(MOD(B11,2)=0,EDATE('Advanced Calculator'!$C$9,B11/2),C10+14),IF(DAY(DATE(YEAR('Advanced Calculator'!$C$9),MONTH('Advanced Calculator'!$C$9)+(B11-1)*(12/'Advanced Calculator'!$C$12),DAY('Advanced Calculator'!$C$9)))&lt;&gt;DAY('Advanced Calculator'!$C$9),DATE(YEAR('Advanced Calculator'!$C$9),MONTH('Advanced Calculator'!$C$9)+B11*(12/'Advanced Calculator'!$C$12)+1,0),DATE(YEAR('Advanced Calculator'!$C$9),MONTH('Advanced Calculator'!$C$9)+B11*(12/'Advanced Calculator'!$C$12),DAY('Advanced Calculator'!$C$9)))))))</f>
        <v>45658</v>
      </c>
      <c r="D11" s="12">
        <f>IF(B11="", "", 'Advanced Calculator'!$C$11)</f>
        <v>1000</v>
      </c>
      <c r="E11" s="12">
        <f t="shared" si="0"/>
        <v>10424.523840000002</v>
      </c>
      <c r="F11" s="12">
        <f>IF(B11="","",IF('Advanced Calculator'!$C$10=365,H10*( (1+'Advanced Calculator'!$C$15)^(C11-C10)-1 ),H10*'Advanced Calculator'!$C$15))</f>
        <v>565.4714304000006</v>
      </c>
      <c r="G11" s="12">
        <f>IF(D11="","",SUM($F$6:F11))</f>
        <v>1989.995270400002</v>
      </c>
      <c r="H11" s="12">
        <f t="shared" si="1"/>
        <v>10989.995270400002</v>
      </c>
      <c r="I11" s="9"/>
    </row>
    <row r="12" spans="1:9" ht="20.25" thickTop="1" thickBot="1">
      <c r="A12" s="9"/>
      <c r="B12" s="3" t="str">
        <f>IF(B11="","",IF('Advanced Calculator'!$C$8*'Advanced Calculator'!$C$12&lt;=B11,"",B11+1))</f>
        <v/>
      </c>
      <c r="C12" s="7" t="str">
        <f>IF(B12="","",IF('Advanced Calculator'!$C$12=52,C11+7,IF('Advanced Calculator'!$C$10=26,C11+14,IF('Advanced Calculator'!$C$10=24,IF(MOD(B12,2)=0,EDATE('Advanced Calculator'!$C$9,B12/2),C11+14),IF(DAY(DATE(YEAR('Advanced Calculator'!$C$9),MONTH('Advanced Calculator'!$C$9)+(B12-1)*(12/'Advanced Calculator'!$C$12),DAY('Advanced Calculator'!$C$9)))&lt;&gt;DAY('Advanced Calculator'!$C$9),DATE(YEAR('Advanced Calculator'!$C$9),MONTH('Advanced Calculator'!$C$9)+B12*(12/'Advanced Calculator'!$C$12)+1,0),DATE(YEAR('Advanced Calculator'!$C$9),MONTH('Advanced Calculator'!$C$9)+B12*(12/'Advanced Calculator'!$C$12),DAY('Advanced Calculator'!$C$9)))))))</f>
        <v/>
      </c>
      <c r="D12" s="12" t="str">
        <f>IF(B12="", "", 'Advanced Calculator'!$C$11)</f>
        <v/>
      </c>
      <c r="E12" s="12" t="str">
        <f t="shared" si="0"/>
        <v/>
      </c>
      <c r="F12" s="12" t="str">
        <f>IF(B12="","",IF('Advanced Calculator'!$C$10=365,H11*( (1+'Advanced Calculator'!$C$15)^(C12-C11)-1 ),H11*'Advanced Calculator'!$C$15))</f>
        <v/>
      </c>
      <c r="G12" s="12" t="str">
        <f>IF(D12="","",SUM($F$6:F12))</f>
        <v/>
      </c>
      <c r="H12" s="12" t="str">
        <f t="shared" si="1"/>
        <v/>
      </c>
      <c r="I12" s="9"/>
    </row>
    <row r="13" spans="1:9" ht="20.25" thickTop="1" thickBot="1">
      <c r="A13" s="9"/>
      <c r="B13" s="3" t="str">
        <f>IF(B12="","",IF('Advanced Calculator'!$C$8*'Advanced Calculator'!$C$12&lt;=B12,"",B12+1))</f>
        <v/>
      </c>
      <c r="C13" s="7" t="str">
        <f>IF(B13="","",IF('Advanced Calculator'!$C$12=52,C12+7,IF('Advanced Calculator'!$C$10=26,C12+14,IF('Advanced Calculator'!$C$10=24,IF(MOD(B13,2)=0,EDATE('Advanced Calculator'!$C$9,B13/2),C12+14),IF(DAY(DATE(YEAR('Advanced Calculator'!$C$9),MONTH('Advanced Calculator'!$C$9)+(B13-1)*(12/'Advanced Calculator'!$C$12),DAY('Advanced Calculator'!$C$9)))&lt;&gt;DAY('Advanced Calculator'!$C$9),DATE(YEAR('Advanced Calculator'!$C$9),MONTH('Advanced Calculator'!$C$9)+B13*(12/'Advanced Calculator'!$C$12)+1,0),DATE(YEAR('Advanced Calculator'!$C$9),MONTH('Advanced Calculator'!$C$9)+B13*(12/'Advanced Calculator'!$C$12),DAY('Advanced Calculator'!$C$9)))))))</f>
        <v/>
      </c>
      <c r="D13" s="12" t="str">
        <f>IF(B13="", "", 'Advanced Calculator'!$C$11)</f>
        <v/>
      </c>
      <c r="E13" s="12" t="str">
        <f t="shared" si="0"/>
        <v/>
      </c>
      <c r="F13" s="12" t="str">
        <f>IF(B13="","",IF('Advanced Calculator'!$C$10=365,H12*( (1+'Advanced Calculator'!$C$15)^(C13-C12)-1 ),H12*'Advanced Calculator'!$C$15))</f>
        <v/>
      </c>
      <c r="G13" s="12" t="str">
        <f>IF(D13="","",SUM($F$6:F13))</f>
        <v/>
      </c>
      <c r="H13" s="12" t="str">
        <f t="shared" si="1"/>
        <v/>
      </c>
      <c r="I13" s="9"/>
    </row>
    <row r="14" spans="1:9" ht="20.25" thickTop="1" thickBot="1">
      <c r="A14" s="9"/>
      <c r="B14" s="3" t="str">
        <f>IF(B13="","",IF('Advanced Calculator'!$C$8*'Advanced Calculator'!$C$12&lt;=B13,"",B13+1))</f>
        <v/>
      </c>
      <c r="C14" s="7" t="str">
        <f>IF(B14="","",IF('Advanced Calculator'!$C$12=52,C13+7,IF('Advanced Calculator'!$C$10=26,C13+14,IF('Advanced Calculator'!$C$10=24,IF(MOD(B14,2)=0,EDATE('Advanced Calculator'!$C$9,B14/2),C13+14),IF(DAY(DATE(YEAR('Advanced Calculator'!$C$9),MONTH('Advanced Calculator'!$C$9)+(B14-1)*(12/'Advanced Calculator'!$C$12),DAY('Advanced Calculator'!$C$9)))&lt;&gt;DAY('Advanced Calculator'!$C$9),DATE(YEAR('Advanced Calculator'!$C$9),MONTH('Advanced Calculator'!$C$9)+B14*(12/'Advanced Calculator'!$C$12)+1,0),DATE(YEAR('Advanced Calculator'!$C$9),MONTH('Advanced Calculator'!$C$9)+B14*(12/'Advanced Calculator'!$C$12),DAY('Advanced Calculator'!$C$9)))))))</f>
        <v/>
      </c>
      <c r="D14" s="12" t="str">
        <f>IF(B14="", "", 'Advanced Calculator'!$C$11)</f>
        <v/>
      </c>
      <c r="E14" s="12" t="str">
        <f t="shared" si="0"/>
        <v/>
      </c>
      <c r="F14" s="12" t="str">
        <f>IF(B14="","",IF('Advanced Calculator'!$C$10=365,H13*( (1+'Advanced Calculator'!$C$15)^(C14-C13)-1 ),H13*'Advanced Calculator'!$C$15))</f>
        <v/>
      </c>
      <c r="G14" s="12" t="str">
        <f>IF(D14="","",SUM($F$6:F14))</f>
        <v/>
      </c>
      <c r="H14" s="12" t="str">
        <f t="shared" si="1"/>
        <v/>
      </c>
      <c r="I14" s="9"/>
    </row>
    <row r="15" spans="1:9" ht="20.25" thickTop="1" thickBot="1">
      <c r="A15" s="9"/>
      <c r="B15" s="3" t="str">
        <f>IF(B14="","",IF('Advanced Calculator'!$C$8*'Advanced Calculator'!$C$12&lt;=B14,"",B14+1))</f>
        <v/>
      </c>
      <c r="C15" s="7" t="str">
        <f>IF(B15="","",IF('Advanced Calculator'!$C$12=52,C14+7,IF('Advanced Calculator'!$C$10=26,C14+14,IF('Advanced Calculator'!$C$10=24,IF(MOD(B15,2)=0,EDATE('Advanced Calculator'!$C$9,B15/2),C14+14),IF(DAY(DATE(YEAR('Advanced Calculator'!$C$9),MONTH('Advanced Calculator'!$C$9)+(B15-1)*(12/'Advanced Calculator'!$C$12),DAY('Advanced Calculator'!$C$9)))&lt;&gt;DAY('Advanced Calculator'!$C$9),DATE(YEAR('Advanced Calculator'!$C$9),MONTH('Advanced Calculator'!$C$9)+B15*(12/'Advanced Calculator'!$C$12)+1,0),DATE(YEAR('Advanced Calculator'!$C$9),MONTH('Advanced Calculator'!$C$9)+B15*(12/'Advanced Calculator'!$C$12),DAY('Advanced Calculator'!$C$9)))))))</f>
        <v/>
      </c>
      <c r="D15" s="12" t="str">
        <f>IF(B15="", "", 'Advanced Calculator'!$C$11)</f>
        <v/>
      </c>
      <c r="E15" s="12" t="str">
        <f t="shared" si="0"/>
        <v/>
      </c>
      <c r="F15" s="12" t="str">
        <f>IF(B15="","",IF('Advanced Calculator'!$C$10=365,H14*( (1+'Advanced Calculator'!$C$15)^(C15-C14)-1 ),H14*'Advanced Calculator'!$C$15))</f>
        <v/>
      </c>
      <c r="G15" s="12" t="str">
        <f>IF(D15="","",SUM($F$6:F15))</f>
        <v/>
      </c>
      <c r="H15" s="12" t="str">
        <f t="shared" si="1"/>
        <v/>
      </c>
      <c r="I15" s="9"/>
    </row>
    <row r="16" spans="1:9" ht="20.25" thickTop="1" thickBot="1">
      <c r="A16" s="9"/>
      <c r="B16" s="3" t="str">
        <f>IF(B15="","",IF('Advanced Calculator'!$C$8*'Advanced Calculator'!$C$12&lt;=B15,"",B15+1))</f>
        <v/>
      </c>
      <c r="C16" s="7" t="str">
        <f>IF(B16="","",IF('Advanced Calculator'!$C$12=52,C15+7,IF('Advanced Calculator'!$C$10=26,C15+14,IF('Advanced Calculator'!$C$10=24,IF(MOD(B16,2)=0,EDATE('Advanced Calculator'!$C$9,B16/2),C15+14),IF(DAY(DATE(YEAR('Advanced Calculator'!$C$9),MONTH('Advanced Calculator'!$C$9)+(B16-1)*(12/'Advanced Calculator'!$C$12),DAY('Advanced Calculator'!$C$9)))&lt;&gt;DAY('Advanced Calculator'!$C$9),DATE(YEAR('Advanced Calculator'!$C$9),MONTH('Advanced Calculator'!$C$9)+B16*(12/'Advanced Calculator'!$C$12)+1,0),DATE(YEAR('Advanced Calculator'!$C$9),MONTH('Advanced Calculator'!$C$9)+B16*(12/'Advanced Calculator'!$C$12),DAY('Advanced Calculator'!$C$9)))))))</f>
        <v/>
      </c>
      <c r="D16" s="12" t="str">
        <f>IF(B16="", "", 'Advanced Calculator'!$C$11)</f>
        <v/>
      </c>
      <c r="E16" s="12" t="str">
        <f t="shared" si="0"/>
        <v/>
      </c>
      <c r="F16" s="12" t="str">
        <f>IF(B16="","",IF('Advanced Calculator'!$C$10=365,H15*( (1+'Advanced Calculator'!$C$15)^(C16-C15)-1 ),H15*'Advanced Calculator'!$C$15))</f>
        <v/>
      </c>
      <c r="G16" s="12" t="str">
        <f>IF(D16="","",SUM($F$6:F16))</f>
        <v/>
      </c>
      <c r="H16" s="12" t="str">
        <f t="shared" si="1"/>
        <v/>
      </c>
      <c r="I16" s="9"/>
    </row>
    <row r="17" spans="1:9" ht="20.25" thickTop="1" thickBot="1">
      <c r="A17" s="9"/>
      <c r="B17" s="3" t="str">
        <f>IF(B16="","",IF('Advanced Calculator'!$C$8*'Advanced Calculator'!$C$12&lt;=B16,"",B16+1))</f>
        <v/>
      </c>
      <c r="C17" s="7" t="str">
        <f>IF(B17="","",IF('Advanced Calculator'!$C$12=52,C16+7,IF('Advanced Calculator'!$C$10=26,C16+14,IF('Advanced Calculator'!$C$10=24,IF(MOD(B17,2)=0,EDATE('Advanced Calculator'!$C$9,B17/2),C16+14),IF(DAY(DATE(YEAR('Advanced Calculator'!$C$9),MONTH('Advanced Calculator'!$C$9)+(B17-1)*(12/'Advanced Calculator'!$C$12),DAY('Advanced Calculator'!$C$9)))&lt;&gt;DAY('Advanced Calculator'!$C$9),DATE(YEAR('Advanced Calculator'!$C$9),MONTH('Advanced Calculator'!$C$9)+B17*(12/'Advanced Calculator'!$C$12)+1,0),DATE(YEAR('Advanced Calculator'!$C$9),MONTH('Advanced Calculator'!$C$9)+B17*(12/'Advanced Calculator'!$C$12),DAY('Advanced Calculator'!$C$9)))))))</f>
        <v/>
      </c>
      <c r="D17" s="12" t="str">
        <f>IF(B17="", "", 'Advanced Calculator'!$C$11)</f>
        <v/>
      </c>
      <c r="E17" s="12" t="str">
        <f t="shared" si="0"/>
        <v/>
      </c>
      <c r="F17" s="12" t="str">
        <f>IF(B17="","",IF('Advanced Calculator'!$C$10=365,H16*( (1+'Advanced Calculator'!$C$15)^(C17-C16)-1 ),H16*'Advanced Calculator'!$C$15))</f>
        <v/>
      </c>
      <c r="G17" s="12" t="str">
        <f>IF(D17="","",SUM($F$6:F17))</f>
        <v/>
      </c>
      <c r="H17" s="12" t="str">
        <f t="shared" si="1"/>
        <v/>
      </c>
      <c r="I17" s="9"/>
    </row>
    <row r="18" spans="1:9" ht="20.25" thickTop="1" thickBot="1">
      <c r="A18" s="9"/>
      <c r="B18" s="3" t="str">
        <f>IF(B17="","",IF('Advanced Calculator'!$C$8*'Advanced Calculator'!$C$12&lt;=B17,"",B17+1))</f>
        <v/>
      </c>
      <c r="C18" s="7" t="str">
        <f>IF(B18="","",IF('Advanced Calculator'!$C$12=52,C17+7,IF('Advanced Calculator'!$C$10=26,C17+14,IF('Advanced Calculator'!$C$10=24,IF(MOD(B18,2)=0,EDATE('Advanced Calculator'!$C$9,B18/2),C17+14),IF(DAY(DATE(YEAR('Advanced Calculator'!$C$9),MONTH('Advanced Calculator'!$C$9)+(B18-1)*(12/'Advanced Calculator'!$C$12),DAY('Advanced Calculator'!$C$9)))&lt;&gt;DAY('Advanced Calculator'!$C$9),DATE(YEAR('Advanced Calculator'!$C$9),MONTH('Advanced Calculator'!$C$9)+B18*(12/'Advanced Calculator'!$C$12)+1,0),DATE(YEAR('Advanced Calculator'!$C$9),MONTH('Advanced Calculator'!$C$9)+B18*(12/'Advanced Calculator'!$C$12),DAY('Advanced Calculator'!$C$9)))))))</f>
        <v/>
      </c>
      <c r="D18" s="12" t="str">
        <f>IF(B18="", "", 'Advanced Calculator'!$C$11)</f>
        <v/>
      </c>
      <c r="E18" s="12" t="str">
        <f t="shared" si="0"/>
        <v/>
      </c>
      <c r="F18" s="12" t="str">
        <f>IF(B18="","",IF('Advanced Calculator'!$C$10=365,H17*( (1+'Advanced Calculator'!$C$15)^(C18-C17)-1 ),H17*'Advanced Calculator'!$C$15))</f>
        <v/>
      </c>
      <c r="G18" s="12" t="str">
        <f>IF(D18="","",SUM($F$6:F18))</f>
        <v/>
      </c>
      <c r="H18" s="12" t="str">
        <f t="shared" si="1"/>
        <v/>
      </c>
      <c r="I18" s="9"/>
    </row>
    <row r="19" spans="1:9" ht="20.25" thickTop="1" thickBot="1">
      <c r="A19" s="9"/>
      <c r="B19" s="3" t="str">
        <f>IF(B18="","",IF('Advanced Calculator'!$C$8*'Advanced Calculator'!$C$12&lt;=B18,"",B18+1))</f>
        <v/>
      </c>
      <c r="C19" s="7" t="str">
        <f>IF(B19="","",IF('Advanced Calculator'!$C$12=52,C18+7,IF('Advanced Calculator'!$C$10=26,C18+14,IF('Advanced Calculator'!$C$10=24,IF(MOD(B19,2)=0,EDATE('Advanced Calculator'!$C$9,B19/2),C18+14),IF(DAY(DATE(YEAR('Advanced Calculator'!$C$9),MONTH('Advanced Calculator'!$C$9)+(B19-1)*(12/'Advanced Calculator'!$C$12),DAY('Advanced Calculator'!$C$9)))&lt;&gt;DAY('Advanced Calculator'!$C$9),DATE(YEAR('Advanced Calculator'!$C$9),MONTH('Advanced Calculator'!$C$9)+B19*(12/'Advanced Calculator'!$C$12)+1,0),DATE(YEAR('Advanced Calculator'!$C$9),MONTH('Advanced Calculator'!$C$9)+B19*(12/'Advanced Calculator'!$C$12),DAY('Advanced Calculator'!$C$9)))))))</f>
        <v/>
      </c>
      <c r="D19" s="12" t="str">
        <f>IF(B19="", "", 'Advanced Calculator'!$C$11)</f>
        <v/>
      </c>
      <c r="E19" s="12" t="str">
        <f t="shared" si="0"/>
        <v/>
      </c>
      <c r="F19" s="12" t="str">
        <f>IF(B19="","",IF('Advanced Calculator'!$C$10=365,H18*( (1+'Advanced Calculator'!$C$15)^(C19-C18)-1 ),H18*'Advanced Calculator'!$C$15))</f>
        <v/>
      </c>
      <c r="G19" s="12" t="str">
        <f>IF(D19="","",SUM($F$6:F19))</f>
        <v/>
      </c>
      <c r="H19" s="12" t="str">
        <f t="shared" si="1"/>
        <v/>
      </c>
      <c r="I19" s="9"/>
    </row>
    <row r="20" spans="1:9" ht="20.25" thickTop="1" thickBot="1">
      <c r="A20" s="9"/>
      <c r="B20" s="3" t="str">
        <f>IF(B19="","",IF('Advanced Calculator'!$C$8*'Advanced Calculator'!$C$12&lt;=B19,"",B19+1))</f>
        <v/>
      </c>
      <c r="C20" s="7" t="str">
        <f>IF(B20="","",IF('Advanced Calculator'!$C$12=52,C19+7,IF('Advanced Calculator'!$C$10=26,C19+14,IF('Advanced Calculator'!$C$10=24,IF(MOD(B20,2)=0,EDATE('Advanced Calculator'!$C$9,B20/2),C19+14),IF(DAY(DATE(YEAR('Advanced Calculator'!$C$9),MONTH('Advanced Calculator'!$C$9)+(B20-1)*(12/'Advanced Calculator'!$C$12),DAY('Advanced Calculator'!$C$9)))&lt;&gt;DAY('Advanced Calculator'!$C$9),DATE(YEAR('Advanced Calculator'!$C$9),MONTH('Advanced Calculator'!$C$9)+B20*(12/'Advanced Calculator'!$C$12)+1,0),DATE(YEAR('Advanced Calculator'!$C$9),MONTH('Advanced Calculator'!$C$9)+B20*(12/'Advanced Calculator'!$C$12),DAY('Advanced Calculator'!$C$9)))))))</f>
        <v/>
      </c>
      <c r="D20" s="12" t="str">
        <f>IF(B20="", "", 'Advanced Calculator'!$C$11)</f>
        <v/>
      </c>
      <c r="E20" s="12" t="str">
        <f t="shared" si="0"/>
        <v/>
      </c>
      <c r="F20" s="12" t="str">
        <f>IF(B20="","",IF('Advanced Calculator'!$C$10=365,H19*( (1+'Advanced Calculator'!$C$15)^(C20-C19)-1 ),H19*'Advanced Calculator'!$C$15))</f>
        <v/>
      </c>
      <c r="G20" s="12" t="str">
        <f>IF(D20="","",SUM($F$6:F20))</f>
        <v/>
      </c>
      <c r="H20" s="12" t="str">
        <f t="shared" si="1"/>
        <v/>
      </c>
      <c r="I20" s="9"/>
    </row>
    <row r="21" spans="1:9" ht="20.25" thickTop="1" thickBot="1">
      <c r="A21" s="9"/>
      <c r="B21" s="3" t="str">
        <f>IF(B20="","",IF('Advanced Calculator'!$C$8*'Advanced Calculator'!$C$12&lt;=B20,"",B20+1))</f>
        <v/>
      </c>
      <c r="C21" s="7" t="str">
        <f>IF(B21="","",IF('Advanced Calculator'!$C$12=52,C20+7,IF('Advanced Calculator'!$C$10=26,C20+14,IF('Advanced Calculator'!$C$10=24,IF(MOD(B21,2)=0,EDATE('Advanced Calculator'!$C$9,B21/2),C20+14),IF(DAY(DATE(YEAR('Advanced Calculator'!$C$9),MONTH('Advanced Calculator'!$C$9)+(B21-1)*(12/'Advanced Calculator'!$C$12),DAY('Advanced Calculator'!$C$9)))&lt;&gt;DAY('Advanced Calculator'!$C$9),DATE(YEAR('Advanced Calculator'!$C$9),MONTH('Advanced Calculator'!$C$9)+B21*(12/'Advanced Calculator'!$C$12)+1,0),DATE(YEAR('Advanced Calculator'!$C$9),MONTH('Advanced Calculator'!$C$9)+B21*(12/'Advanced Calculator'!$C$12),DAY('Advanced Calculator'!$C$9)))))))</f>
        <v/>
      </c>
      <c r="D21" s="12" t="str">
        <f>IF(B21="", "", 'Advanced Calculator'!$C$11)</f>
        <v/>
      </c>
      <c r="E21" s="12" t="str">
        <f t="shared" si="0"/>
        <v/>
      </c>
      <c r="F21" s="12" t="str">
        <f>IF(B21="","",IF('Advanced Calculator'!$C$10=365,H20*( (1+'Advanced Calculator'!$C$15)^(C21-C20)-1 ),H20*'Advanced Calculator'!$C$15))</f>
        <v/>
      </c>
      <c r="G21" s="12" t="str">
        <f>IF(D21="","",SUM($F$6:F21))</f>
        <v/>
      </c>
      <c r="H21" s="12" t="str">
        <f t="shared" si="1"/>
        <v/>
      </c>
      <c r="I21" s="9"/>
    </row>
    <row r="22" spans="1:9" ht="20.25" thickTop="1" thickBot="1">
      <c r="A22" s="9"/>
      <c r="B22" s="3" t="str">
        <f>IF(B21="","",IF('Advanced Calculator'!$C$8*'Advanced Calculator'!$C$12&lt;=B21,"",B21+1))</f>
        <v/>
      </c>
      <c r="C22" s="7" t="str">
        <f>IF(B22="","",IF('Advanced Calculator'!$C$12=52,C21+7,IF('Advanced Calculator'!$C$10=26,C21+14,IF('Advanced Calculator'!$C$10=24,IF(MOD(B22,2)=0,EDATE('Advanced Calculator'!$C$9,B22/2),C21+14),IF(DAY(DATE(YEAR('Advanced Calculator'!$C$9),MONTH('Advanced Calculator'!$C$9)+(B22-1)*(12/'Advanced Calculator'!$C$12),DAY('Advanced Calculator'!$C$9)))&lt;&gt;DAY('Advanced Calculator'!$C$9),DATE(YEAR('Advanced Calculator'!$C$9),MONTH('Advanced Calculator'!$C$9)+B22*(12/'Advanced Calculator'!$C$12)+1,0),DATE(YEAR('Advanced Calculator'!$C$9),MONTH('Advanced Calculator'!$C$9)+B22*(12/'Advanced Calculator'!$C$12),DAY('Advanced Calculator'!$C$9)))))))</f>
        <v/>
      </c>
      <c r="D22" s="12" t="str">
        <f>IF(B22="", "", 'Advanced Calculator'!$C$11)</f>
        <v/>
      </c>
      <c r="E22" s="12" t="str">
        <f t="shared" si="0"/>
        <v/>
      </c>
      <c r="F22" s="12" t="str">
        <f>IF(B22="","",IF('Advanced Calculator'!$C$10=365,H21*( (1+'Advanced Calculator'!$C$15)^(C22-C21)-1 ),H21*'Advanced Calculator'!$C$15))</f>
        <v/>
      </c>
      <c r="G22" s="12" t="str">
        <f>IF(D22="","",SUM($F$6:F22))</f>
        <v/>
      </c>
      <c r="H22" s="12" t="str">
        <f t="shared" si="1"/>
        <v/>
      </c>
      <c r="I22" s="9"/>
    </row>
    <row r="23" spans="1:9" ht="20.25" thickTop="1" thickBot="1">
      <c r="A23" s="9"/>
      <c r="B23" s="3" t="str">
        <f>IF(B22="","",IF('Advanced Calculator'!$C$8*'Advanced Calculator'!$C$12&lt;=B22,"",B22+1))</f>
        <v/>
      </c>
      <c r="C23" s="7" t="str">
        <f>IF(B23="","",IF('Advanced Calculator'!$C$12=52,C22+7,IF('Advanced Calculator'!$C$10=26,C22+14,IF('Advanced Calculator'!$C$10=24,IF(MOD(B23,2)=0,EDATE('Advanced Calculator'!$C$9,B23/2),C22+14),IF(DAY(DATE(YEAR('Advanced Calculator'!$C$9),MONTH('Advanced Calculator'!$C$9)+(B23-1)*(12/'Advanced Calculator'!$C$12),DAY('Advanced Calculator'!$C$9)))&lt;&gt;DAY('Advanced Calculator'!$C$9),DATE(YEAR('Advanced Calculator'!$C$9),MONTH('Advanced Calculator'!$C$9)+B23*(12/'Advanced Calculator'!$C$12)+1,0),DATE(YEAR('Advanced Calculator'!$C$9),MONTH('Advanced Calculator'!$C$9)+B23*(12/'Advanced Calculator'!$C$12),DAY('Advanced Calculator'!$C$9)))))))</f>
        <v/>
      </c>
      <c r="D23" s="12" t="str">
        <f>IF(B23="", "", 'Advanced Calculator'!$C$11)</f>
        <v/>
      </c>
      <c r="E23" s="12" t="str">
        <f t="shared" si="0"/>
        <v/>
      </c>
      <c r="F23" s="12" t="str">
        <f>IF(B23="","",IF('Advanced Calculator'!$C$10=365,H22*( (1+'Advanced Calculator'!$C$15)^(C23-C22)-1 ),H22*'Advanced Calculator'!$C$15))</f>
        <v/>
      </c>
      <c r="G23" s="12" t="str">
        <f>IF(D23="","",SUM($F$6:F23))</f>
        <v/>
      </c>
      <c r="H23" s="12" t="str">
        <f t="shared" si="1"/>
        <v/>
      </c>
      <c r="I23" s="9"/>
    </row>
    <row r="24" spans="1:9" ht="20.25" thickTop="1" thickBot="1">
      <c r="A24" s="9"/>
      <c r="B24" s="3" t="str">
        <f>IF(B23="","",IF('Advanced Calculator'!$C$8*'Advanced Calculator'!$C$12&lt;=B23,"",B23+1))</f>
        <v/>
      </c>
      <c r="C24" s="7" t="str">
        <f>IF(B24="","",IF('Advanced Calculator'!$C$12=52,C23+7,IF('Advanced Calculator'!$C$10=26,C23+14,IF('Advanced Calculator'!$C$10=24,IF(MOD(B24,2)=0,EDATE('Advanced Calculator'!$C$9,B24/2),C23+14),IF(DAY(DATE(YEAR('Advanced Calculator'!$C$9),MONTH('Advanced Calculator'!$C$9)+(B24-1)*(12/'Advanced Calculator'!$C$12),DAY('Advanced Calculator'!$C$9)))&lt;&gt;DAY('Advanced Calculator'!$C$9),DATE(YEAR('Advanced Calculator'!$C$9),MONTH('Advanced Calculator'!$C$9)+B24*(12/'Advanced Calculator'!$C$12)+1,0),DATE(YEAR('Advanced Calculator'!$C$9),MONTH('Advanced Calculator'!$C$9)+B24*(12/'Advanced Calculator'!$C$12),DAY('Advanced Calculator'!$C$9)))))))</f>
        <v/>
      </c>
      <c r="D24" s="12" t="str">
        <f>IF(B24="", "", 'Advanced Calculator'!$C$11)</f>
        <v/>
      </c>
      <c r="E24" s="12" t="str">
        <f t="shared" si="0"/>
        <v/>
      </c>
      <c r="F24" s="12" t="str">
        <f>IF(B24="","",IF('Advanced Calculator'!$C$10=365,H23*( (1+'Advanced Calculator'!$C$15)^(C24-C23)-1 ),H23*'Advanced Calculator'!$C$15))</f>
        <v/>
      </c>
      <c r="G24" s="12" t="str">
        <f>IF(D24="","",SUM($F$6:F24))</f>
        <v/>
      </c>
      <c r="H24" s="12" t="str">
        <f t="shared" si="1"/>
        <v/>
      </c>
      <c r="I24" s="9"/>
    </row>
    <row r="25" spans="1:9" ht="20.25" thickTop="1" thickBot="1">
      <c r="A25" s="9"/>
      <c r="B25" s="3" t="str">
        <f>IF(B24="","",IF('Advanced Calculator'!$C$8*'Advanced Calculator'!$C$12&lt;=B24,"",B24+1))</f>
        <v/>
      </c>
      <c r="C25" s="7" t="str">
        <f>IF(B25="","",IF('Advanced Calculator'!$C$12=52,C24+7,IF('Advanced Calculator'!$C$10=26,C24+14,IF('Advanced Calculator'!$C$10=24,IF(MOD(B25,2)=0,EDATE('Advanced Calculator'!$C$9,B25/2),C24+14),IF(DAY(DATE(YEAR('Advanced Calculator'!$C$9),MONTH('Advanced Calculator'!$C$9)+(B25-1)*(12/'Advanced Calculator'!$C$12),DAY('Advanced Calculator'!$C$9)))&lt;&gt;DAY('Advanced Calculator'!$C$9),DATE(YEAR('Advanced Calculator'!$C$9),MONTH('Advanced Calculator'!$C$9)+B25*(12/'Advanced Calculator'!$C$12)+1,0),DATE(YEAR('Advanced Calculator'!$C$9),MONTH('Advanced Calculator'!$C$9)+B25*(12/'Advanced Calculator'!$C$12),DAY('Advanced Calculator'!$C$9)))))))</f>
        <v/>
      </c>
      <c r="D25" s="12" t="str">
        <f>IF(B25="", "", 'Advanced Calculator'!$C$11)</f>
        <v/>
      </c>
      <c r="E25" s="12" t="str">
        <f t="shared" si="0"/>
        <v/>
      </c>
      <c r="F25" s="12" t="str">
        <f>IF(B25="","",IF('Advanced Calculator'!$C$10=365,H24*( (1+'Advanced Calculator'!$C$15)^(C25-C24)-1 ),H24*'Advanced Calculator'!$C$15))</f>
        <v/>
      </c>
      <c r="G25" s="12" t="str">
        <f>IF(D25="","",SUM($F$6:F25))</f>
        <v/>
      </c>
      <c r="H25" s="12" t="str">
        <f t="shared" si="1"/>
        <v/>
      </c>
      <c r="I25" s="9"/>
    </row>
    <row r="26" spans="1:9" ht="20.25" thickTop="1" thickBot="1">
      <c r="A26" s="9"/>
      <c r="B26" s="3" t="str">
        <f>IF(B25="","",IF('Advanced Calculator'!$C$8*'Advanced Calculator'!$C$12&lt;=B25,"",B25+1))</f>
        <v/>
      </c>
      <c r="C26" s="7" t="str">
        <f>IF(B26="","",IF('Advanced Calculator'!$C$12=52,C25+7,IF('Advanced Calculator'!$C$10=26,C25+14,IF('Advanced Calculator'!$C$10=24,IF(MOD(B26,2)=0,EDATE('Advanced Calculator'!$C$9,B26/2),C25+14),IF(DAY(DATE(YEAR('Advanced Calculator'!$C$9),MONTH('Advanced Calculator'!$C$9)+(B26-1)*(12/'Advanced Calculator'!$C$12),DAY('Advanced Calculator'!$C$9)))&lt;&gt;DAY('Advanced Calculator'!$C$9),DATE(YEAR('Advanced Calculator'!$C$9),MONTH('Advanced Calculator'!$C$9)+B26*(12/'Advanced Calculator'!$C$12)+1,0),DATE(YEAR('Advanced Calculator'!$C$9),MONTH('Advanced Calculator'!$C$9)+B26*(12/'Advanced Calculator'!$C$12),DAY('Advanced Calculator'!$C$9)))))))</f>
        <v/>
      </c>
      <c r="D26" s="12" t="str">
        <f>IF(B26="", "", 'Advanced Calculator'!$C$11)</f>
        <v/>
      </c>
      <c r="E26" s="12" t="str">
        <f t="shared" si="0"/>
        <v/>
      </c>
      <c r="F26" s="12" t="str">
        <f>IF(B26="","",IF('Advanced Calculator'!$C$10=365,H25*( (1+'Advanced Calculator'!$C$15)^(C26-C25)-1 ),H25*'Advanced Calculator'!$C$15))</f>
        <v/>
      </c>
      <c r="G26" s="12" t="str">
        <f>IF(D26="","",SUM($F$6:F26))</f>
        <v/>
      </c>
      <c r="H26" s="12" t="str">
        <f t="shared" si="1"/>
        <v/>
      </c>
      <c r="I26" s="9"/>
    </row>
    <row r="27" spans="1:9" ht="20.25" thickTop="1" thickBot="1">
      <c r="A27" s="9"/>
      <c r="B27" s="3" t="str">
        <f>IF(B26="","",IF('Advanced Calculator'!$C$8*'Advanced Calculator'!$C$12&lt;=B26,"",B26+1))</f>
        <v/>
      </c>
      <c r="C27" s="7" t="str">
        <f>IF(B27="","",IF('Advanced Calculator'!$C$12=52,C26+7,IF('Advanced Calculator'!$C$10=26,C26+14,IF('Advanced Calculator'!$C$10=24,IF(MOD(B27,2)=0,EDATE('Advanced Calculator'!$C$9,B27/2),C26+14),IF(DAY(DATE(YEAR('Advanced Calculator'!$C$9),MONTH('Advanced Calculator'!$C$9)+(B27-1)*(12/'Advanced Calculator'!$C$12),DAY('Advanced Calculator'!$C$9)))&lt;&gt;DAY('Advanced Calculator'!$C$9),DATE(YEAR('Advanced Calculator'!$C$9),MONTH('Advanced Calculator'!$C$9)+B27*(12/'Advanced Calculator'!$C$12)+1,0),DATE(YEAR('Advanced Calculator'!$C$9),MONTH('Advanced Calculator'!$C$9)+B27*(12/'Advanced Calculator'!$C$12),DAY('Advanced Calculator'!$C$9)))))))</f>
        <v/>
      </c>
      <c r="D27" s="12" t="str">
        <f>IF(B27="", "", 'Advanced Calculator'!$C$11)</f>
        <v/>
      </c>
      <c r="E27" s="12" t="str">
        <f t="shared" si="0"/>
        <v/>
      </c>
      <c r="F27" s="12" t="str">
        <f>IF(B27="","",IF('Advanced Calculator'!$C$10=365,H26*( (1+'Advanced Calculator'!$C$15)^(C27-C26)-1 ),H26*'Advanced Calculator'!$C$15))</f>
        <v/>
      </c>
      <c r="G27" s="12" t="str">
        <f>IF(D27="","",SUM($F$6:F27))</f>
        <v/>
      </c>
      <c r="H27" s="12" t="str">
        <f t="shared" si="1"/>
        <v/>
      </c>
      <c r="I27" s="9"/>
    </row>
    <row r="28" spans="1:9" ht="20.25" thickTop="1" thickBot="1">
      <c r="A28" s="9"/>
      <c r="B28" s="3" t="str">
        <f>IF(B27="","",IF('Advanced Calculator'!$C$8*'Advanced Calculator'!$C$12&lt;=B27,"",B27+1))</f>
        <v/>
      </c>
      <c r="C28" s="7" t="str">
        <f>IF(B28="","",IF('Advanced Calculator'!$C$12=52,C27+7,IF('Advanced Calculator'!$C$10=26,C27+14,IF('Advanced Calculator'!$C$10=24,IF(MOD(B28,2)=0,EDATE('Advanced Calculator'!$C$9,B28/2),C27+14),IF(DAY(DATE(YEAR('Advanced Calculator'!$C$9),MONTH('Advanced Calculator'!$C$9)+(B28-1)*(12/'Advanced Calculator'!$C$12),DAY('Advanced Calculator'!$C$9)))&lt;&gt;DAY('Advanced Calculator'!$C$9),DATE(YEAR('Advanced Calculator'!$C$9),MONTH('Advanced Calculator'!$C$9)+B28*(12/'Advanced Calculator'!$C$12)+1,0),DATE(YEAR('Advanced Calculator'!$C$9),MONTH('Advanced Calculator'!$C$9)+B28*(12/'Advanced Calculator'!$C$12),DAY('Advanced Calculator'!$C$9)))))))</f>
        <v/>
      </c>
      <c r="D28" s="12" t="str">
        <f>IF(B28="", "", 'Advanced Calculator'!$C$11)</f>
        <v/>
      </c>
      <c r="E28" s="12" t="str">
        <f t="shared" si="0"/>
        <v/>
      </c>
      <c r="F28" s="12" t="str">
        <f>IF(B28="","",IF('Advanced Calculator'!$C$10=365,H27*( (1+'Advanced Calculator'!$C$15)^(C28-C27)-1 ),H27*'Advanced Calculator'!$C$15))</f>
        <v/>
      </c>
      <c r="G28" s="12" t="str">
        <f>IF(D28="","",SUM($F$6:F28))</f>
        <v/>
      </c>
      <c r="H28" s="12" t="str">
        <f t="shared" si="1"/>
        <v/>
      </c>
      <c r="I28" s="9"/>
    </row>
    <row r="29" spans="1:9" ht="20.25" thickTop="1" thickBot="1">
      <c r="A29" s="9"/>
      <c r="B29" s="3" t="str">
        <f>IF(B28="","",IF('Advanced Calculator'!$C$8*'Advanced Calculator'!$C$12&lt;=B28,"",B28+1))</f>
        <v/>
      </c>
      <c r="C29" s="7" t="str">
        <f>IF(B29="","",IF('Advanced Calculator'!$C$12=52,C28+7,IF('Advanced Calculator'!$C$10=26,C28+14,IF('Advanced Calculator'!$C$10=24,IF(MOD(B29,2)=0,EDATE('Advanced Calculator'!$C$9,B29/2),C28+14),IF(DAY(DATE(YEAR('Advanced Calculator'!$C$9),MONTH('Advanced Calculator'!$C$9)+(B29-1)*(12/'Advanced Calculator'!$C$12),DAY('Advanced Calculator'!$C$9)))&lt;&gt;DAY('Advanced Calculator'!$C$9),DATE(YEAR('Advanced Calculator'!$C$9),MONTH('Advanced Calculator'!$C$9)+B29*(12/'Advanced Calculator'!$C$12)+1,0),DATE(YEAR('Advanced Calculator'!$C$9),MONTH('Advanced Calculator'!$C$9)+B29*(12/'Advanced Calculator'!$C$12),DAY('Advanced Calculator'!$C$9)))))))</f>
        <v/>
      </c>
      <c r="D29" s="12" t="str">
        <f>IF(B29="", "", 'Advanced Calculator'!$C$11)</f>
        <v/>
      </c>
      <c r="E29" s="12" t="str">
        <f t="shared" si="0"/>
        <v/>
      </c>
      <c r="F29" s="12" t="str">
        <f>IF(B29="","",IF('Advanced Calculator'!$C$10=365,H28*( (1+'Advanced Calculator'!$C$15)^(C29-C28)-1 ),H28*'Advanced Calculator'!$C$15))</f>
        <v/>
      </c>
      <c r="G29" s="12" t="str">
        <f>IF(D29="","",SUM($F$6:F29))</f>
        <v/>
      </c>
      <c r="H29" s="12" t="str">
        <f t="shared" si="1"/>
        <v/>
      </c>
      <c r="I29" s="9"/>
    </row>
    <row r="30" spans="1:9" ht="20.25" thickTop="1" thickBot="1">
      <c r="A30" s="9"/>
      <c r="B30" s="3" t="str">
        <f>IF(B29="","",IF('Advanced Calculator'!$C$8*'Advanced Calculator'!$C$12&lt;=B29,"",B29+1))</f>
        <v/>
      </c>
      <c r="C30" s="7" t="str">
        <f>IF(B30="","",IF('Advanced Calculator'!$C$12=52,C29+7,IF('Advanced Calculator'!$C$10=26,C29+14,IF('Advanced Calculator'!$C$10=24,IF(MOD(B30,2)=0,EDATE('Advanced Calculator'!$C$9,B30/2),C29+14),IF(DAY(DATE(YEAR('Advanced Calculator'!$C$9),MONTH('Advanced Calculator'!$C$9)+(B30-1)*(12/'Advanced Calculator'!$C$12),DAY('Advanced Calculator'!$C$9)))&lt;&gt;DAY('Advanced Calculator'!$C$9),DATE(YEAR('Advanced Calculator'!$C$9),MONTH('Advanced Calculator'!$C$9)+B30*(12/'Advanced Calculator'!$C$12)+1,0),DATE(YEAR('Advanced Calculator'!$C$9),MONTH('Advanced Calculator'!$C$9)+B30*(12/'Advanced Calculator'!$C$12),DAY('Advanced Calculator'!$C$9)))))))</f>
        <v/>
      </c>
      <c r="D30" s="12" t="str">
        <f>IF(B30="", "", 'Advanced Calculator'!$C$11)</f>
        <v/>
      </c>
      <c r="E30" s="12" t="str">
        <f t="shared" si="0"/>
        <v/>
      </c>
      <c r="F30" s="12" t="str">
        <f>IF(B30="","",IF('Advanced Calculator'!$C$10=365,H29*( (1+'Advanced Calculator'!$C$15)^(C30-C29)-1 ),H29*'Advanced Calculator'!$C$15))</f>
        <v/>
      </c>
      <c r="G30" s="12" t="str">
        <f>IF(D30="","",SUM($F$6:F30))</f>
        <v/>
      </c>
      <c r="H30" s="12" t="str">
        <f t="shared" si="1"/>
        <v/>
      </c>
      <c r="I30" s="9"/>
    </row>
    <row r="31" spans="1:9" ht="20.25" thickTop="1" thickBot="1">
      <c r="A31" s="9"/>
      <c r="B31" s="3" t="str">
        <f>IF(B30="","",IF('Advanced Calculator'!$C$8*'Advanced Calculator'!$C$12&lt;=B30,"",B30+1))</f>
        <v/>
      </c>
      <c r="C31" s="7" t="str">
        <f>IF(B31="","",IF('Advanced Calculator'!$C$12=52,C30+7,IF('Advanced Calculator'!$C$10=26,C30+14,IF('Advanced Calculator'!$C$10=24,IF(MOD(B31,2)=0,EDATE('Advanced Calculator'!$C$9,B31/2),C30+14),IF(DAY(DATE(YEAR('Advanced Calculator'!$C$9),MONTH('Advanced Calculator'!$C$9)+(B31-1)*(12/'Advanced Calculator'!$C$12),DAY('Advanced Calculator'!$C$9)))&lt;&gt;DAY('Advanced Calculator'!$C$9),DATE(YEAR('Advanced Calculator'!$C$9),MONTH('Advanced Calculator'!$C$9)+B31*(12/'Advanced Calculator'!$C$12)+1,0),DATE(YEAR('Advanced Calculator'!$C$9),MONTH('Advanced Calculator'!$C$9)+B31*(12/'Advanced Calculator'!$C$12),DAY('Advanced Calculator'!$C$9)))))))</f>
        <v/>
      </c>
      <c r="D31" s="12" t="str">
        <f>IF(B31="", "", 'Advanced Calculator'!$C$11)</f>
        <v/>
      </c>
      <c r="E31" s="12" t="str">
        <f t="shared" si="0"/>
        <v/>
      </c>
      <c r="F31" s="12" t="str">
        <f>IF(B31="","",IF('Advanced Calculator'!$C$10=365,H30*( (1+'Advanced Calculator'!$C$15)^(C31-C30)-1 ),H30*'Advanced Calculator'!$C$15))</f>
        <v/>
      </c>
      <c r="G31" s="12" t="str">
        <f>IF(D31="","",SUM($F$6:F31))</f>
        <v/>
      </c>
      <c r="H31" s="12" t="str">
        <f t="shared" si="1"/>
        <v/>
      </c>
      <c r="I31" s="9"/>
    </row>
    <row r="32" spans="1:9" ht="20.25" thickTop="1" thickBot="1">
      <c r="A32" s="9"/>
      <c r="B32" s="3" t="str">
        <f>IF(B31="","",IF('Advanced Calculator'!$C$8*'Advanced Calculator'!$C$12&lt;=B31,"",B31+1))</f>
        <v/>
      </c>
      <c r="C32" s="7" t="str">
        <f>IF(B32="","",IF('Advanced Calculator'!$C$12=52,C31+7,IF('Advanced Calculator'!$C$10=26,C31+14,IF('Advanced Calculator'!$C$10=24,IF(MOD(B32,2)=0,EDATE('Advanced Calculator'!$C$9,B32/2),C31+14),IF(DAY(DATE(YEAR('Advanced Calculator'!$C$9),MONTH('Advanced Calculator'!$C$9)+(B32-1)*(12/'Advanced Calculator'!$C$12),DAY('Advanced Calculator'!$C$9)))&lt;&gt;DAY('Advanced Calculator'!$C$9),DATE(YEAR('Advanced Calculator'!$C$9),MONTH('Advanced Calculator'!$C$9)+B32*(12/'Advanced Calculator'!$C$12)+1,0),DATE(YEAR('Advanced Calculator'!$C$9),MONTH('Advanced Calculator'!$C$9)+B32*(12/'Advanced Calculator'!$C$12),DAY('Advanced Calculator'!$C$9)))))))</f>
        <v/>
      </c>
      <c r="D32" s="12" t="str">
        <f>IF(B32="", "", 'Advanced Calculator'!$C$11)</f>
        <v/>
      </c>
      <c r="E32" s="12" t="str">
        <f t="shared" si="0"/>
        <v/>
      </c>
      <c r="F32" s="12" t="str">
        <f>IF(B32="","",IF('Advanced Calculator'!$C$10=365,H31*( (1+'Advanced Calculator'!$C$15)^(C32-C31)-1 ),H31*'Advanced Calculator'!$C$15))</f>
        <v/>
      </c>
      <c r="G32" s="12" t="str">
        <f>IF(D32="","",SUM($F$6:F32))</f>
        <v/>
      </c>
      <c r="H32" s="12" t="str">
        <f t="shared" si="1"/>
        <v/>
      </c>
      <c r="I32" s="9"/>
    </row>
    <row r="33" spans="1:9" ht="20.25" thickTop="1" thickBot="1">
      <c r="A33" s="9"/>
      <c r="B33" s="3" t="str">
        <f>IF(B32="","",IF('Advanced Calculator'!$C$8*'Advanced Calculator'!$C$12&lt;=B32,"",B32+1))</f>
        <v/>
      </c>
      <c r="C33" s="7" t="str">
        <f>IF(B33="","",IF('Advanced Calculator'!$C$12=52,C32+7,IF('Advanced Calculator'!$C$10=26,C32+14,IF('Advanced Calculator'!$C$10=24,IF(MOD(B33,2)=0,EDATE('Advanced Calculator'!$C$9,B33/2),C32+14),IF(DAY(DATE(YEAR('Advanced Calculator'!$C$9),MONTH('Advanced Calculator'!$C$9)+(B33-1)*(12/'Advanced Calculator'!$C$12),DAY('Advanced Calculator'!$C$9)))&lt;&gt;DAY('Advanced Calculator'!$C$9),DATE(YEAR('Advanced Calculator'!$C$9),MONTH('Advanced Calculator'!$C$9)+B33*(12/'Advanced Calculator'!$C$12)+1,0),DATE(YEAR('Advanced Calculator'!$C$9),MONTH('Advanced Calculator'!$C$9)+B33*(12/'Advanced Calculator'!$C$12),DAY('Advanced Calculator'!$C$9)))))))</f>
        <v/>
      </c>
      <c r="D33" s="12" t="str">
        <f>IF(B33="", "", 'Advanced Calculator'!$C$11)</f>
        <v/>
      </c>
      <c r="E33" s="12" t="str">
        <f t="shared" si="0"/>
        <v/>
      </c>
      <c r="F33" s="12" t="str">
        <f>IF(B33="","",IF('Advanced Calculator'!$C$10=365,H32*( (1+'Advanced Calculator'!$C$15)^(C33-C32)-1 ),H32*'Advanced Calculator'!$C$15))</f>
        <v/>
      </c>
      <c r="G33" s="12" t="str">
        <f>IF(D33="","",SUM($F$6:F33))</f>
        <v/>
      </c>
      <c r="H33" s="12" t="str">
        <f t="shared" si="1"/>
        <v/>
      </c>
      <c r="I33" s="9"/>
    </row>
    <row r="34" spans="1:9" ht="20.25" thickTop="1" thickBot="1">
      <c r="A34" s="9"/>
      <c r="B34" s="3" t="str">
        <f>IF(B33="","",IF('Advanced Calculator'!$C$8*'Advanced Calculator'!$C$12&lt;=B33,"",B33+1))</f>
        <v/>
      </c>
      <c r="C34" s="7" t="str">
        <f>IF(B34="","",IF('Advanced Calculator'!$C$12=52,C33+7,IF('Advanced Calculator'!$C$10=26,C33+14,IF('Advanced Calculator'!$C$10=24,IF(MOD(B34,2)=0,EDATE('Advanced Calculator'!$C$9,B34/2),C33+14),IF(DAY(DATE(YEAR('Advanced Calculator'!$C$9),MONTH('Advanced Calculator'!$C$9)+(B34-1)*(12/'Advanced Calculator'!$C$12),DAY('Advanced Calculator'!$C$9)))&lt;&gt;DAY('Advanced Calculator'!$C$9),DATE(YEAR('Advanced Calculator'!$C$9),MONTH('Advanced Calculator'!$C$9)+B34*(12/'Advanced Calculator'!$C$12)+1,0),DATE(YEAR('Advanced Calculator'!$C$9),MONTH('Advanced Calculator'!$C$9)+B34*(12/'Advanced Calculator'!$C$12),DAY('Advanced Calculator'!$C$9)))))))</f>
        <v/>
      </c>
      <c r="D34" s="12" t="str">
        <f>IF(B34="", "", 'Advanced Calculator'!$C$11)</f>
        <v/>
      </c>
      <c r="E34" s="12" t="str">
        <f t="shared" si="0"/>
        <v/>
      </c>
      <c r="F34" s="12" t="str">
        <f>IF(B34="","",IF('Advanced Calculator'!$C$10=365,H33*( (1+'Advanced Calculator'!$C$15)^(C34-C33)-1 ),H33*'Advanced Calculator'!$C$15))</f>
        <v/>
      </c>
      <c r="G34" s="12" t="str">
        <f>IF(D34="","",SUM($F$6:F34))</f>
        <v/>
      </c>
      <c r="H34" s="12" t="str">
        <f t="shared" si="1"/>
        <v/>
      </c>
      <c r="I34" s="9"/>
    </row>
    <row r="35" spans="1:9" ht="20.25" thickTop="1" thickBot="1">
      <c r="A35" s="9"/>
      <c r="B35" s="3" t="str">
        <f>IF(B34="","",IF('Advanced Calculator'!$C$8*'Advanced Calculator'!$C$12&lt;=B34,"",B34+1))</f>
        <v/>
      </c>
      <c r="C35" s="7" t="str">
        <f>IF(B35="","",IF('Advanced Calculator'!$C$12=52,C34+7,IF('Advanced Calculator'!$C$10=26,C34+14,IF('Advanced Calculator'!$C$10=24,IF(MOD(B35,2)=0,EDATE('Advanced Calculator'!$C$9,B35/2),C34+14),IF(DAY(DATE(YEAR('Advanced Calculator'!$C$9),MONTH('Advanced Calculator'!$C$9)+(B35-1)*(12/'Advanced Calculator'!$C$12),DAY('Advanced Calculator'!$C$9)))&lt;&gt;DAY('Advanced Calculator'!$C$9),DATE(YEAR('Advanced Calculator'!$C$9),MONTH('Advanced Calculator'!$C$9)+B35*(12/'Advanced Calculator'!$C$12)+1,0),DATE(YEAR('Advanced Calculator'!$C$9),MONTH('Advanced Calculator'!$C$9)+B35*(12/'Advanced Calculator'!$C$12),DAY('Advanced Calculator'!$C$9)))))))</f>
        <v/>
      </c>
      <c r="D35" s="12" t="str">
        <f>IF(B35="", "", 'Advanced Calculator'!$C$11)</f>
        <v/>
      </c>
      <c r="E35" s="12" t="str">
        <f t="shared" si="0"/>
        <v/>
      </c>
      <c r="F35" s="12" t="str">
        <f>IF(B35="","",IF('Advanced Calculator'!$C$10=365,H34*( (1+'Advanced Calculator'!$C$15)^(C35-C34)-1 ),H34*'Advanced Calculator'!$C$15))</f>
        <v/>
      </c>
      <c r="G35" s="12" t="str">
        <f>IF(D35="","",SUM($F$6:F35))</f>
        <v/>
      </c>
      <c r="H35" s="12" t="str">
        <f t="shared" si="1"/>
        <v/>
      </c>
      <c r="I35" s="9"/>
    </row>
    <row r="36" spans="1:9" ht="20.25" thickTop="1" thickBot="1">
      <c r="A36" s="9"/>
      <c r="B36" s="3" t="str">
        <f>IF(B35="","",IF('Advanced Calculator'!$C$8*'Advanced Calculator'!$C$12&lt;=B35,"",B35+1))</f>
        <v/>
      </c>
      <c r="C36" s="7" t="str">
        <f>IF(B36="","",IF('Advanced Calculator'!$C$12=52,C35+7,IF('Advanced Calculator'!$C$10=26,C35+14,IF('Advanced Calculator'!$C$10=24,IF(MOD(B36,2)=0,EDATE('Advanced Calculator'!$C$9,B36/2),C35+14),IF(DAY(DATE(YEAR('Advanced Calculator'!$C$9),MONTH('Advanced Calculator'!$C$9)+(B36-1)*(12/'Advanced Calculator'!$C$12),DAY('Advanced Calculator'!$C$9)))&lt;&gt;DAY('Advanced Calculator'!$C$9),DATE(YEAR('Advanced Calculator'!$C$9),MONTH('Advanced Calculator'!$C$9)+B36*(12/'Advanced Calculator'!$C$12)+1,0),DATE(YEAR('Advanced Calculator'!$C$9),MONTH('Advanced Calculator'!$C$9)+B36*(12/'Advanced Calculator'!$C$12),DAY('Advanced Calculator'!$C$9)))))))</f>
        <v/>
      </c>
      <c r="D36" s="12" t="str">
        <f>IF(B36="", "", 'Advanced Calculator'!$C$11)</f>
        <v/>
      </c>
      <c r="E36" s="12" t="str">
        <f t="shared" si="0"/>
        <v/>
      </c>
      <c r="F36" s="12" t="str">
        <f>IF(B36="","",IF('Advanced Calculator'!$C$10=365,H35*( (1+'Advanced Calculator'!$C$15)^(C36-C35)-1 ),H35*'Advanced Calculator'!$C$15))</f>
        <v/>
      </c>
      <c r="G36" s="12" t="str">
        <f>IF(D36="","",SUM($F$6:F36))</f>
        <v/>
      </c>
      <c r="H36" s="12" t="str">
        <f t="shared" si="1"/>
        <v/>
      </c>
      <c r="I36" s="9"/>
    </row>
    <row r="37" spans="1:9" ht="20.25" thickTop="1" thickBot="1">
      <c r="A37" s="9"/>
      <c r="B37" s="3" t="str">
        <f>IF(B36="","",IF('Advanced Calculator'!$C$8*'Advanced Calculator'!$C$12&lt;=B36,"",B36+1))</f>
        <v/>
      </c>
      <c r="C37" s="7" t="str">
        <f>IF(B37="","",IF('Advanced Calculator'!$C$12=52,C36+7,IF('Advanced Calculator'!$C$10=26,C36+14,IF('Advanced Calculator'!$C$10=24,IF(MOD(B37,2)=0,EDATE('Advanced Calculator'!$C$9,B37/2),C36+14),IF(DAY(DATE(YEAR('Advanced Calculator'!$C$9),MONTH('Advanced Calculator'!$C$9)+(B37-1)*(12/'Advanced Calculator'!$C$12),DAY('Advanced Calculator'!$C$9)))&lt;&gt;DAY('Advanced Calculator'!$C$9),DATE(YEAR('Advanced Calculator'!$C$9),MONTH('Advanced Calculator'!$C$9)+B37*(12/'Advanced Calculator'!$C$12)+1,0),DATE(YEAR('Advanced Calculator'!$C$9),MONTH('Advanced Calculator'!$C$9)+B37*(12/'Advanced Calculator'!$C$12),DAY('Advanced Calculator'!$C$9)))))))</f>
        <v/>
      </c>
      <c r="D37" s="12" t="str">
        <f>IF(B37="", "", 'Advanced Calculator'!$C$11)</f>
        <v/>
      </c>
      <c r="E37" s="12" t="str">
        <f t="shared" si="0"/>
        <v/>
      </c>
      <c r="F37" s="12" t="str">
        <f>IF(B37="","",IF('Advanced Calculator'!$C$10=365,H36*( (1+'Advanced Calculator'!$C$15)^(C37-C36)-1 ),H36*'Advanced Calculator'!$C$15))</f>
        <v/>
      </c>
      <c r="G37" s="12" t="str">
        <f>IF(D37="","",SUM($F$6:F37))</f>
        <v/>
      </c>
      <c r="H37" s="12" t="str">
        <f t="shared" si="1"/>
        <v/>
      </c>
      <c r="I37" s="9"/>
    </row>
    <row r="38" spans="1:9" ht="20.25" thickTop="1" thickBot="1">
      <c r="A38" s="9"/>
      <c r="B38" s="3" t="str">
        <f>IF(B37="","",IF('Advanced Calculator'!$C$8*'Advanced Calculator'!$C$12&lt;=B37,"",B37+1))</f>
        <v/>
      </c>
      <c r="C38" s="7" t="str">
        <f>IF(B38="","",IF('Advanced Calculator'!$C$12=52,C37+7,IF('Advanced Calculator'!$C$10=26,C37+14,IF('Advanced Calculator'!$C$10=24,IF(MOD(B38,2)=0,EDATE('Advanced Calculator'!$C$9,B38/2),C37+14),IF(DAY(DATE(YEAR('Advanced Calculator'!$C$9),MONTH('Advanced Calculator'!$C$9)+(B38-1)*(12/'Advanced Calculator'!$C$12),DAY('Advanced Calculator'!$C$9)))&lt;&gt;DAY('Advanced Calculator'!$C$9),DATE(YEAR('Advanced Calculator'!$C$9),MONTH('Advanced Calculator'!$C$9)+B38*(12/'Advanced Calculator'!$C$12)+1,0),DATE(YEAR('Advanced Calculator'!$C$9),MONTH('Advanced Calculator'!$C$9)+B38*(12/'Advanced Calculator'!$C$12),DAY('Advanced Calculator'!$C$9)))))))</f>
        <v/>
      </c>
      <c r="D38" s="12" t="str">
        <f>IF(B38="", "", 'Advanced Calculator'!$C$11)</f>
        <v/>
      </c>
      <c r="E38" s="12" t="str">
        <f t="shared" si="0"/>
        <v/>
      </c>
      <c r="F38" s="12" t="str">
        <f>IF(B38="","",IF('Advanced Calculator'!$C$10=365,H37*( (1+'Advanced Calculator'!$C$15)^(C38-C37)-1 ),H37*'Advanced Calculator'!$C$15))</f>
        <v/>
      </c>
      <c r="G38" s="12" t="str">
        <f>IF(D38="","",SUM($F$6:F38))</f>
        <v/>
      </c>
      <c r="H38" s="12" t="str">
        <f t="shared" si="1"/>
        <v/>
      </c>
      <c r="I38" s="9"/>
    </row>
    <row r="39" spans="1:9" ht="20.25" thickTop="1" thickBot="1">
      <c r="A39" s="9"/>
      <c r="B39" s="3" t="str">
        <f>IF(B38="","",IF('Advanced Calculator'!$C$8*'Advanced Calculator'!$C$12&lt;=B38,"",B38+1))</f>
        <v/>
      </c>
      <c r="C39" s="7" t="str">
        <f>IF(B39="","",IF('Advanced Calculator'!$C$12=52,C38+7,IF('Advanced Calculator'!$C$10=26,C38+14,IF('Advanced Calculator'!$C$10=24,IF(MOD(B39,2)=0,EDATE('Advanced Calculator'!$C$9,B39/2),C38+14),IF(DAY(DATE(YEAR('Advanced Calculator'!$C$9),MONTH('Advanced Calculator'!$C$9)+(B39-1)*(12/'Advanced Calculator'!$C$12),DAY('Advanced Calculator'!$C$9)))&lt;&gt;DAY('Advanced Calculator'!$C$9),DATE(YEAR('Advanced Calculator'!$C$9),MONTH('Advanced Calculator'!$C$9)+B39*(12/'Advanced Calculator'!$C$12)+1,0),DATE(YEAR('Advanced Calculator'!$C$9),MONTH('Advanced Calculator'!$C$9)+B39*(12/'Advanced Calculator'!$C$12),DAY('Advanced Calculator'!$C$9)))))))</f>
        <v/>
      </c>
      <c r="D39" s="12" t="str">
        <f>IF(B39="", "", 'Advanced Calculator'!$C$11)</f>
        <v/>
      </c>
      <c r="E39" s="12" t="str">
        <f t="shared" si="0"/>
        <v/>
      </c>
      <c r="F39" s="12" t="str">
        <f>IF(B39="","",IF('Advanced Calculator'!$C$10=365,H38*( (1+'Advanced Calculator'!$C$15)^(C39-C38)-1 ),H38*'Advanced Calculator'!$C$15))</f>
        <v/>
      </c>
      <c r="G39" s="12" t="str">
        <f>IF(D39="","",SUM($F$6:F39))</f>
        <v/>
      </c>
      <c r="H39" s="12" t="str">
        <f t="shared" si="1"/>
        <v/>
      </c>
      <c r="I39" s="9"/>
    </row>
    <row r="40" spans="1:9" ht="20.25" thickTop="1" thickBot="1">
      <c r="A40" s="9"/>
      <c r="B40" s="3" t="str">
        <f>IF(B39="","",IF('Advanced Calculator'!$C$8*'Advanced Calculator'!$C$12&lt;=B39,"",B39+1))</f>
        <v/>
      </c>
      <c r="C40" s="7" t="str">
        <f>IF(B40="","",IF('Advanced Calculator'!$C$12=52,C39+7,IF('Advanced Calculator'!$C$10=26,C39+14,IF('Advanced Calculator'!$C$10=24,IF(MOD(B40,2)=0,EDATE('Advanced Calculator'!$C$9,B40/2),C39+14),IF(DAY(DATE(YEAR('Advanced Calculator'!$C$9),MONTH('Advanced Calculator'!$C$9)+(B40-1)*(12/'Advanced Calculator'!$C$12),DAY('Advanced Calculator'!$C$9)))&lt;&gt;DAY('Advanced Calculator'!$C$9),DATE(YEAR('Advanced Calculator'!$C$9),MONTH('Advanced Calculator'!$C$9)+B40*(12/'Advanced Calculator'!$C$12)+1,0),DATE(YEAR('Advanced Calculator'!$C$9),MONTH('Advanced Calculator'!$C$9)+B40*(12/'Advanced Calculator'!$C$12),DAY('Advanced Calculator'!$C$9)))))))</f>
        <v/>
      </c>
      <c r="D40" s="12" t="str">
        <f>IF(B40="", "", 'Advanced Calculator'!$C$11)</f>
        <v/>
      </c>
      <c r="E40" s="12" t="str">
        <f t="shared" si="0"/>
        <v/>
      </c>
      <c r="F40" s="12" t="str">
        <f>IF(B40="","",IF('Advanced Calculator'!$C$10=365,H39*( (1+'Advanced Calculator'!$C$15)^(C40-C39)-1 ),H39*'Advanced Calculator'!$C$15))</f>
        <v/>
      </c>
      <c r="G40" s="12" t="str">
        <f>IF(D40="","",SUM($F$6:F40))</f>
        <v/>
      </c>
      <c r="H40" s="12" t="str">
        <f t="shared" si="1"/>
        <v/>
      </c>
      <c r="I40" s="9"/>
    </row>
    <row r="41" spans="1:9" ht="20.25" thickTop="1" thickBot="1">
      <c r="A41" s="9"/>
      <c r="B41" s="3" t="str">
        <f>IF(B40="","",IF('Advanced Calculator'!$C$8*'Advanced Calculator'!$C$12&lt;=B40,"",B40+1))</f>
        <v/>
      </c>
      <c r="C41" s="7" t="str">
        <f>IF(B41="","",IF('Advanced Calculator'!$C$12=52,C40+7,IF('Advanced Calculator'!$C$10=26,C40+14,IF('Advanced Calculator'!$C$10=24,IF(MOD(B41,2)=0,EDATE('Advanced Calculator'!$C$9,B41/2),C40+14),IF(DAY(DATE(YEAR('Advanced Calculator'!$C$9),MONTH('Advanced Calculator'!$C$9)+(B41-1)*(12/'Advanced Calculator'!$C$12),DAY('Advanced Calculator'!$C$9)))&lt;&gt;DAY('Advanced Calculator'!$C$9),DATE(YEAR('Advanced Calculator'!$C$9),MONTH('Advanced Calculator'!$C$9)+B41*(12/'Advanced Calculator'!$C$12)+1,0),DATE(YEAR('Advanced Calculator'!$C$9),MONTH('Advanced Calculator'!$C$9)+B41*(12/'Advanced Calculator'!$C$12),DAY('Advanced Calculator'!$C$9)))))))</f>
        <v/>
      </c>
      <c r="D41" s="12" t="str">
        <f>IF(B41="", "", 'Advanced Calculator'!$C$11)</f>
        <v/>
      </c>
      <c r="E41" s="12" t="str">
        <f t="shared" si="0"/>
        <v/>
      </c>
      <c r="F41" s="12" t="str">
        <f>IF(B41="","",IF('Advanced Calculator'!$C$10=365,H40*( (1+'Advanced Calculator'!$C$15)^(C41-C40)-1 ),H40*'Advanced Calculator'!$C$15))</f>
        <v/>
      </c>
      <c r="G41" s="12" t="str">
        <f>IF(D41="","",SUM($F$6:F41))</f>
        <v/>
      </c>
      <c r="H41" s="12" t="str">
        <f t="shared" si="1"/>
        <v/>
      </c>
      <c r="I41" s="9"/>
    </row>
    <row r="42" spans="1:9" ht="20.25" thickTop="1" thickBot="1">
      <c r="A42" s="9"/>
      <c r="B42" s="3" t="str">
        <f>IF(B41="","",IF('Advanced Calculator'!$C$8*'Advanced Calculator'!$C$12&lt;=B41,"",B41+1))</f>
        <v/>
      </c>
      <c r="C42" s="7" t="str">
        <f>IF(B42="","",IF('Advanced Calculator'!$C$12=52,C41+7,IF('Advanced Calculator'!$C$10=26,C41+14,IF('Advanced Calculator'!$C$10=24,IF(MOD(B42,2)=0,EDATE('Advanced Calculator'!$C$9,B42/2),C41+14),IF(DAY(DATE(YEAR('Advanced Calculator'!$C$9),MONTH('Advanced Calculator'!$C$9)+(B42-1)*(12/'Advanced Calculator'!$C$12),DAY('Advanced Calculator'!$C$9)))&lt;&gt;DAY('Advanced Calculator'!$C$9),DATE(YEAR('Advanced Calculator'!$C$9),MONTH('Advanced Calculator'!$C$9)+B42*(12/'Advanced Calculator'!$C$12)+1,0),DATE(YEAR('Advanced Calculator'!$C$9),MONTH('Advanced Calculator'!$C$9)+B42*(12/'Advanced Calculator'!$C$12),DAY('Advanced Calculator'!$C$9)))))))</f>
        <v/>
      </c>
      <c r="D42" s="12" t="str">
        <f>IF(B42="", "", 'Advanced Calculator'!$C$11)</f>
        <v/>
      </c>
      <c r="E42" s="12" t="str">
        <f t="shared" si="0"/>
        <v/>
      </c>
      <c r="F42" s="12" t="str">
        <f>IF(B42="","",IF('Advanced Calculator'!$C$10=365,H41*( (1+'Advanced Calculator'!$C$15)^(C42-C41)-1 ),H41*'Advanced Calculator'!$C$15))</f>
        <v/>
      </c>
      <c r="G42" s="12" t="str">
        <f>IF(D42="","",SUM($F$6:F42))</f>
        <v/>
      </c>
      <c r="H42" s="12" t="str">
        <f t="shared" si="1"/>
        <v/>
      </c>
      <c r="I42" s="9"/>
    </row>
    <row r="43" spans="1:9" ht="20.25" thickTop="1" thickBot="1">
      <c r="A43" s="9"/>
      <c r="B43" s="3" t="str">
        <f>IF(B42="","",IF('Advanced Calculator'!$C$8*'Advanced Calculator'!$C$12&lt;=B42,"",B42+1))</f>
        <v/>
      </c>
      <c r="C43" s="7" t="str">
        <f>IF(B43="","",IF('Advanced Calculator'!$C$12=52,C42+7,IF('Advanced Calculator'!$C$10=26,C42+14,IF('Advanced Calculator'!$C$10=24,IF(MOD(B43,2)=0,EDATE('Advanced Calculator'!$C$9,B43/2),C42+14),IF(DAY(DATE(YEAR('Advanced Calculator'!$C$9),MONTH('Advanced Calculator'!$C$9)+(B43-1)*(12/'Advanced Calculator'!$C$12),DAY('Advanced Calculator'!$C$9)))&lt;&gt;DAY('Advanced Calculator'!$C$9),DATE(YEAR('Advanced Calculator'!$C$9),MONTH('Advanced Calculator'!$C$9)+B43*(12/'Advanced Calculator'!$C$12)+1,0),DATE(YEAR('Advanced Calculator'!$C$9),MONTH('Advanced Calculator'!$C$9)+B43*(12/'Advanced Calculator'!$C$12),DAY('Advanced Calculator'!$C$9)))))))</f>
        <v/>
      </c>
      <c r="D43" s="12" t="str">
        <f>IF(B43="", "", 'Advanced Calculator'!$C$11)</f>
        <v/>
      </c>
      <c r="E43" s="12" t="str">
        <f t="shared" si="0"/>
        <v/>
      </c>
      <c r="F43" s="12" t="str">
        <f>IF(B43="","",IF('Advanced Calculator'!$C$10=365,H42*( (1+'Advanced Calculator'!$C$15)^(C43-C42)-1 ),H42*'Advanced Calculator'!$C$15))</f>
        <v/>
      </c>
      <c r="G43" s="12" t="str">
        <f>IF(D43="","",SUM($F$6:F43))</f>
        <v/>
      </c>
      <c r="H43" s="12" t="str">
        <f t="shared" si="1"/>
        <v/>
      </c>
      <c r="I43" s="9"/>
    </row>
    <row r="44" spans="1:9" ht="20.25" thickTop="1" thickBot="1">
      <c r="A44" s="9"/>
      <c r="B44" s="3" t="str">
        <f>IF(B43="","",IF('Advanced Calculator'!$C$8*'Advanced Calculator'!$C$12&lt;=B43,"",B43+1))</f>
        <v/>
      </c>
      <c r="C44" s="7" t="str">
        <f>IF(B44="","",IF('Advanced Calculator'!$C$12=52,C43+7,IF('Advanced Calculator'!$C$10=26,C43+14,IF('Advanced Calculator'!$C$10=24,IF(MOD(B44,2)=0,EDATE('Advanced Calculator'!$C$9,B44/2),C43+14),IF(DAY(DATE(YEAR('Advanced Calculator'!$C$9),MONTH('Advanced Calculator'!$C$9)+(B44-1)*(12/'Advanced Calculator'!$C$12),DAY('Advanced Calculator'!$C$9)))&lt;&gt;DAY('Advanced Calculator'!$C$9),DATE(YEAR('Advanced Calculator'!$C$9),MONTH('Advanced Calculator'!$C$9)+B44*(12/'Advanced Calculator'!$C$12)+1,0),DATE(YEAR('Advanced Calculator'!$C$9),MONTH('Advanced Calculator'!$C$9)+B44*(12/'Advanced Calculator'!$C$12),DAY('Advanced Calculator'!$C$9)))))))</f>
        <v/>
      </c>
      <c r="D44" s="12" t="str">
        <f>IF(B44="", "", 'Advanced Calculator'!$C$11)</f>
        <v/>
      </c>
      <c r="E44" s="12" t="str">
        <f t="shared" si="0"/>
        <v/>
      </c>
      <c r="F44" s="12" t="str">
        <f>IF(B44="","",IF('Advanced Calculator'!$C$10=365,H43*( (1+'Advanced Calculator'!$C$15)^(C44-C43)-1 ),H43*'Advanced Calculator'!$C$15))</f>
        <v/>
      </c>
      <c r="G44" s="12" t="str">
        <f>IF(D44="","",SUM($F$6:F44))</f>
        <v/>
      </c>
      <c r="H44" s="12" t="str">
        <f t="shared" si="1"/>
        <v/>
      </c>
      <c r="I44" s="9"/>
    </row>
    <row r="45" spans="1:9" ht="20.25" thickTop="1" thickBot="1">
      <c r="A45" s="9"/>
      <c r="B45" s="3" t="str">
        <f>IF(B44="","",IF('Advanced Calculator'!$C$8*'Advanced Calculator'!$C$12&lt;=B44,"",B44+1))</f>
        <v/>
      </c>
      <c r="C45" s="7" t="str">
        <f>IF(B45="","",IF('Advanced Calculator'!$C$12=52,C44+7,IF('Advanced Calculator'!$C$10=26,C44+14,IF('Advanced Calculator'!$C$10=24,IF(MOD(B45,2)=0,EDATE('Advanced Calculator'!$C$9,B45/2),C44+14),IF(DAY(DATE(YEAR('Advanced Calculator'!$C$9),MONTH('Advanced Calculator'!$C$9)+(B45-1)*(12/'Advanced Calculator'!$C$12),DAY('Advanced Calculator'!$C$9)))&lt;&gt;DAY('Advanced Calculator'!$C$9),DATE(YEAR('Advanced Calculator'!$C$9),MONTH('Advanced Calculator'!$C$9)+B45*(12/'Advanced Calculator'!$C$12)+1,0),DATE(YEAR('Advanced Calculator'!$C$9),MONTH('Advanced Calculator'!$C$9)+B45*(12/'Advanced Calculator'!$C$12),DAY('Advanced Calculator'!$C$9)))))))</f>
        <v/>
      </c>
      <c r="D45" s="12" t="str">
        <f>IF(B45="", "", 'Advanced Calculator'!$C$11)</f>
        <v/>
      </c>
      <c r="E45" s="12" t="str">
        <f t="shared" si="0"/>
        <v/>
      </c>
      <c r="F45" s="12" t="str">
        <f>IF(B45="","",IF('Advanced Calculator'!$C$10=365,H44*( (1+'Advanced Calculator'!$C$15)^(C45-C44)-1 ),H44*'Advanced Calculator'!$C$15))</f>
        <v/>
      </c>
      <c r="G45" s="12" t="str">
        <f>IF(D45="","",SUM($F$6:F45))</f>
        <v/>
      </c>
      <c r="H45" s="12" t="str">
        <f t="shared" si="1"/>
        <v/>
      </c>
      <c r="I45" s="9"/>
    </row>
    <row r="46" spans="1:9" ht="20.25" thickTop="1" thickBot="1">
      <c r="A46" s="9"/>
      <c r="B46" s="3" t="str">
        <f>IF(B45="","",IF('Advanced Calculator'!$C$8*'Advanced Calculator'!$C$12&lt;=B45,"",B45+1))</f>
        <v/>
      </c>
      <c r="C46" s="7" t="str">
        <f>IF(B46="","",IF('Advanced Calculator'!$C$12=52,C45+7,IF('Advanced Calculator'!$C$10=26,C45+14,IF('Advanced Calculator'!$C$10=24,IF(MOD(B46,2)=0,EDATE('Advanced Calculator'!$C$9,B46/2),C45+14),IF(DAY(DATE(YEAR('Advanced Calculator'!$C$9),MONTH('Advanced Calculator'!$C$9)+(B46-1)*(12/'Advanced Calculator'!$C$12),DAY('Advanced Calculator'!$C$9)))&lt;&gt;DAY('Advanced Calculator'!$C$9),DATE(YEAR('Advanced Calculator'!$C$9),MONTH('Advanced Calculator'!$C$9)+B46*(12/'Advanced Calculator'!$C$12)+1,0),DATE(YEAR('Advanced Calculator'!$C$9),MONTH('Advanced Calculator'!$C$9)+B46*(12/'Advanced Calculator'!$C$12),DAY('Advanced Calculator'!$C$9)))))))</f>
        <v/>
      </c>
      <c r="D46" s="12" t="str">
        <f>IF(B46="", "", 'Advanced Calculator'!$C$11)</f>
        <v/>
      </c>
      <c r="E46" s="12" t="str">
        <f t="shared" si="0"/>
        <v/>
      </c>
      <c r="F46" s="12" t="str">
        <f>IF(B46="","",IF('Advanced Calculator'!$C$10=365,H45*( (1+'Advanced Calculator'!$C$15)^(C46-C45)-1 ),H45*'Advanced Calculator'!$C$15))</f>
        <v/>
      </c>
      <c r="G46" s="12" t="str">
        <f>IF(D46="","",SUM($F$6:F46))</f>
        <v/>
      </c>
      <c r="H46" s="12" t="str">
        <f t="shared" si="1"/>
        <v/>
      </c>
      <c r="I46" s="9"/>
    </row>
    <row r="47" spans="1:9" ht="20.25" thickTop="1" thickBot="1">
      <c r="A47" s="9"/>
      <c r="B47" s="3" t="str">
        <f>IF(B46="","",IF('Advanced Calculator'!$C$8*'Advanced Calculator'!$C$12&lt;=B46,"",B46+1))</f>
        <v/>
      </c>
      <c r="C47" s="7" t="str">
        <f>IF(B47="","",IF('Advanced Calculator'!$C$12=52,C46+7,IF('Advanced Calculator'!$C$10=26,C46+14,IF('Advanced Calculator'!$C$10=24,IF(MOD(B47,2)=0,EDATE('Advanced Calculator'!$C$9,B47/2),C46+14),IF(DAY(DATE(YEAR('Advanced Calculator'!$C$9),MONTH('Advanced Calculator'!$C$9)+(B47-1)*(12/'Advanced Calculator'!$C$12),DAY('Advanced Calculator'!$C$9)))&lt;&gt;DAY('Advanced Calculator'!$C$9),DATE(YEAR('Advanced Calculator'!$C$9),MONTH('Advanced Calculator'!$C$9)+B47*(12/'Advanced Calculator'!$C$12)+1,0),DATE(YEAR('Advanced Calculator'!$C$9),MONTH('Advanced Calculator'!$C$9)+B47*(12/'Advanced Calculator'!$C$12),DAY('Advanced Calculator'!$C$9)))))))</f>
        <v/>
      </c>
      <c r="D47" s="12" t="str">
        <f>IF(B47="", "", 'Advanced Calculator'!$C$11)</f>
        <v/>
      </c>
      <c r="E47" s="12" t="str">
        <f t="shared" si="0"/>
        <v/>
      </c>
      <c r="F47" s="12" t="str">
        <f>IF(B47="","",IF('Advanced Calculator'!$C$10=365,H46*( (1+'Advanced Calculator'!$C$15)^(C47-C46)-1 ),H46*'Advanced Calculator'!$C$15))</f>
        <v/>
      </c>
      <c r="G47" s="12" t="str">
        <f>IF(D47="","",SUM($F$6:F47))</f>
        <v/>
      </c>
      <c r="H47" s="12" t="str">
        <f t="shared" si="1"/>
        <v/>
      </c>
      <c r="I47" s="9"/>
    </row>
    <row r="48" spans="1:9" ht="20.25" thickTop="1" thickBot="1">
      <c r="A48" s="9"/>
      <c r="B48" s="3" t="str">
        <f>IF(B47="","",IF('Advanced Calculator'!$C$8*'Advanced Calculator'!$C$12&lt;=B47,"",B47+1))</f>
        <v/>
      </c>
      <c r="C48" s="7" t="str">
        <f>IF(B48="","",IF('Advanced Calculator'!$C$12=52,C47+7,IF('Advanced Calculator'!$C$10=26,C47+14,IF('Advanced Calculator'!$C$10=24,IF(MOD(B48,2)=0,EDATE('Advanced Calculator'!$C$9,B48/2),C47+14),IF(DAY(DATE(YEAR('Advanced Calculator'!$C$9),MONTH('Advanced Calculator'!$C$9)+(B48-1)*(12/'Advanced Calculator'!$C$12),DAY('Advanced Calculator'!$C$9)))&lt;&gt;DAY('Advanced Calculator'!$C$9),DATE(YEAR('Advanced Calculator'!$C$9),MONTH('Advanced Calculator'!$C$9)+B48*(12/'Advanced Calculator'!$C$12)+1,0),DATE(YEAR('Advanced Calculator'!$C$9),MONTH('Advanced Calculator'!$C$9)+B48*(12/'Advanced Calculator'!$C$12),DAY('Advanced Calculator'!$C$9)))))))</f>
        <v/>
      </c>
      <c r="D48" s="12" t="str">
        <f>IF(B48="", "", 'Advanced Calculator'!$C$11)</f>
        <v/>
      </c>
      <c r="E48" s="12" t="str">
        <f t="shared" si="0"/>
        <v/>
      </c>
      <c r="F48" s="12" t="str">
        <f>IF(B48="","",IF('Advanced Calculator'!$C$10=365,H47*( (1+'Advanced Calculator'!$C$15)^(C48-C47)-1 ),H47*'Advanced Calculator'!$C$15))</f>
        <v/>
      </c>
      <c r="G48" s="12" t="str">
        <f>IF(D48="","",SUM($F$6:F48))</f>
        <v/>
      </c>
      <c r="H48" s="12" t="str">
        <f t="shared" si="1"/>
        <v/>
      </c>
      <c r="I48" s="9"/>
    </row>
    <row r="49" spans="1:9" ht="20.25" thickTop="1" thickBot="1">
      <c r="A49" s="9"/>
      <c r="B49" s="3" t="str">
        <f>IF(B48="","",IF('Advanced Calculator'!$C$8*'Advanced Calculator'!$C$12&lt;=B48,"",B48+1))</f>
        <v/>
      </c>
      <c r="C49" s="7" t="str">
        <f>IF(B49="","",IF('Advanced Calculator'!$C$12=52,C48+7,IF('Advanced Calculator'!$C$10=26,C48+14,IF('Advanced Calculator'!$C$10=24,IF(MOD(B49,2)=0,EDATE('Advanced Calculator'!$C$9,B49/2),C48+14),IF(DAY(DATE(YEAR('Advanced Calculator'!$C$9),MONTH('Advanced Calculator'!$C$9)+(B49-1)*(12/'Advanced Calculator'!$C$12),DAY('Advanced Calculator'!$C$9)))&lt;&gt;DAY('Advanced Calculator'!$C$9),DATE(YEAR('Advanced Calculator'!$C$9),MONTH('Advanced Calculator'!$C$9)+B49*(12/'Advanced Calculator'!$C$12)+1,0),DATE(YEAR('Advanced Calculator'!$C$9),MONTH('Advanced Calculator'!$C$9)+B49*(12/'Advanced Calculator'!$C$12),DAY('Advanced Calculator'!$C$9)))))))</f>
        <v/>
      </c>
      <c r="D49" s="12" t="str">
        <f>IF(B49="", "", 'Advanced Calculator'!$C$11)</f>
        <v/>
      </c>
      <c r="E49" s="12" t="str">
        <f t="shared" si="0"/>
        <v/>
      </c>
      <c r="F49" s="12" t="str">
        <f>IF(B49="","",IF('Advanced Calculator'!$C$10=365,H48*( (1+'Advanced Calculator'!$C$15)^(C49-C48)-1 ),H48*'Advanced Calculator'!$C$15))</f>
        <v/>
      </c>
      <c r="G49" s="12" t="str">
        <f>IF(D49="","",SUM($F$6:F49))</f>
        <v/>
      </c>
      <c r="H49" s="12" t="str">
        <f t="shared" si="1"/>
        <v/>
      </c>
      <c r="I49" s="9"/>
    </row>
    <row r="50" spans="1:9" ht="20.25" thickTop="1" thickBot="1">
      <c r="A50" s="9"/>
      <c r="B50" s="3" t="str">
        <f>IF(B49="","",IF('Advanced Calculator'!$C$8*'Advanced Calculator'!$C$12&lt;=B49,"",B49+1))</f>
        <v/>
      </c>
      <c r="C50" s="7" t="str">
        <f>IF(B50="","",IF('Advanced Calculator'!$C$12=52,C49+7,IF('Advanced Calculator'!$C$10=26,C49+14,IF('Advanced Calculator'!$C$10=24,IF(MOD(B50,2)=0,EDATE('Advanced Calculator'!$C$9,B50/2),C49+14),IF(DAY(DATE(YEAR('Advanced Calculator'!$C$9),MONTH('Advanced Calculator'!$C$9)+(B50-1)*(12/'Advanced Calculator'!$C$12),DAY('Advanced Calculator'!$C$9)))&lt;&gt;DAY('Advanced Calculator'!$C$9),DATE(YEAR('Advanced Calculator'!$C$9),MONTH('Advanced Calculator'!$C$9)+B50*(12/'Advanced Calculator'!$C$12)+1,0),DATE(YEAR('Advanced Calculator'!$C$9),MONTH('Advanced Calculator'!$C$9)+B50*(12/'Advanced Calculator'!$C$12),DAY('Advanced Calculator'!$C$9)))))))</f>
        <v/>
      </c>
      <c r="D50" s="12" t="str">
        <f>IF(B50="", "", 'Advanced Calculator'!$C$11)</f>
        <v/>
      </c>
      <c r="E50" s="12" t="str">
        <f t="shared" si="0"/>
        <v/>
      </c>
      <c r="F50" s="12" t="str">
        <f>IF(B50="","",IF('Advanced Calculator'!$C$10=365,H49*( (1+'Advanced Calculator'!$C$15)^(C50-C49)-1 ),H49*'Advanced Calculator'!$C$15))</f>
        <v/>
      </c>
      <c r="G50" s="12" t="str">
        <f>IF(D50="","",SUM($F$6:F50))</f>
        <v/>
      </c>
      <c r="H50" s="12" t="str">
        <f t="shared" si="1"/>
        <v/>
      </c>
      <c r="I50" s="9"/>
    </row>
    <row r="51" spans="1:9" ht="20.25" thickTop="1" thickBot="1">
      <c r="A51" s="9"/>
      <c r="B51" s="3" t="str">
        <f>IF(B50="","",IF('Advanced Calculator'!$C$8*'Advanced Calculator'!$C$12&lt;=B50,"",B50+1))</f>
        <v/>
      </c>
      <c r="C51" s="7" t="str">
        <f>IF(B51="","",IF('Advanced Calculator'!$C$12=52,C50+7,IF('Advanced Calculator'!$C$10=26,C50+14,IF('Advanced Calculator'!$C$10=24,IF(MOD(B51,2)=0,EDATE('Advanced Calculator'!$C$9,B51/2),C50+14),IF(DAY(DATE(YEAR('Advanced Calculator'!$C$9),MONTH('Advanced Calculator'!$C$9)+(B51-1)*(12/'Advanced Calculator'!$C$12),DAY('Advanced Calculator'!$C$9)))&lt;&gt;DAY('Advanced Calculator'!$C$9),DATE(YEAR('Advanced Calculator'!$C$9),MONTH('Advanced Calculator'!$C$9)+B51*(12/'Advanced Calculator'!$C$12)+1,0),DATE(YEAR('Advanced Calculator'!$C$9),MONTH('Advanced Calculator'!$C$9)+B51*(12/'Advanced Calculator'!$C$12),DAY('Advanced Calculator'!$C$9)))))))</f>
        <v/>
      </c>
      <c r="D51" s="12" t="str">
        <f>IF(B51="", "", 'Advanced Calculator'!$C$11)</f>
        <v/>
      </c>
      <c r="E51" s="12" t="str">
        <f t="shared" si="0"/>
        <v/>
      </c>
      <c r="F51" s="12" t="str">
        <f>IF(B51="","",IF('Advanced Calculator'!$C$10=365,H50*( (1+'Advanced Calculator'!$C$15)^(C51-C50)-1 ),H50*'Advanced Calculator'!$C$15))</f>
        <v/>
      </c>
      <c r="G51" s="12" t="str">
        <f>IF(D51="","",SUM($F$6:F51))</f>
        <v/>
      </c>
      <c r="H51" s="12" t="str">
        <f t="shared" si="1"/>
        <v/>
      </c>
      <c r="I51" s="9"/>
    </row>
    <row r="52" spans="1:9" ht="20.25" thickTop="1" thickBot="1">
      <c r="A52" s="9"/>
      <c r="B52" s="3" t="str">
        <f>IF(B51="","",IF('Advanced Calculator'!$C$8*'Advanced Calculator'!$C$12&lt;=B51,"",B51+1))</f>
        <v/>
      </c>
      <c r="C52" s="7" t="str">
        <f>IF(B52="","",IF('Advanced Calculator'!$C$12=52,C51+7,IF('Advanced Calculator'!$C$10=26,C51+14,IF('Advanced Calculator'!$C$10=24,IF(MOD(B52,2)=0,EDATE('Advanced Calculator'!$C$9,B52/2),C51+14),IF(DAY(DATE(YEAR('Advanced Calculator'!$C$9),MONTH('Advanced Calculator'!$C$9)+(B52-1)*(12/'Advanced Calculator'!$C$12),DAY('Advanced Calculator'!$C$9)))&lt;&gt;DAY('Advanced Calculator'!$C$9),DATE(YEAR('Advanced Calculator'!$C$9),MONTH('Advanced Calculator'!$C$9)+B52*(12/'Advanced Calculator'!$C$12)+1,0),DATE(YEAR('Advanced Calculator'!$C$9),MONTH('Advanced Calculator'!$C$9)+B52*(12/'Advanced Calculator'!$C$12),DAY('Advanced Calculator'!$C$9)))))))</f>
        <v/>
      </c>
      <c r="D52" s="12" t="str">
        <f>IF(B52="", "", 'Advanced Calculator'!$C$11)</f>
        <v/>
      </c>
      <c r="E52" s="12" t="str">
        <f t="shared" si="0"/>
        <v/>
      </c>
      <c r="F52" s="12" t="str">
        <f>IF(B52="","",IF('Advanced Calculator'!$C$10=365,H51*( (1+'Advanced Calculator'!$C$15)^(C52-C51)-1 ),H51*'Advanced Calculator'!$C$15))</f>
        <v/>
      </c>
      <c r="G52" s="12" t="str">
        <f>IF(D52="","",SUM($F$6:F52))</f>
        <v/>
      </c>
      <c r="H52" s="12" t="str">
        <f t="shared" si="1"/>
        <v/>
      </c>
      <c r="I52" s="9"/>
    </row>
    <row r="53" spans="1:9" ht="20.25" thickTop="1" thickBot="1">
      <c r="A53" s="9"/>
      <c r="B53" s="3" t="str">
        <f>IF(B52="","",IF('Advanced Calculator'!$C$8*'Advanced Calculator'!$C$12&lt;=B52,"",B52+1))</f>
        <v/>
      </c>
      <c r="C53" s="7" t="str">
        <f>IF(B53="","",IF('Advanced Calculator'!$C$12=52,C52+7,IF('Advanced Calculator'!$C$10=26,C52+14,IF('Advanced Calculator'!$C$10=24,IF(MOD(B53,2)=0,EDATE('Advanced Calculator'!$C$9,B53/2),C52+14),IF(DAY(DATE(YEAR('Advanced Calculator'!$C$9),MONTH('Advanced Calculator'!$C$9)+(B53-1)*(12/'Advanced Calculator'!$C$12),DAY('Advanced Calculator'!$C$9)))&lt;&gt;DAY('Advanced Calculator'!$C$9),DATE(YEAR('Advanced Calculator'!$C$9),MONTH('Advanced Calculator'!$C$9)+B53*(12/'Advanced Calculator'!$C$12)+1,0),DATE(YEAR('Advanced Calculator'!$C$9),MONTH('Advanced Calculator'!$C$9)+B53*(12/'Advanced Calculator'!$C$12),DAY('Advanced Calculator'!$C$9)))))))</f>
        <v/>
      </c>
      <c r="D53" s="12" t="str">
        <f>IF(B53="", "", 'Advanced Calculator'!$C$11)</f>
        <v/>
      </c>
      <c r="E53" s="12" t="str">
        <f t="shared" si="0"/>
        <v/>
      </c>
      <c r="F53" s="12" t="str">
        <f>IF(B53="","",IF('Advanced Calculator'!$C$10=365,H52*( (1+'Advanced Calculator'!$C$15)^(C53-C52)-1 ),H52*'Advanced Calculator'!$C$15))</f>
        <v/>
      </c>
      <c r="G53" s="12" t="str">
        <f>IF(D53="","",SUM($F$6:F53))</f>
        <v/>
      </c>
      <c r="H53" s="12" t="str">
        <f t="shared" si="1"/>
        <v/>
      </c>
      <c r="I53" s="9"/>
    </row>
    <row r="54" spans="1:9" ht="20.25" thickTop="1" thickBot="1">
      <c r="A54" s="9"/>
      <c r="B54" s="3" t="str">
        <f>IF(B53="","",IF('Advanced Calculator'!$C$8*'Advanced Calculator'!$C$12&lt;=B53,"",B53+1))</f>
        <v/>
      </c>
      <c r="C54" s="7" t="str">
        <f>IF(B54="","",IF('Advanced Calculator'!$C$12=52,C53+7,IF('Advanced Calculator'!$C$10=26,C53+14,IF('Advanced Calculator'!$C$10=24,IF(MOD(B54,2)=0,EDATE('Advanced Calculator'!$C$9,B54/2),C53+14),IF(DAY(DATE(YEAR('Advanced Calculator'!$C$9),MONTH('Advanced Calculator'!$C$9)+(B54-1)*(12/'Advanced Calculator'!$C$12),DAY('Advanced Calculator'!$C$9)))&lt;&gt;DAY('Advanced Calculator'!$C$9),DATE(YEAR('Advanced Calculator'!$C$9),MONTH('Advanced Calculator'!$C$9)+B54*(12/'Advanced Calculator'!$C$12)+1,0),DATE(YEAR('Advanced Calculator'!$C$9),MONTH('Advanced Calculator'!$C$9)+B54*(12/'Advanced Calculator'!$C$12),DAY('Advanced Calculator'!$C$9)))))))</f>
        <v/>
      </c>
      <c r="D54" s="12" t="str">
        <f>IF(B54="", "", 'Advanced Calculator'!$C$11)</f>
        <v/>
      </c>
      <c r="E54" s="12" t="str">
        <f t="shared" si="0"/>
        <v/>
      </c>
      <c r="F54" s="12" t="str">
        <f>IF(B54="","",IF('Advanced Calculator'!$C$10=365,H53*( (1+'Advanced Calculator'!$C$15)^(C54-C53)-1 ),H53*'Advanced Calculator'!$C$15))</f>
        <v/>
      </c>
      <c r="G54" s="12" t="str">
        <f>IF(D54="","",SUM($F$6:F54))</f>
        <v/>
      </c>
      <c r="H54" s="12" t="str">
        <f t="shared" si="1"/>
        <v/>
      </c>
      <c r="I54" s="9"/>
    </row>
    <row r="55" spans="1:9" ht="20.25" thickTop="1" thickBot="1">
      <c r="A55" s="9"/>
      <c r="B55" s="3" t="str">
        <f>IF(B54="","",IF('Advanced Calculator'!$C$8*'Advanced Calculator'!$C$12&lt;=B54,"",B54+1))</f>
        <v/>
      </c>
      <c r="C55" s="7" t="str">
        <f>IF(B55="","",IF('Advanced Calculator'!$C$12=52,C54+7,IF('Advanced Calculator'!$C$10=26,C54+14,IF('Advanced Calculator'!$C$10=24,IF(MOD(B55,2)=0,EDATE('Advanced Calculator'!$C$9,B55/2),C54+14),IF(DAY(DATE(YEAR('Advanced Calculator'!$C$9),MONTH('Advanced Calculator'!$C$9)+(B55-1)*(12/'Advanced Calculator'!$C$12),DAY('Advanced Calculator'!$C$9)))&lt;&gt;DAY('Advanced Calculator'!$C$9),DATE(YEAR('Advanced Calculator'!$C$9),MONTH('Advanced Calculator'!$C$9)+B55*(12/'Advanced Calculator'!$C$12)+1,0),DATE(YEAR('Advanced Calculator'!$C$9),MONTH('Advanced Calculator'!$C$9)+B55*(12/'Advanced Calculator'!$C$12),DAY('Advanced Calculator'!$C$9)))))))</f>
        <v/>
      </c>
      <c r="D55" s="12" t="str">
        <f>IF(B55="", "", 'Advanced Calculator'!$C$11)</f>
        <v/>
      </c>
      <c r="E55" s="12" t="str">
        <f t="shared" si="0"/>
        <v/>
      </c>
      <c r="F55" s="12" t="str">
        <f>IF(B55="","",IF('Advanced Calculator'!$C$10=365,H54*( (1+'Advanced Calculator'!$C$15)^(C55-C54)-1 ),H54*'Advanced Calculator'!$C$15))</f>
        <v/>
      </c>
      <c r="G55" s="12" t="str">
        <f>IF(D55="","",SUM($F$6:F55))</f>
        <v/>
      </c>
      <c r="H55" s="12" t="str">
        <f t="shared" si="1"/>
        <v/>
      </c>
      <c r="I55" s="9"/>
    </row>
    <row r="56" spans="1:9" ht="20.25" thickTop="1" thickBot="1">
      <c r="A56" s="9"/>
      <c r="B56" s="3" t="str">
        <f>IF(B55="","",IF('Advanced Calculator'!$C$8*'Advanced Calculator'!$C$12&lt;=B55,"",B55+1))</f>
        <v/>
      </c>
      <c r="C56" s="7" t="str">
        <f>IF(B56="","",IF('Advanced Calculator'!$C$12=52,C55+7,IF('Advanced Calculator'!$C$10=26,C55+14,IF('Advanced Calculator'!$C$10=24,IF(MOD(B56,2)=0,EDATE('Advanced Calculator'!$C$9,B56/2),C55+14),IF(DAY(DATE(YEAR('Advanced Calculator'!$C$9),MONTH('Advanced Calculator'!$C$9)+(B56-1)*(12/'Advanced Calculator'!$C$12),DAY('Advanced Calculator'!$C$9)))&lt;&gt;DAY('Advanced Calculator'!$C$9),DATE(YEAR('Advanced Calculator'!$C$9),MONTH('Advanced Calculator'!$C$9)+B56*(12/'Advanced Calculator'!$C$12)+1,0),DATE(YEAR('Advanced Calculator'!$C$9),MONTH('Advanced Calculator'!$C$9)+B56*(12/'Advanced Calculator'!$C$12),DAY('Advanced Calculator'!$C$9)))))))</f>
        <v/>
      </c>
      <c r="D56" s="12" t="str">
        <f>IF(B56="", "", 'Advanced Calculator'!$C$11)</f>
        <v/>
      </c>
      <c r="E56" s="12" t="str">
        <f t="shared" si="0"/>
        <v/>
      </c>
      <c r="F56" s="12" t="str">
        <f>IF(B56="","",IF('Advanced Calculator'!$C$10=365,H55*( (1+'Advanced Calculator'!$C$15)^(C56-C55)-1 ),H55*'Advanced Calculator'!$C$15))</f>
        <v/>
      </c>
      <c r="G56" s="12" t="str">
        <f>IF(D56="","",SUM($F$6:F56))</f>
        <v/>
      </c>
      <c r="H56" s="12" t="str">
        <f t="shared" si="1"/>
        <v/>
      </c>
      <c r="I56" s="9"/>
    </row>
    <row r="57" spans="1:9" ht="20.25" thickTop="1" thickBot="1">
      <c r="A57" s="9"/>
      <c r="B57" s="3" t="str">
        <f>IF(B56="","",IF('Advanced Calculator'!$C$8*'Advanced Calculator'!$C$12&lt;=B56,"",B56+1))</f>
        <v/>
      </c>
      <c r="C57" s="7" t="str">
        <f>IF(B57="","",IF('Advanced Calculator'!$C$12=52,C56+7,IF('Advanced Calculator'!$C$10=26,C56+14,IF('Advanced Calculator'!$C$10=24,IF(MOD(B57,2)=0,EDATE('Advanced Calculator'!$C$9,B57/2),C56+14),IF(DAY(DATE(YEAR('Advanced Calculator'!$C$9),MONTH('Advanced Calculator'!$C$9)+(B57-1)*(12/'Advanced Calculator'!$C$12),DAY('Advanced Calculator'!$C$9)))&lt;&gt;DAY('Advanced Calculator'!$C$9),DATE(YEAR('Advanced Calculator'!$C$9),MONTH('Advanced Calculator'!$C$9)+B57*(12/'Advanced Calculator'!$C$12)+1,0),DATE(YEAR('Advanced Calculator'!$C$9),MONTH('Advanced Calculator'!$C$9)+B57*(12/'Advanced Calculator'!$C$12),DAY('Advanced Calculator'!$C$9)))))))</f>
        <v/>
      </c>
      <c r="D57" s="12" t="str">
        <f>IF(B57="", "", 'Advanced Calculator'!$C$11)</f>
        <v/>
      </c>
      <c r="E57" s="12" t="str">
        <f t="shared" si="0"/>
        <v/>
      </c>
      <c r="F57" s="12" t="str">
        <f>IF(B57="","",IF('Advanced Calculator'!$C$10=365,H56*( (1+'Advanced Calculator'!$C$15)^(C57-C56)-1 ),H56*'Advanced Calculator'!$C$15))</f>
        <v/>
      </c>
      <c r="G57" s="12" t="str">
        <f>IF(D57="","",SUM($F$6:F57))</f>
        <v/>
      </c>
      <c r="H57" s="12" t="str">
        <f t="shared" si="1"/>
        <v/>
      </c>
      <c r="I57" s="9"/>
    </row>
    <row r="58" spans="1:9" ht="20.25" thickTop="1" thickBot="1">
      <c r="A58" s="9"/>
      <c r="B58" s="3" t="str">
        <f>IF(B57="","",IF('Advanced Calculator'!$C$8*'Advanced Calculator'!$C$12&lt;=B57,"",B57+1))</f>
        <v/>
      </c>
      <c r="C58" s="7" t="str">
        <f>IF(B58="","",IF('Advanced Calculator'!$C$12=52,C57+7,IF('Advanced Calculator'!$C$10=26,C57+14,IF('Advanced Calculator'!$C$10=24,IF(MOD(B58,2)=0,EDATE('Advanced Calculator'!$C$9,B58/2),C57+14),IF(DAY(DATE(YEAR('Advanced Calculator'!$C$9),MONTH('Advanced Calculator'!$C$9)+(B58-1)*(12/'Advanced Calculator'!$C$12),DAY('Advanced Calculator'!$C$9)))&lt;&gt;DAY('Advanced Calculator'!$C$9),DATE(YEAR('Advanced Calculator'!$C$9),MONTH('Advanced Calculator'!$C$9)+B58*(12/'Advanced Calculator'!$C$12)+1,0),DATE(YEAR('Advanced Calculator'!$C$9),MONTH('Advanced Calculator'!$C$9)+B58*(12/'Advanced Calculator'!$C$12),DAY('Advanced Calculator'!$C$9)))))))</f>
        <v/>
      </c>
      <c r="D58" s="12" t="str">
        <f>IF(B58="", "", 'Advanced Calculator'!$C$11)</f>
        <v/>
      </c>
      <c r="E58" s="12" t="str">
        <f t="shared" si="0"/>
        <v/>
      </c>
      <c r="F58" s="12" t="str">
        <f>IF(B58="","",IF('Advanced Calculator'!$C$10=365,H57*( (1+'Advanced Calculator'!$C$15)^(C58-C57)-1 ),H57*'Advanced Calculator'!$C$15))</f>
        <v/>
      </c>
      <c r="G58" s="12" t="str">
        <f>IF(D58="","",SUM($F$6:F58))</f>
        <v/>
      </c>
      <c r="H58" s="12" t="str">
        <f t="shared" si="1"/>
        <v/>
      </c>
      <c r="I58" s="9"/>
    </row>
    <row r="59" spans="1:9" ht="20.25" thickTop="1" thickBot="1">
      <c r="A59" s="9"/>
      <c r="B59" s="3" t="str">
        <f>IF(B58="","",IF('Advanced Calculator'!$C$8*'Advanced Calculator'!$C$12&lt;=B58,"",B58+1))</f>
        <v/>
      </c>
      <c r="C59" s="7" t="str">
        <f>IF(B59="","",IF('Advanced Calculator'!$C$12=52,C58+7,IF('Advanced Calculator'!$C$10=26,C58+14,IF('Advanced Calculator'!$C$10=24,IF(MOD(B59,2)=0,EDATE('Advanced Calculator'!$C$9,B59/2),C58+14),IF(DAY(DATE(YEAR('Advanced Calculator'!$C$9),MONTH('Advanced Calculator'!$C$9)+(B59-1)*(12/'Advanced Calculator'!$C$12),DAY('Advanced Calculator'!$C$9)))&lt;&gt;DAY('Advanced Calculator'!$C$9),DATE(YEAR('Advanced Calculator'!$C$9),MONTH('Advanced Calculator'!$C$9)+B59*(12/'Advanced Calculator'!$C$12)+1,0),DATE(YEAR('Advanced Calculator'!$C$9),MONTH('Advanced Calculator'!$C$9)+B59*(12/'Advanced Calculator'!$C$12),DAY('Advanced Calculator'!$C$9)))))))</f>
        <v/>
      </c>
      <c r="D59" s="12" t="str">
        <f>IF(B59="", "", 'Advanced Calculator'!$C$11)</f>
        <v/>
      </c>
      <c r="E59" s="12" t="str">
        <f t="shared" si="0"/>
        <v/>
      </c>
      <c r="F59" s="12" t="str">
        <f>IF(B59="","",IF('Advanced Calculator'!$C$10=365,H58*( (1+'Advanced Calculator'!$C$15)^(C59-C58)-1 ),H58*'Advanced Calculator'!$C$15))</f>
        <v/>
      </c>
      <c r="G59" s="12" t="str">
        <f>IF(D59="","",SUM($F$6:F59))</f>
        <v/>
      </c>
      <c r="H59" s="12" t="str">
        <f t="shared" si="1"/>
        <v/>
      </c>
      <c r="I59" s="9"/>
    </row>
    <row r="60" spans="1:9" ht="20.25" thickTop="1" thickBot="1">
      <c r="A60" s="9"/>
      <c r="B60" s="3" t="str">
        <f>IF(B59="","",IF('Advanced Calculator'!$C$8*'Advanced Calculator'!$C$12&lt;=B59,"",B59+1))</f>
        <v/>
      </c>
      <c r="C60" s="7" t="str">
        <f>IF(B60="","",IF('Advanced Calculator'!$C$12=52,C59+7,IF('Advanced Calculator'!$C$10=26,C59+14,IF('Advanced Calculator'!$C$10=24,IF(MOD(B60,2)=0,EDATE('Advanced Calculator'!$C$9,B60/2),C59+14),IF(DAY(DATE(YEAR('Advanced Calculator'!$C$9),MONTH('Advanced Calculator'!$C$9)+(B60-1)*(12/'Advanced Calculator'!$C$12),DAY('Advanced Calculator'!$C$9)))&lt;&gt;DAY('Advanced Calculator'!$C$9),DATE(YEAR('Advanced Calculator'!$C$9),MONTH('Advanced Calculator'!$C$9)+B60*(12/'Advanced Calculator'!$C$12)+1,0),DATE(YEAR('Advanced Calculator'!$C$9),MONTH('Advanced Calculator'!$C$9)+B60*(12/'Advanced Calculator'!$C$12),DAY('Advanced Calculator'!$C$9)))))))</f>
        <v/>
      </c>
      <c r="D60" s="12" t="str">
        <f>IF(B60="", "", 'Advanced Calculator'!$C$11)</f>
        <v/>
      </c>
      <c r="E60" s="12" t="str">
        <f t="shared" si="0"/>
        <v/>
      </c>
      <c r="F60" s="12" t="str">
        <f>IF(B60="","",IF('Advanced Calculator'!$C$10=365,H59*( (1+'Advanced Calculator'!$C$15)^(C60-C59)-1 ),H59*'Advanced Calculator'!$C$15))</f>
        <v/>
      </c>
      <c r="G60" s="12" t="str">
        <f>IF(D60="","",SUM($F$6:F60))</f>
        <v/>
      </c>
      <c r="H60" s="12" t="str">
        <f t="shared" si="1"/>
        <v/>
      </c>
      <c r="I60" s="9"/>
    </row>
    <row r="61" spans="1:9" ht="20.25" thickTop="1" thickBot="1">
      <c r="A61" s="9"/>
      <c r="B61" s="3" t="str">
        <f>IF(B60="","",IF('Advanced Calculator'!$C$8*'Advanced Calculator'!$C$12&lt;=B60,"",B60+1))</f>
        <v/>
      </c>
      <c r="C61" s="7" t="str">
        <f>IF(B61="","",IF('Advanced Calculator'!$C$12=52,C60+7,IF('Advanced Calculator'!$C$10=26,C60+14,IF('Advanced Calculator'!$C$10=24,IF(MOD(B61,2)=0,EDATE('Advanced Calculator'!$C$9,B61/2),C60+14),IF(DAY(DATE(YEAR('Advanced Calculator'!$C$9),MONTH('Advanced Calculator'!$C$9)+(B61-1)*(12/'Advanced Calculator'!$C$12),DAY('Advanced Calculator'!$C$9)))&lt;&gt;DAY('Advanced Calculator'!$C$9),DATE(YEAR('Advanced Calculator'!$C$9),MONTH('Advanced Calculator'!$C$9)+B61*(12/'Advanced Calculator'!$C$12)+1,0),DATE(YEAR('Advanced Calculator'!$C$9),MONTH('Advanced Calculator'!$C$9)+B61*(12/'Advanced Calculator'!$C$12),DAY('Advanced Calculator'!$C$9)))))))</f>
        <v/>
      </c>
      <c r="D61" s="12" t="str">
        <f>IF(B61="", "", 'Advanced Calculator'!$C$11)</f>
        <v/>
      </c>
      <c r="E61" s="12" t="str">
        <f t="shared" si="0"/>
        <v/>
      </c>
      <c r="F61" s="12" t="str">
        <f>IF(B61="","",IF('Advanced Calculator'!$C$10=365,H60*( (1+'Advanced Calculator'!$C$15)^(C61-C60)-1 ),H60*'Advanced Calculator'!$C$15))</f>
        <v/>
      </c>
      <c r="G61" s="12" t="str">
        <f>IF(D61="","",SUM($F$6:F61))</f>
        <v/>
      </c>
      <c r="H61" s="12" t="str">
        <f t="shared" si="1"/>
        <v/>
      </c>
      <c r="I61" s="9"/>
    </row>
    <row r="62" spans="1:9" ht="20.25" thickTop="1" thickBot="1">
      <c r="A62" s="9"/>
      <c r="B62" s="3" t="str">
        <f>IF(B61="","",IF('Advanced Calculator'!$C$8*'Advanced Calculator'!$C$12&lt;=B61,"",B61+1))</f>
        <v/>
      </c>
      <c r="C62" s="7" t="str">
        <f>IF(B62="","",IF('Advanced Calculator'!$C$12=52,C61+7,IF('Advanced Calculator'!$C$10=26,C61+14,IF('Advanced Calculator'!$C$10=24,IF(MOD(B62,2)=0,EDATE('Advanced Calculator'!$C$9,B62/2),C61+14),IF(DAY(DATE(YEAR('Advanced Calculator'!$C$9),MONTH('Advanced Calculator'!$C$9)+(B62-1)*(12/'Advanced Calculator'!$C$12),DAY('Advanced Calculator'!$C$9)))&lt;&gt;DAY('Advanced Calculator'!$C$9),DATE(YEAR('Advanced Calculator'!$C$9),MONTH('Advanced Calculator'!$C$9)+B62*(12/'Advanced Calculator'!$C$12)+1,0),DATE(YEAR('Advanced Calculator'!$C$9),MONTH('Advanced Calculator'!$C$9)+B62*(12/'Advanced Calculator'!$C$12),DAY('Advanced Calculator'!$C$9)))))))</f>
        <v/>
      </c>
      <c r="D62" s="12" t="str">
        <f>IF(B62="", "", 'Advanced Calculator'!$C$11)</f>
        <v/>
      </c>
      <c r="E62" s="12" t="str">
        <f t="shared" si="0"/>
        <v/>
      </c>
      <c r="F62" s="12" t="str">
        <f>IF(B62="","",IF('Advanced Calculator'!$C$10=365,H61*( (1+'Advanced Calculator'!$C$15)^(C62-C61)-1 ),H61*'Advanced Calculator'!$C$15))</f>
        <v/>
      </c>
      <c r="G62" s="12" t="str">
        <f>IF(D62="","",SUM($F$6:F62))</f>
        <v/>
      </c>
      <c r="H62" s="12" t="str">
        <f t="shared" si="1"/>
        <v/>
      </c>
      <c r="I62" s="9"/>
    </row>
    <row r="63" spans="1:9" ht="20.25" thickTop="1" thickBot="1">
      <c r="A63" s="9"/>
      <c r="B63" s="3" t="str">
        <f>IF(B62="","",IF('Advanced Calculator'!$C$8*'Advanced Calculator'!$C$12&lt;=B62,"",B62+1))</f>
        <v/>
      </c>
      <c r="C63" s="7" t="str">
        <f>IF(B63="","",IF('Advanced Calculator'!$C$12=52,C62+7,IF('Advanced Calculator'!$C$10=26,C62+14,IF('Advanced Calculator'!$C$10=24,IF(MOD(B63,2)=0,EDATE('Advanced Calculator'!$C$9,B63/2),C62+14),IF(DAY(DATE(YEAR('Advanced Calculator'!$C$9),MONTH('Advanced Calculator'!$C$9)+(B63-1)*(12/'Advanced Calculator'!$C$12),DAY('Advanced Calculator'!$C$9)))&lt;&gt;DAY('Advanced Calculator'!$C$9),DATE(YEAR('Advanced Calculator'!$C$9),MONTH('Advanced Calculator'!$C$9)+B63*(12/'Advanced Calculator'!$C$12)+1,0),DATE(YEAR('Advanced Calculator'!$C$9),MONTH('Advanced Calculator'!$C$9)+B63*(12/'Advanced Calculator'!$C$12),DAY('Advanced Calculator'!$C$9)))))))</f>
        <v/>
      </c>
      <c r="D63" s="12" t="str">
        <f>IF(B63="", "", 'Advanced Calculator'!$C$11)</f>
        <v/>
      </c>
      <c r="E63" s="12" t="str">
        <f t="shared" si="0"/>
        <v/>
      </c>
      <c r="F63" s="12" t="str">
        <f>IF(B63="","",IF('Advanced Calculator'!$C$10=365,H62*( (1+'Advanced Calculator'!$C$15)^(C63-C62)-1 ),H62*'Advanced Calculator'!$C$15))</f>
        <v/>
      </c>
      <c r="G63" s="12" t="str">
        <f>IF(D63="","",SUM($F$6:F63))</f>
        <v/>
      </c>
      <c r="H63" s="12" t="str">
        <f t="shared" si="1"/>
        <v/>
      </c>
      <c r="I63" s="9"/>
    </row>
    <row r="64" spans="1:9" ht="20.25" thickTop="1" thickBot="1">
      <c r="A64" s="9"/>
      <c r="B64" s="3" t="str">
        <f>IF(B63="","",IF('Advanced Calculator'!$C$8*'Advanced Calculator'!$C$12&lt;=B63,"",B63+1))</f>
        <v/>
      </c>
      <c r="C64" s="7" t="str">
        <f>IF(B64="","",IF('Advanced Calculator'!$C$12=52,C63+7,IF('Advanced Calculator'!$C$10=26,C63+14,IF('Advanced Calculator'!$C$10=24,IF(MOD(B64,2)=0,EDATE('Advanced Calculator'!$C$9,B64/2),C63+14),IF(DAY(DATE(YEAR('Advanced Calculator'!$C$9),MONTH('Advanced Calculator'!$C$9)+(B64-1)*(12/'Advanced Calculator'!$C$12),DAY('Advanced Calculator'!$C$9)))&lt;&gt;DAY('Advanced Calculator'!$C$9),DATE(YEAR('Advanced Calculator'!$C$9),MONTH('Advanced Calculator'!$C$9)+B64*(12/'Advanced Calculator'!$C$12)+1,0),DATE(YEAR('Advanced Calculator'!$C$9),MONTH('Advanced Calculator'!$C$9)+B64*(12/'Advanced Calculator'!$C$12),DAY('Advanced Calculator'!$C$9)))))))</f>
        <v/>
      </c>
      <c r="D64" s="12" t="str">
        <f>IF(B64="", "", 'Advanced Calculator'!$C$11)</f>
        <v/>
      </c>
      <c r="E64" s="12" t="str">
        <f t="shared" si="0"/>
        <v/>
      </c>
      <c r="F64" s="12" t="str">
        <f>IF(B64="","",IF('Advanced Calculator'!$C$10=365,H63*( (1+'Advanced Calculator'!$C$15)^(C64-C63)-1 ),H63*'Advanced Calculator'!$C$15))</f>
        <v/>
      </c>
      <c r="G64" s="12" t="str">
        <f>IF(D64="","",SUM($F$6:F64))</f>
        <v/>
      </c>
      <c r="H64" s="12" t="str">
        <f t="shared" si="1"/>
        <v/>
      </c>
      <c r="I64" s="9"/>
    </row>
    <row r="65" spans="1:9" ht="20.25" thickTop="1" thickBot="1">
      <c r="A65" s="9"/>
      <c r="B65" s="3" t="str">
        <f>IF(B64="","",IF('Advanced Calculator'!$C$8*'Advanced Calculator'!$C$12&lt;=B64,"",B64+1))</f>
        <v/>
      </c>
      <c r="C65" s="7" t="str">
        <f>IF(B65="","",IF('Advanced Calculator'!$C$12=52,C64+7,IF('Advanced Calculator'!$C$10=26,C64+14,IF('Advanced Calculator'!$C$10=24,IF(MOD(B65,2)=0,EDATE('Advanced Calculator'!$C$9,B65/2),C64+14),IF(DAY(DATE(YEAR('Advanced Calculator'!$C$9),MONTH('Advanced Calculator'!$C$9)+(B65-1)*(12/'Advanced Calculator'!$C$12),DAY('Advanced Calculator'!$C$9)))&lt;&gt;DAY('Advanced Calculator'!$C$9),DATE(YEAR('Advanced Calculator'!$C$9),MONTH('Advanced Calculator'!$C$9)+B65*(12/'Advanced Calculator'!$C$12)+1,0),DATE(YEAR('Advanced Calculator'!$C$9),MONTH('Advanced Calculator'!$C$9)+B65*(12/'Advanced Calculator'!$C$12),DAY('Advanced Calculator'!$C$9)))))))</f>
        <v/>
      </c>
      <c r="D65" s="12" t="str">
        <f>IF(B65="", "", 'Advanced Calculator'!$C$11)</f>
        <v/>
      </c>
      <c r="E65" s="12" t="str">
        <f t="shared" si="0"/>
        <v/>
      </c>
      <c r="F65" s="12" t="str">
        <f>IF(B65="","",IF('Advanced Calculator'!$C$10=365,H64*( (1+'Advanced Calculator'!$C$15)^(C65-C64)-1 ),H64*'Advanced Calculator'!$C$15))</f>
        <v/>
      </c>
      <c r="G65" s="12" t="str">
        <f>IF(D65="","",SUM($F$6:F65))</f>
        <v/>
      </c>
      <c r="H65" s="12" t="str">
        <f t="shared" si="1"/>
        <v/>
      </c>
      <c r="I65" s="9"/>
    </row>
    <row r="66" spans="1:9" ht="20.25" thickTop="1" thickBot="1">
      <c r="A66" s="9"/>
      <c r="B66" s="3" t="str">
        <f>IF(B65="","",IF('Advanced Calculator'!$C$8*'Advanced Calculator'!$C$12&lt;=B65,"",B65+1))</f>
        <v/>
      </c>
      <c r="C66" s="7" t="str">
        <f>IF(B66="","",IF('Advanced Calculator'!$C$12=52,C65+7,IF('Advanced Calculator'!$C$10=26,C65+14,IF('Advanced Calculator'!$C$10=24,IF(MOD(B66,2)=0,EDATE('Advanced Calculator'!$C$9,B66/2),C65+14),IF(DAY(DATE(YEAR('Advanced Calculator'!$C$9),MONTH('Advanced Calculator'!$C$9)+(B66-1)*(12/'Advanced Calculator'!$C$12),DAY('Advanced Calculator'!$C$9)))&lt;&gt;DAY('Advanced Calculator'!$C$9),DATE(YEAR('Advanced Calculator'!$C$9),MONTH('Advanced Calculator'!$C$9)+B66*(12/'Advanced Calculator'!$C$12)+1,0),DATE(YEAR('Advanced Calculator'!$C$9),MONTH('Advanced Calculator'!$C$9)+B66*(12/'Advanced Calculator'!$C$12),DAY('Advanced Calculator'!$C$9)))))))</f>
        <v/>
      </c>
      <c r="D66" s="12" t="str">
        <f>IF(B66="", "", 'Advanced Calculator'!$C$11)</f>
        <v/>
      </c>
      <c r="E66" s="12" t="str">
        <f t="shared" si="0"/>
        <v/>
      </c>
      <c r="F66" s="12" t="str">
        <f>IF(B66="","",IF('Advanced Calculator'!$C$10=365,H65*( (1+'Advanced Calculator'!$C$15)^(C66-C65)-1 ),H65*'Advanced Calculator'!$C$15))</f>
        <v/>
      </c>
      <c r="G66" s="12" t="str">
        <f>IF(D66="","",SUM($F$6:F66))</f>
        <v/>
      </c>
      <c r="H66" s="12" t="str">
        <f t="shared" si="1"/>
        <v/>
      </c>
      <c r="I66" s="9"/>
    </row>
    <row r="67" spans="1:9" ht="20.25" thickTop="1" thickBot="1">
      <c r="A67" s="9"/>
      <c r="B67" s="3" t="str">
        <f>IF(B66="","",IF('Advanced Calculator'!$C$8*'Advanced Calculator'!$C$12&lt;=B66,"",B66+1))</f>
        <v/>
      </c>
      <c r="C67" s="7" t="str">
        <f>IF(B67="","",IF('Advanced Calculator'!$C$12=52,C66+7,IF('Advanced Calculator'!$C$10=26,C66+14,IF('Advanced Calculator'!$C$10=24,IF(MOD(B67,2)=0,EDATE('Advanced Calculator'!$C$9,B67/2),C66+14),IF(DAY(DATE(YEAR('Advanced Calculator'!$C$9),MONTH('Advanced Calculator'!$C$9)+(B67-1)*(12/'Advanced Calculator'!$C$12),DAY('Advanced Calculator'!$C$9)))&lt;&gt;DAY('Advanced Calculator'!$C$9),DATE(YEAR('Advanced Calculator'!$C$9),MONTH('Advanced Calculator'!$C$9)+B67*(12/'Advanced Calculator'!$C$12)+1,0),DATE(YEAR('Advanced Calculator'!$C$9),MONTH('Advanced Calculator'!$C$9)+B67*(12/'Advanced Calculator'!$C$12),DAY('Advanced Calculator'!$C$9)))))))</f>
        <v/>
      </c>
      <c r="D67" s="12" t="str">
        <f>IF(B67="", "", 'Advanced Calculator'!$C$11)</f>
        <v/>
      </c>
      <c r="E67" s="12" t="str">
        <f t="shared" si="0"/>
        <v/>
      </c>
      <c r="F67" s="12" t="str">
        <f>IF(B67="","",IF('Advanced Calculator'!$C$10=365,H66*( (1+'Advanced Calculator'!$C$15)^(C67-C66)-1 ),H66*'Advanced Calculator'!$C$15))</f>
        <v/>
      </c>
      <c r="G67" s="12" t="str">
        <f>IF(D67="","",SUM($F$6:F67))</f>
        <v/>
      </c>
      <c r="H67" s="12" t="str">
        <f t="shared" si="1"/>
        <v/>
      </c>
      <c r="I67" s="9"/>
    </row>
    <row r="68" spans="1:9" ht="20.25" thickTop="1" thickBot="1">
      <c r="A68" s="9"/>
      <c r="B68" s="3" t="str">
        <f>IF(B67="","",IF('Advanced Calculator'!$C$8*'Advanced Calculator'!$C$12&lt;=B67,"",B67+1))</f>
        <v/>
      </c>
      <c r="C68" s="7" t="str">
        <f>IF(B68="","",IF('Advanced Calculator'!$C$12=52,C67+7,IF('Advanced Calculator'!$C$10=26,C67+14,IF('Advanced Calculator'!$C$10=24,IF(MOD(B68,2)=0,EDATE('Advanced Calculator'!$C$9,B68/2),C67+14),IF(DAY(DATE(YEAR('Advanced Calculator'!$C$9),MONTH('Advanced Calculator'!$C$9)+(B68-1)*(12/'Advanced Calculator'!$C$12),DAY('Advanced Calculator'!$C$9)))&lt;&gt;DAY('Advanced Calculator'!$C$9),DATE(YEAR('Advanced Calculator'!$C$9),MONTH('Advanced Calculator'!$C$9)+B68*(12/'Advanced Calculator'!$C$12)+1,0),DATE(YEAR('Advanced Calculator'!$C$9),MONTH('Advanced Calculator'!$C$9)+B68*(12/'Advanced Calculator'!$C$12),DAY('Advanced Calculator'!$C$9)))))))</f>
        <v/>
      </c>
      <c r="D68" s="12" t="str">
        <f>IF(B68="", "", 'Advanced Calculator'!$C$11)</f>
        <v/>
      </c>
      <c r="E68" s="12" t="str">
        <f t="shared" si="0"/>
        <v/>
      </c>
      <c r="F68" s="12" t="str">
        <f>IF(B68="","",IF('Advanced Calculator'!$C$10=365,H67*( (1+'Advanced Calculator'!$C$15)^(C68-C67)-1 ),H67*'Advanced Calculator'!$C$15))</f>
        <v/>
      </c>
      <c r="G68" s="12" t="str">
        <f>IF(D68="","",SUM($F$6:F68))</f>
        <v/>
      </c>
      <c r="H68" s="12" t="str">
        <f t="shared" si="1"/>
        <v/>
      </c>
      <c r="I68" s="9"/>
    </row>
    <row r="69" spans="1:9" ht="20.25" thickTop="1" thickBot="1">
      <c r="A69" s="9"/>
      <c r="B69" s="3" t="str">
        <f>IF(B68="","",IF('Advanced Calculator'!$C$8*'Advanced Calculator'!$C$12&lt;=B68,"",B68+1))</f>
        <v/>
      </c>
      <c r="C69" s="7" t="str">
        <f>IF(B69="","",IF('Advanced Calculator'!$C$12=52,C68+7,IF('Advanced Calculator'!$C$10=26,C68+14,IF('Advanced Calculator'!$C$10=24,IF(MOD(B69,2)=0,EDATE('Advanced Calculator'!$C$9,B69/2),C68+14),IF(DAY(DATE(YEAR('Advanced Calculator'!$C$9),MONTH('Advanced Calculator'!$C$9)+(B69-1)*(12/'Advanced Calculator'!$C$12),DAY('Advanced Calculator'!$C$9)))&lt;&gt;DAY('Advanced Calculator'!$C$9),DATE(YEAR('Advanced Calculator'!$C$9),MONTH('Advanced Calculator'!$C$9)+B69*(12/'Advanced Calculator'!$C$12)+1,0),DATE(YEAR('Advanced Calculator'!$C$9),MONTH('Advanced Calculator'!$C$9)+B69*(12/'Advanced Calculator'!$C$12),DAY('Advanced Calculator'!$C$9)))))))</f>
        <v/>
      </c>
      <c r="D69" s="12" t="str">
        <f>IF(B69="", "", 'Advanced Calculator'!$C$11)</f>
        <v/>
      </c>
      <c r="E69" s="12" t="str">
        <f t="shared" si="0"/>
        <v/>
      </c>
      <c r="F69" s="12" t="str">
        <f>IF(B69="","",IF('Advanced Calculator'!$C$10=365,H68*( (1+'Advanced Calculator'!$C$15)^(C69-C68)-1 ),H68*'Advanced Calculator'!$C$15))</f>
        <v/>
      </c>
      <c r="G69" s="12" t="str">
        <f>IF(D69="","",SUM($F$6:F69))</f>
        <v/>
      </c>
      <c r="H69" s="12" t="str">
        <f t="shared" si="1"/>
        <v/>
      </c>
      <c r="I69" s="9"/>
    </row>
    <row r="70" spans="1:9" ht="20.25" thickTop="1" thickBot="1">
      <c r="A70" s="9"/>
      <c r="B70" s="3" t="str">
        <f>IF(B69="","",IF('Advanced Calculator'!$C$8*'Advanced Calculator'!$C$12&lt;=B69,"",B69+1))</f>
        <v/>
      </c>
      <c r="C70" s="7" t="str">
        <f>IF(B70="","",IF('Advanced Calculator'!$C$12=52,C69+7,IF('Advanced Calculator'!$C$10=26,C69+14,IF('Advanced Calculator'!$C$10=24,IF(MOD(B70,2)=0,EDATE('Advanced Calculator'!$C$9,B70/2),C69+14),IF(DAY(DATE(YEAR('Advanced Calculator'!$C$9),MONTH('Advanced Calculator'!$C$9)+(B70-1)*(12/'Advanced Calculator'!$C$12),DAY('Advanced Calculator'!$C$9)))&lt;&gt;DAY('Advanced Calculator'!$C$9),DATE(YEAR('Advanced Calculator'!$C$9),MONTH('Advanced Calculator'!$C$9)+B70*(12/'Advanced Calculator'!$C$12)+1,0),DATE(YEAR('Advanced Calculator'!$C$9),MONTH('Advanced Calculator'!$C$9)+B70*(12/'Advanced Calculator'!$C$12),DAY('Advanced Calculator'!$C$9)))))))</f>
        <v/>
      </c>
      <c r="D70" s="12" t="str">
        <f>IF(B70="", "", 'Advanced Calculator'!$C$11)</f>
        <v/>
      </c>
      <c r="E70" s="12" t="str">
        <f t="shared" si="0"/>
        <v/>
      </c>
      <c r="F70" s="12" t="str">
        <f>IF(B70="","",IF('Advanced Calculator'!$C$10=365,H69*( (1+'Advanced Calculator'!$C$15)^(C70-C69)-1 ),H69*'Advanced Calculator'!$C$15))</f>
        <v/>
      </c>
      <c r="G70" s="12" t="str">
        <f>IF(D70="","",SUM($F$6:F70))</f>
        <v/>
      </c>
      <c r="H70" s="12" t="str">
        <f t="shared" si="1"/>
        <v/>
      </c>
      <c r="I70" s="9"/>
    </row>
    <row r="71" spans="1:9" ht="20.25" thickTop="1" thickBot="1">
      <c r="A71" s="9"/>
      <c r="B71" s="3" t="str">
        <f>IF(B70="","",IF('Advanced Calculator'!$C$8*'Advanced Calculator'!$C$12&lt;=B70,"",B70+1))</f>
        <v/>
      </c>
      <c r="C71" s="7" t="str">
        <f>IF(B71="","",IF('Advanced Calculator'!$C$12=52,C70+7,IF('Advanced Calculator'!$C$10=26,C70+14,IF('Advanced Calculator'!$C$10=24,IF(MOD(B71,2)=0,EDATE('Advanced Calculator'!$C$9,B71/2),C70+14),IF(DAY(DATE(YEAR('Advanced Calculator'!$C$9),MONTH('Advanced Calculator'!$C$9)+(B71-1)*(12/'Advanced Calculator'!$C$12),DAY('Advanced Calculator'!$C$9)))&lt;&gt;DAY('Advanced Calculator'!$C$9),DATE(YEAR('Advanced Calculator'!$C$9),MONTH('Advanced Calculator'!$C$9)+B71*(12/'Advanced Calculator'!$C$12)+1,0),DATE(YEAR('Advanced Calculator'!$C$9),MONTH('Advanced Calculator'!$C$9)+B71*(12/'Advanced Calculator'!$C$12),DAY('Advanced Calculator'!$C$9)))))))</f>
        <v/>
      </c>
      <c r="D71" s="12" t="str">
        <f>IF(B71="", "", 'Advanced Calculator'!$C$11)</f>
        <v/>
      </c>
      <c r="E71" s="12" t="str">
        <f t="shared" si="0"/>
        <v/>
      </c>
      <c r="F71" s="12" t="str">
        <f>IF(B71="","",IF('Advanced Calculator'!$C$10=365,H70*( (1+'Advanced Calculator'!$C$15)^(C71-C70)-1 ),H70*'Advanced Calculator'!$C$15))</f>
        <v/>
      </c>
      <c r="G71" s="12" t="str">
        <f>IF(D71="","",SUM($F$6:F71))</f>
        <v/>
      </c>
      <c r="H71" s="12" t="str">
        <f t="shared" si="1"/>
        <v/>
      </c>
      <c r="I71" s="9"/>
    </row>
    <row r="72" spans="1:9" ht="20.25" thickTop="1" thickBot="1">
      <c r="A72" s="9"/>
      <c r="B72" s="3" t="str">
        <f>IF(B71="","",IF('Advanced Calculator'!$C$8*'Advanced Calculator'!$C$12&lt;=B71,"",B71+1))</f>
        <v/>
      </c>
      <c r="C72" s="7" t="str">
        <f>IF(B72="","",IF('Advanced Calculator'!$C$12=52,C71+7,IF('Advanced Calculator'!$C$10=26,C71+14,IF('Advanced Calculator'!$C$10=24,IF(MOD(B72,2)=0,EDATE('Advanced Calculator'!$C$9,B72/2),C71+14),IF(DAY(DATE(YEAR('Advanced Calculator'!$C$9),MONTH('Advanced Calculator'!$C$9)+(B72-1)*(12/'Advanced Calculator'!$C$12),DAY('Advanced Calculator'!$C$9)))&lt;&gt;DAY('Advanced Calculator'!$C$9),DATE(YEAR('Advanced Calculator'!$C$9),MONTH('Advanced Calculator'!$C$9)+B72*(12/'Advanced Calculator'!$C$12)+1,0),DATE(YEAR('Advanced Calculator'!$C$9),MONTH('Advanced Calculator'!$C$9)+B72*(12/'Advanced Calculator'!$C$12),DAY('Advanced Calculator'!$C$9)))))))</f>
        <v/>
      </c>
      <c r="D72" s="12" t="str">
        <f>IF(B72="", "", 'Advanced Calculator'!$C$11)</f>
        <v/>
      </c>
      <c r="E72" s="12" t="str">
        <f t="shared" ref="E72:E135" si="2">IF(B72="", "", H71+D72)</f>
        <v/>
      </c>
      <c r="F72" s="12" t="str">
        <f>IF(B72="","",IF('Advanced Calculator'!$C$10=365,H71*( (1+'Advanced Calculator'!$C$15)^(C72-C71)-1 ),H71*'Advanced Calculator'!$C$15))</f>
        <v/>
      </c>
      <c r="G72" s="12" t="str">
        <f>IF(D72="","",SUM($F$6:F72))</f>
        <v/>
      </c>
      <c r="H72" s="12" t="str">
        <f t="shared" si="1"/>
        <v/>
      </c>
      <c r="I72" s="9"/>
    </row>
    <row r="73" spans="1:9" ht="20.25" thickTop="1" thickBot="1">
      <c r="A73" s="9"/>
      <c r="B73" s="3" t="str">
        <f>IF(B72="","",IF('Advanced Calculator'!$C$8*'Advanced Calculator'!$C$12&lt;=B72,"",B72+1))</f>
        <v/>
      </c>
      <c r="C73" s="7" t="str">
        <f>IF(B73="","",IF('Advanced Calculator'!$C$12=52,C72+7,IF('Advanced Calculator'!$C$10=26,C72+14,IF('Advanced Calculator'!$C$10=24,IF(MOD(B73,2)=0,EDATE('Advanced Calculator'!$C$9,B73/2),C72+14),IF(DAY(DATE(YEAR('Advanced Calculator'!$C$9),MONTH('Advanced Calculator'!$C$9)+(B73-1)*(12/'Advanced Calculator'!$C$12),DAY('Advanced Calculator'!$C$9)))&lt;&gt;DAY('Advanced Calculator'!$C$9),DATE(YEAR('Advanced Calculator'!$C$9),MONTH('Advanced Calculator'!$C$9)+B73*(12/'Advanced Calculator'!$C$12)+1,0),DATE(YEAR('Advanced Calculator'!$C$9),MONTH('Advanced Calculator'!$C$9)+B73*(12/'Advanced Calculator'!$C$12),DAY('Advanced Calculator'!$C$9)))))))</f>
        <v/>
      </c>
      <c r="D73" s="12" t="str">
        <f>IF(B73="", "", 'Advanced Calculator'!$C$11)</f>
        <v/>
      </c>
      <c r="E73" s="12" t="str">
        <f t="shared" si="2"/>
        <v/>
      </c>
      <c r="F73" s="12" t="str">
        <f>IF(B73="","",IF('Advanced Calculator'!$C$10=365,H72*( (1+'Advanced Calculator'!$C$15)^(C73-C72)-1 ),H72*'Advanced Calculator'!$C$15))</f>
        <v/>
      </c>
      <c r="G73" s="12" t="str">
        <f>IF(D73="","",SUM($F$6:F73))</f>
        <v/>
      </c>
      <c r="H73" s="12" t="str">
        <f t="shared" ref="H73:H136" si="3">IF(B73="","",H72+D73+F73)</f>
        <v/>
      </c>
      <c r="I73" s="9"/>
    </row>
    <row r="74" spans="1:9" ht="20.25" thickTop="1" thickBot="1">
      <c r="A74" s="9"/>
      <c r="B74" s="3" t="str">
        <f>IF(B73="","",IF('Advanced Calculator'!$C$8*'Advanced Calculator'!$C$12&lt;=B73,"",B73+1))</f>
        <v/>
      </c>
      <c r="C74" s="7" t="str">
        <f>IF(B74="","",IF('Advanced Calculator'!$C$12=52,C73+7,IF('Advanced Calculator'!$C$10=26,C73+14,IF('Advanced Calculator'!$C$10=24,IF(MOD(B74,2)=0,EDATE('Advanced Calculator'!$C$9,B74/2),C73+14),IF(DAY(DATE(YEAR('Advanced Calculator'!$C$9),MONTH('Advanced Calculator'!$C$9)+(B74-1)*(12/'Advanced Calculator'!$C$12),DAY('Advanced Calculator'!$C$9)))&lt;&gt;DAY('Advanced Calculator'!$C$9),DATE(YEAR('Advanced Calculator'!$C$9),MONTH('Advanced Calculator'!$C$9)+B74*(12/'Advanced Calculator'!$C$12)+1,0),DATE(YEAR('Advanced Calculator'!$C$9),MONTH('Advanced Calculator'!$C$9)+B74*(12/'Advanced Calculator'!$C$12),DAY('Advanced Calculator'!$C$9)))))))</f>
        <v/>
      </c>
      <c r="D74" s="12" t="str">
        <f>IF(B74="", "", 'Advanced Calculator'!$C$11)</f>
        <v/>
      </c>
      <c r="E74" s="12" t="str">
        <f t="shared" si="2"/>
        <v/>
      </c>
      <c r="F74" s="12" t="str">
        <f>IF(B74="","",IF('Advanced Calculator'!$C$10=365,H73*( (1+'Advanced Calculator'!$C$15)^(C74-C73)-1 ),H73*'Advanced Calculator'!$C$15))</f>
        <v/>
      </c>
      <c r="G74" s="12" t="str">
        <f>IF(D74="","",SUM($F$6:F74))</f>
        <v/>
      </c>
      <c r="H74" s="12" t="str">
        <f t="shared" si="3"/>
        <v/>
      </c>
      <c r="I74" s="9"/>
    </row>
    <row r="75" spans="1:9" ht="20.25" thickTop="1" thickBot="1">
      <c r="A75" s="9"/>
      <c r="B75" s="3" t="str">
        <f>IF(B74="","",IF('Advanced Calculator'!$C$8*'Advanced Calculator'!$C$12&lt;=B74,"",B74+1))</f>
        <v/>
      </c>
      <c r="C75" s="7" t="str">
        <f>IF(B75="","",IF('Advanced Calculator'!$C$12=52,C74+7,IF('Advanced Calculator'!$C$10=26,C74+14,IF('Advanced Calculator'!$C$10=24,IF(MOD(B75,2)=0,EDATE('Advanced Calculator'!$C$9,B75/2),C74+14),IF(DAY(DATE(YEAR('Advanced Calculator'!$C$9),MONTH('Advanced Calculator'!$C$9)+(B75-1)*(12/'Advanced Calculator'!$C$12),DAY('Advanced Calculator'!$C$9)))&lt;&gt;DAY('Advanced Calculator'!$C$9),DATE(YEAR('Advanced Calculator'!$C$9),MONTH('Advanced Calculator'!$C$9)+B75*(12/'Advanced Calculator'!$C$12)+1,0),DATE(YEAR('Advanced Calculator'!$C$9),MONTH('Advanced Calculator'!$C$9)+B75*(12/'Advanced Calculator'!$C$12),DAY('Advanced Calculator'!$C$9)))))))</f>
        <v/>
      </c>
      <c r="D75" s="12" t="str">
        <f>IF(B75="", "", 'Advanced Calculator'!$C$11)</f>
        <v/>
      </c>
      <c r="E75" s="12" t="str">
        <f t="shared" si="2"/>
        <v/>
      </c>
      <c r="F75" s="12" t="str">
        <f>IF(B75="","",IF('Advanced Calculator'!$C$10=365,H74*( (1+'Advanced Calculator'!$C$15)^(C75-C74)-1 ),H74*'Advanced Calculator'!$C$15))</f>
        <v/>
      </c>
      <c r="G75" s="12" t="str">
        <f>IF(D75="","",SUM($F$6:F75))</f>
        <v/>
      </c>
      <c r="H75" s="12" t="str">
        <f t="shared" si="3"/>
        <v/>
      </c>
      <c r="I75" s="9"/>
    </row>
    <row r="76" spans="1:9" ht="20.25" thickTop="1" thickBot="1">
      <c r="A76" s="9"/>
      <c r="B76" s="3" t="str">
        <f>IF(B75="","",IF('Advanced Calculator'!$C$8*'Advanced Calculator'!$C$12&lt;=B75,"",B75+1))</f>
        <v/>
      </c>
      <c r="C76" s="7" t="str">
        <f>IF(B76="","",IF('Advanced Calculator'!$C$12=52,C75+7,IF('Advanced Calculator'!$C$10=26,C75+14,IF('Advanced Calculator'!$C$10=24,IF(MOD(B76,2)=0,EDATE('Advanced Calculator'!$C$9,B76/2),C75+14),IF(DAY(DATE(YEAR('Advanced Calculator'!$C$9),MONTH('Advanced Calculator'!$C$9)+(B76-1)*(12/'Advanced Calculator'!$C$12),DAY('Advanced Calculator'!$C$9)))&lt;&gt;DAY('Advanced Calculator'!$C$9),DATE(YEAR('Advanced Calculator'!$C$9),MONTH('Advanced Calculator'!$C$9)+B76*(12/'Advanced Calculator'!$C$12)+1,0),DATE(YEAR('Advanced Calculator'!$C$9),MONTH('Advanced Calculator'!$C$9)+B76*(12/'Advanced Calculator'!$C$12),DAY('Advanced Calculator'!$C$9)))))))</f>
        <v/>
      </c>
      <c r="D76" s="12" t="str">
        <f>IF(B76="", "", 'Advanced Calculator'!$C$11)</f>
        <v/>
      </c>
      <c r="E76" s="12" t="str">
        <f t="shared" si="2"/>
        <v/>
      </c>
      <c r="F76" s="12" t="str">
        <f>IF(B76="","",IF('Advanced Calculator'!$C$10=365,H75*( (1+'Advanced Calculator'!$C$15)^(C76-C75)-1 ),H75*'Advanced Calculator'!$C$15))</f>
        <v/>
      </c>
      <c r="G76" s="12" t="str">
        <f>IF(D76="","",SUM($F$6:F76))</f>
        <v/>
      </c>
      <c r="H76" s="12" t="str">
        <f t="shared" si="3"/>
        <v/>
      </c>
      <c r="I76" s="9"/>
    </row>
    <row r="77" spans="1:9" ht="20.25" thickTop="1" thickBot="1">
      <c r="A77" s="9"/>
      <c r="B77" s="3" t="str">
        <f>IF(B76="","",IF('Advanced Calculator'!$C$8*'Advanced Calculator'!$C$12&lt;=B76,"",B76+1))</f>
        <v/>
      </c>
      <c r="C77" s="7" t="str">
        <f>IF(B77="","",IF('Advanced Calculator'!$C$12=52,C76+7,IF('Advanced Calculator'!$C$10=26,C76+14,IF('Advanced Calculator'!$C$10=24,IF(MOD(B77,2)=0,EDATE('Advanced Calculator'!$C$9,B77/2),C76+14),IF(DAY(DATE(YEAR('Advanced Calculator'!$C$9),MONTH('Advanced Calculator'!$C$9)+(B77-1)*(12/'Advanced Calculator'!$C$12),DAY('Advanced Calculator'!$C$9)))&lt;&gt;DAY('Advanced Calculator'!$C$9),DATE(YEAR('Advanced Calculator'!$C$9),MONTH('Advanced Calculator'!$C$9)+B77*(12/'Advanced Calculator'!$C$12)+1,0),DATE(YEAR('Advanced Calculator'!$C$9),MONTH('Advanced Calculator'!$C$9)+B77*(12/'Advanced Calculator'!$C$12),DAY('Advanced Calculator'!$C$9)))))))</f>
        <v/>
      </c>
      <c r="D77" s="12" t="str">
        <f>IF(B77="", "", 'Advanced Calculator'!$C$11)</f>
        <v/>
      </c>
      <c r="E77" s="12" t="str">
        <f t="shared" si="2"/>
        <v/>
      </c>
      <c r="F77" s="12" t="str">
        <f>IF(B77="","",IF('Advanced Calculator'!$C$10=365,H76*( (1+'Advanced Calculator'!$C$15)^(C77-C76)-1 ),H76*'Advanced Calculator'!$C$15))</f>
        <v/>
      </c>
      <c r="G77" s="12" t="str">
        <f>IF(D77="","",SUM($F$6:F77))</f>
        <v/>
      </c>
      <c r="H77" s="12" t="str">
        <f t="shared" si="3"/>
        <v/>
      </c>
      <c r="I77" s="9"/>
    </row>
    <row r="78" spans="1:9" ht="20.25" thickTop="1" thickBot="1">
      <c r="A78" s="9"/>
      <c r="B78" s="3" t="str">
        <f>IF(B77="","",IF('Advanced Calculator'!$C$8*'Advanced Calculator'!$C$12&lt;=B77,"",B77+1))</f>
        <v/>
      </c>
      <c r="C78" s="7" t="str">
        <f>IF(B78="","",IF('Advanced Calculator'!$C$12=52,C77+7,IF('Advanced Calculator'!$C$10=26,C77+14,IF('Advanced Calculator'!$C$10=24,IF(MOD(B78,2)=0,EDATE('Advanced Calculator'!$C$9,B78/2),C77+14),IF(DAY(DATE(YEAR('Advanced Calculator'!$C$9),MONTH('Advanced Calculator'!$C$9)+(B78-1)*(12/'Advanced Calculator'!$C$12),DAY('Advanced Calculator'!$C$9)))&lt;&gt;DAY('Advanced Calculator'!$C$9),DATE(YEAR('Advanced Calculator'!$C$9),MONTH('Advanced Calculator'!$C$9)+B78*(12/'Advanced Calculator'!$C$12)+1,0),DATE(YEAR('Advanced Calculator'!$C$9),MONTH('Advanced Calculator'!$C$9)+B78*(12/'Advanced Calculator'!$C$12),DAY('Advanced Calculator'!$C$9)))))))</f>
        <v/>
      </c>
      <c r="D78" s="12" t="str">
        <f>IF(B78="", "", 'Advanced Calculator'!$C$11)</f>
        <v/>
      </c>
      <c r="E78" s="12" t="str">
        <f t="shared" si="2"/>
        <v/>
      </c>
      <c r="F78" s="12" t="str">
        <f>IF(B78="","",IF('Advanced Calculator'!$C$10=365,H77*( (1+'Advanced Calculator'!$C$15)^(C78-C77)-1 ),H77*'Advanced Calculator'!$C$15))</f>
        <v/>
      </c>
      <c r="G78" s="12" t="str">
        <f>IF(D78="","",SUM($F$6:F78))</f>
        <v/>
      </c>
      <c r="H78" s="12" t="str">
        <f t="shared" si="3"/>
        <v/>
      </c>
      <c r="I78" s="9"/>
    </row>
    <row r="79" spans="1:9" ht="20.25" thickTop="1" thickBot="1">
      <c r="A79" s="9"/>
      <c r="B79" s="3" t="str">
        <f>IF(B78="","",IF('Advanced Calculator'!$C$8*'Advanced Calculator'!$C$12&lt;=B78,"",B78+1))</f>
        <v/>
      </c>
      <c r="C79" s="7" t="str">
        <f>IF(B79="","",IF('Advanced Calculator'!$C$12=52,C78+7,IF('Advanced Calculator'!$C$10=26,C78+14,IF('Advanced Calculator'!$C$10=24,IF(MOD(B79,2)=0,EDATE('Advanced Calculator'!$C$9,B79/2),C78+14),IF(DAY(DATE(YEAR('Advanced Calculator'!$C$9),MONTH('Advanced Calculator'!$C$9)+(B79-1)*(12/'Advanced Calculator'!$C$12),DAY('Advanced Calculator'!$C$9)))&lt;&gt;DAY('Advanced Calculator'!$C$9),DATE(YEAR('Advanced Calculator'!$C$9),MONTH('Advanced Calculator'!$C$9)+B79*(12/'Advanced Calculator'!$C$12)+1,0),DATE(YEAR('Advanced Calculator'!$C$9),MONTH('Advanced Calculator'!$C$9)+B79*(12/'Advanced Calculator'!$C$12),DAY('Advanced Calculator'!$C$9)))))))</f>
        <v/>
      </c>
      <c r="D79" s="12" t="str">
        <f>IF(B79="", "", 'Advanced Calculator'!$C$11)</f>
        <v/>
      </c>
      <c r="E79" s="12" t="str">
        <f t="shared" si="2"/>
        <v/>
      </c>
      <c r="F79" s="12" t="str">
        <f>IF(B79="","",IF('Advanced Calculator'!$C$10=365,H78*( (1+'Advanced Calculator'!$C$15)^(C79-C78)-1 ),H78*'Advanced Calculator'!$C$15))</f>
        <v/>
      </c>
      <c r="G79" s="12" t="str">
        <f>IF(D79="","",SUM($F$6:F79))</f>
        <v/>
      </c>
      <c r="H79" s="12" t="str">
        <f t="shared" si="3"/>
        <v/>
      </c>
      <c r="I79" s="9"/>
    </row>
    <row r="80" spans="1:9" ht="20.25" thickTop="1" thickBot="1">
      <c r="A80" s="9"/>
      <c r="B80" s="3" t="str">
        <f>IF(B79="","",IF('Advanced Calculator'!$C$8*'Advanced Calculator'!$C$12&lt;=B79,"",B79+1))</f>
        <v/>
      </c>
      <c r="C80" s="7" t="str">
        <f>IF(B80="","",IF('Advanced Calculator'!$C$12=52,C79+7,IF('Advanced Calculator'!$C$10=26,C79+14,IF('Advanced Calculator'!$C$10=24,IF(MOD(B80,2)=0,EDATE('Advanced Calculator'!$C$9,B80/2),C79+14),IF(DAY(DATE(YEAR('Advanced Calculator'!$C$9),MONTH('Advanced Calculator'!$C$9)+(B80-1)*(12/'Advanced Calculator'!$C$12),DAY('Advanced Calculator'!$C$9)))&lt;&gt;DAY('Advanced Calculator'!$C$9),DATE(YEAR('Advanced Calculator'!$C$9),MONTH('Advanced Calculator'!$C$9)+B80*(12/'Advanced Calculator'!$C$12)+1,0),DATE(YEAR('Advanced Calculator'!$C$9),MONTH('Advanced Calculator'!$C$9)+B80*(12/'Advanced Calculator'!$C$12),DAY('Advanced Calculator'!$C$9)))))))</f>
        <v/>
      </c>
      <c r="D80" s="12" t="str">
        <f>IF(B80="", "", 'Advanced Calculator'!$C$11)</f>
        <v/>
      </c>
      <c r="E80" s="12" t="str">
        <f t="shared" si="2"/>
        <v/>
      </c>
      <c r="F80" s="12" t="str">
        <f>IF(B80="","",IF('Advanced Calculator'!$C$10=365,H79*( (1+'Advanced Calculator'!$C$15)^(C80-C79)-1 ),H79*'Advanced Calculator'!$C$15))</f>
        <v/>
      </c>
      <c r="G80" s="12" t="str">
        <f>IF(D80="","",SUM($F$6:F80))</f>
        <v/>
      </c>
      <c r="H80" s="12" t="str">
        <f t="shared" si="3"/>
        <v/>
      </c>
      <c r="I80" s="9"/>
    </row>
    <row r="81" spans="1:9" ht="20.25" thickTop="1" thickBot="1">
      <c r="A81" s="9"/>
      <c r="B81" s="3" t="str">
        <f>IF(B80="","",IF('Advanced Calculator'!$C$8*'Advanced Calculator'!$C$12&lt;=B80,"",B80+1))</f>
        <v/>
      </c>
      <c r="C81" s="7" t="str">
        <f>IF(B81="","",IF('Advanced Calculator'!$C$12=52,C80+7,IF('Advanced Calculator'!$C$10=26,C80+14,IF('Advanced Calculator'!$C$10=24,IF(MOD(B81,2)=0,EDATE('Advanced Calculator'!$C$9,B81/2),C80+14),IF(DAY(DATE(YEAR('Advanced Calculator'!$C$9),MONTH('Advanced Calculator'!$C$9)+(B81-1)*(12/'Advanced Calculator'!$C$12),DAY('Advanced Calculator'!$C$9)))&lt;&gt;DAY('Advanced Calculator'!$C$9),DATE(YEAR('Advanced Calculator'!$C$9),MONTH('Advanced Calculator'!$C$9)+B81*(12/'Advanced Calculator'!$C$12)+1,0),DATE(YEAR('Advanced Calculator'!$C$9),MONTH('Advanced Calculator'!$C$9)+B81*(12/'Advanced Calculator'!$C$12),DAY('Advanced Calculator'!$C$9)))))))</f>
        <v/>
      </c>
      <c r="D81" s="12" t="str">
        <f>IF(B81="", "", 'Advanced Calculator'!$C$11)</f>
        <v/>
      </c>
      <c r="E81" s="12" t="str">
        <f t="shared" si="2"/>
        <v/>
      </c>
      <c r="F81" s="12" t="str">
        <f>IF(B81="","",IF('Advanced Calculator'!$C$10=365,H80*( (1+'Advanced Calculator'!$C$15)^(C81-C80)-1 ),H80*'Advanced Calculator'!$C$15))</f>
        <v/>
      </c>
      <c r="G81" s="12" t="str">
        <f>IF(D81="","",SUM($F$6:F81))</f>
        <v/>
      </c>
      <c r="H81" s="12" t="str">
        <f t="shared" si="3"/>
        <v/>
      </c>
      <c r="I81" s="9"/>
    </row>
    <row r="82" spans="1:9" ht="20.25" thickTop="1" thickBot="1">
      <c r="A82" s="9"/>
      <c r="B82" s="3" t="str">
        <f>IF(B81="","",IF('Advanced Calculator'!$C$8*'Advanced Calculator'!$C$12&lt;=B81,"",B81+1))</f>
        <v/>
      </c>
      <c r="C82" s="7" t="str">
        <f>IF(B82="","",IF('Advanced Calculator'!$C$12=52,C81+7,IF('Advanced Calculator'!$C$10=26,C81+14,IF('Advanced Calculator'!$C$10=24,IF(MOD(B82,2)=0,EDATE('Advanced Calculator'!$C$9,B82/2),C81+14),IF(DAY(DATE(YEAR('Advanced Calculator'!$C$9),MONTH('Advanced Calculator'!$C$9)+(B82-1)*(12/'Advanced Calculator'!$C$12),DAY('Advanced Calculator'!$C$9)))&lt;&gt;DAY('Advanced Calculator'!$C$9),DATE(YEAR('Advanced Calculator'!$C$9),MONTH('Advanced Calculator'!$C$9)+B82*(12/'Advanced Calculator'!$C$12)+1,0),DATE(YEAR('Advanced Calculator'!$C$9),MONTH('Advanced Calculator'!$C$9)+B82*(12/'Advanced Calculator'!$C$12),DAY('Advanced Calculator'!$C$9)))))))</f>
        <v/>
      </c>
      <c r="D82" s="12" t="str">
        <f>IF(B82="", "", 'Advanced Calculator'!$C$11)</f>
        <v/>
      </c>
      <c r="E82" s="12" t="str">
        <f t="shared" si="2"/>
        <v/>
      </c>
      <c r="F82" s="12" t="str">
        <f>IF(B82="","",IF('Advanced Calculator'!$C$10=365,H81*( (1+'Advanced Calculator'!$C$15)^(C82-C81)-1 ),H81*'Advanced Calculator'!$C$15))</f>
        <v/>
      </c>
      <c r="G82" s="12" t="str">
        <f>IF(D82="","",SUM($F$6:F82))</f>
        <v/>
      </c>
      <c r="H82" s="12" t="str">
        <f t="shared" si="3"/>
        <v/>
      </c>
      <c r="I82" s="9"/>
    </row>
    <row r="83" spans="1:9" ht="20.25" thickTop="1" thickBot="1">
      <c r="A83" s="9"/>
      <c r="B83" s="3" t="str">
        <f>IF(B82="","",IF('Advanced Calculator'!$C$8*'Advanced Calculator'!$C$12&lt;=B82,"",B82+1))</f>
        <v/>
      </c>
      <c r="C83" s="7" t="str">
        <f>IF(B83="","",IF('Advanced Calculator'!$C$12=52,C82+7,IF('Advanced Calculator'!$C$10=26,C82+14,IF('Advanced Calculator'!$C$10=24,IF(MOD(B83,2)=0,EDATE('Advanced Calculator'!$C$9,B83/2),C82+14),IF(DAY(DATE(YEAR('Advanced Calculator'!$C$9),MONTH('Advanced Calculator'!$C$9)+(B83-1)*(12/'Advanced Calculator'!$C$12),DAY('Advanced Calculator'!$C$9)))&lt;&gt;DAY('Advanced Calculator'!$C$9),DATE(YEAR('Advanced Calculator'!$C$9),MONTH('Advanced Calculator'!$C$9)+B83*(12/'Advanced Calculator'!$C$12)+1,0),DATE(YEAR('Advanced Calculator'!$C$9),MONTH('Advanced Calculator'!$C$9)+B83*(12/'Advanced Calculator'!$C$12),DAY('Advanced Calculator'!$C$9)))))))</f>
        <v/>
      </c>
      <c r="D83" s="12" t="str">
        <f>IF(B83="", "", 'Advanced Calculator'!$C$11)</f>
        <v/>
      </c>
      <c r="E83" s="12" t="str">
        <f t="shared" si="2"/>
        <v/>
      </c>
      <c r="F83" s="12" t="str">
        <f>IF(B83="","",IF('Advanced Calculator'!$C$10=365,H82*( (1+'Advanced Calculator'!$C$15)^(C83-C82)-1 ),H82*'Advanced Calculator'!$C$15))</f>
        <v/>
      </c>
      <c r="G83" s="12" t="str">
        <f>IF(D83="","",SUM($F$6:F83))</f>
        <v/>
      </c>
      <c r="H83" s="12" t="str">
        <f t="shared" si="3"/>
        <v/>
      </c>
      <c r="I83" s="9"/>
    </row>
    <row r="84" spans="1:9" ht="20.25" thickTop="1" thickBot="1">
      <c r="A84" s="9"/>
      <c r="B84" s="3" t="str">
        <f>IF(B83="","",IF('Advanced Calculator'!$C$8*'Advanced Calculator'!$C$12&lt;=B83,"",B83+1))</f>
        <v/>
      </c>
      <c r="C84" s="7" t="str">
        <f>IF(B84="","",IF('Advanced Calculator'!$C$12=52,C83+7,IF('Advanced Calculator'!$C$10=26,C83+14,IF('Advanced Calculator'!$C$10=24,IF(MOD(B84,2)=0,EDATE('Advanced Calculator'!$C$9,B84/2),C83+14),IF(DAY(DATE(YEAR('Advanced Calculator'!$C$9),MONTH('Advanced Calculator'!$C$9)+(B84-1)*(12/'Advanced Calculator'!$C$12),DAY('Advanced Calculator'!$C$9)))&lt;&gt;DAY('Advanced Calculator'!$C$9),DATE(YEAR('Advanced Calculator'!$C$9),MONTH('Advanced Calculator'!$C$9)+B84*(12/'Advanced Calculator'!$C$12)+1,0),DATE(YEAR('Advanced Calculator'!$C$9),MONTH('Advanced Calculator'!$C$9)+B84*(12/'Advanced Calculator'!$C$12),DAY('Advanced Calculator'!$C$9)))))))</f>
        <v/>
      </c>
      <c r="D84" s="12" t="str">
        <f>IF(B84="", "", 'Advanced Calculator'!$C$11)</f>
        <v/>
      </c>
      <c r="E84" s="12" t="str">
        <f t="shared" si="2"/>
        <v/>
      </c>
      <c r="F84" s="12" t="str">
        <f>IF(B84="","",IF('Advanced Calculator'!$C$10=365,H83*( (1+'Advanced Calculator'!$C$15)^(C84-C83)-1 ),H83*'Advanced Calculator'!$C$15))</f>
        <v/>
      </c>
      <c r="G84" s="12" t="str">
        <f>IF(D84="","",SUM($F$6:F84))</f>
        <v/>
      </c>
      <c r="H84" s="12" t="str">
        <f t="shared" si="3"/>
        <v/>
      </c>
      <c r="I84" s="9"/>
    </row>
    <row r="85" spans="1:9" ht="20.25" thickTop="1" thickBot="1">
      <c r="A85" s="9"/>
      <c r="B85" s="3" t="str">
        <f>IF(B84="","",IF('Advanced Calculator'!$C$8*'Advanced Calculator'!$C$12&lt;=B84,"",B84+1))</f>
        <v/>
      </c>
      <c r="C85" s="7" t="str">
        <f>IF(B85="","",IF('Advanced Calculator'!$C$12=52,C84+7,IF('Advanced Calculator'!$C$10=26,C84+14,IF('Advanced Calculator'!$C$10=24,IF(MOD(B85,2)=0,EDATE('Advanced Calculator'!$C$9,B85/2),C84+14),IF(DAY(DATE(YEAR('Advanced Calculator'!$C$9),MONTH('Advanced Calculator'!$C$9)+(B85-1)*(12/'Advanced Calculator'!$C$12),DAY('Advanced Calculator'!$C$9)))&lt;&gt;DAY('Advanced Calculator'!$C$9),DATE(YEAR('Advanced Calculator'!$C$9),MONTH('Advanced Calculator'!$C$9)+B85*(12/'Advanced Calculator'!$C$12)+1,0),DATE(YEAR('Advanced Calculator'!$C$9),MONTH('Advanced Calculator'!$C$9)+B85*(12/'Advanced Calculator'!$C$12),DAY('Advanced Calculator'!$C$9)))))))</f>
        <v/>
      </c>
      <c r="D85" s="12" t="str">
        <f>IF(B85="", "", 'Advanced Calculator'!$C$11)</f>
        <v/>
      </c>
      <c r="E85" s="12" t="str">
        <f t="shared" si="2"/>
        <v/>
      </c>
      <c r="F85" s="12" t="str">
        <f>IF(B85="","",IF('Advanced Calculator'!$C$10=365,H84*( (1+'Advanced Calculator'!$C$15)^(C85-C84)-1 ),H84*'Advanced Calculator'!$C$15))</f>
        <v/>
      </c>
      <c r="G85" s="12" t="str">
        <f>IF(D85="","",SUM($F$6:F85))</f>
        <v/>
      </c>
      <c r="H85" s="12" t="str">
        <f t="shared" si="3"/>
        <v/>
      </c>
      <c r="I85" s="9"/>
    </row>
    <row r="86" spans="1:9" ht="20.25" thickTop="1" thickBot="1">
      <c r="A86" s="9"/>
      <c r="B86" s="3" t="str">
        <f>IF(B85="","",IF('Advanced Calculator'!$C$8*'Advanced Calculator'!$C$12&lt;=B85,"",B85+1))</f>
        <v/>
      </c>
      <c r="C86" s="7" t="str">
        <f>IF(B86="","",IF('Advanced Calculator'!$C$12=52,C85+7,IF('Advanced Calculator'!$C$10=26,C85+14,IF('Advanced Calculator'!$C$10=24,IF(MOD(B86,2)=0,EDATE('Advanced Calculator'!$C$9,B86/2),C85+14),IF(DAY(DATE(YEAR('Advanced Calculator'!$C$9),MONTH('Advanced Calculator'!$C$9)+(B86-1)*(12/'Advanced Calculator'!$C$12),DAY('Advanced Calculator'!$C$9)))&lt;&gt;DAY('Advanced Calculator'!$C$9),DATE(YEAR('Advanced Calculator'!$C$9),MONTH('Advanced Calculator'!$C$9)+B86*(12/'Advanced Calculator'!$C$12)+1,0),DATE(YEAR('Advanced Calculator'!$C$9),MONTH('Advanced Calculator'!$C$9)+B86*(12/'Advanced Calculator'!$C$12),DAY('Advanced Calculator'!$C$9)))))))</f>
        <v/>
      </c>
      <c r="D86" s="12" t="str">
        <f>IF(B86="", "", 'Advanced Calculator'!$C$11)</f>
        <v/>
      </c>
      <c r="E86" s="12" t="str">
        <f t="shared" si="2"/>
        <v/>
      </c>
      <c r="F86" s="12" t="str">
        <f>IF(B86="","",IF('Advanced Calculator'!$C$10=365,H85*( (1+'Advanced Calculator'!$C$15)^(C86-C85)-1 ),H85*'Advanced Calculator'!$C$15))</f>
        <v/>
      </c>
      <c r="G86" s="12" t="str">
        <f>IF(D86="","",SUM($F$6:F86))</f>
        <v/>
      </c>
      <c r="H86" s="12" t="str">
        <f t="shared" si="3"/>
        <v/>
      </c>
      <c r="I86" s="9"/>
    </row>
    <row r="87" spans="1:9" ht="20.25" thickTop="1" thickBot="1">
      <c r="A87" s="9"/>
      <c r="B87" s="3" t="str">
        <f>IF(B86="","",IF('Advanced Calculator'!$C$8*'Advanced Calculator'!$C$12&lt;=B86,"",B86+1))</f>
        <v/>
      </c>
      <c r="C87" s="7" t="str">
        <f>IF(B87="","",IF('Advanced Calculator'!$C$12=52,C86+7,IF('Advanced Calculator'!$C$10=26,C86+14,IF('Advanced Calculator'!$C$10=24,IF(MOD(B87,2)=0,EDATE('Advanced Calculator'!$C$9,B87/2),C86+14),IF(DAY(DATE(YEAR('Advanced Calculator'!$C$9),MONTH('Advanced Calculator'!$C$9)+(B87-1)*(12/'Advanced Calculator'!$C$12),DAY('Advanced Calculator'!$C$9)))&lt;&gt;DAY('Advanced Calculator'!$C$9),DATE(YEAR('Advanced Calculator'!$C$9),MONTH('Advanced Calculator'!$C$9)+B87*(12/'Advanced Calculator'!$C$12)+1,0),DATE(YEAR('Advanced Calculator'!$C$9),MONTH('Advanced Calculator'!$C$9)+B87*(12/'Advanced Calculator'!$C$12),DAY('Advanced Calculator'!$C$9)))))))</f>
        <v/>
      </c>
      <c r="D87" s="12" t="str">
        <f>IF(B87="", "", 'Advanced Calculator'!$C$11)</f>
        <v/>
      </c>
      <c r="E87" s="12" t="str">
        <f t="shared" si="2"/>
        <v/>
      </c>
      <c r="F87" s="12" t="str">
        <f>IF(B87="","",IF('Advanced Calculator'!$C$10=365,H86*( (1+'Advanced Calculator'!$C$15)^(C87-C86)-1 ),H86*'Advanced Calculator'!$C$15))</f>
        <v/>
      </c>
      <c r="G87" s="12" t="str">
        <f>IF(D87="","",SUM($F$6:F87))</f>
        <v/>
      </c>
      <c r="H87" s="12" t="str">
        <f t="shared" si="3"/>
        <v/>
      </c>
      <c r="I87" s="9"/>
    </row>
    <row r="88" spans="1:9" ht="20.25" thickTop="1" thickBot="1">
      <c r="A88" s="9"/>
      <c r="B88" s="3" t="str">
        <f>IF(B87="","",IF('Advanced Calculator'!$C$8*'Advanced Calculator'!$C$12&lt;=B87,"",B87+1))</f>
        <v/>
      </c>
      <c r="C88" s="7" t="str">
        <f>IF(B88="","",IF('Advanced Calculator'!$C$12=52,C87+7,IF('Advanced Calculator'!$C$10=26,C87+14,IF('Advanced Calculator'!$C$10=24,IF(MOD(B88,2)=0,EDATE('Advanced Calculator'!$C$9,B88/2),C87+14),IF(DAY(DATE(YEAR('Advanced Calculator'!$C$9),MONTH('Advanced Calculator'!$C$9)+(B88-1)*(12/'Advanced Calculator'!$C$12),DAY('Advanced Calculator'!$C$9)))&lt;&gt;DAY('Advanced Calculator'!$C$9),DATE(YEAR('Advanced Calculator'!$C$9),MONTH('Advanced Calculator'!$C$9)+B88*(12/'Advanced Calculator'!$C$12)+1,0),DATE(YEAR('Advanced Calculator'!$C$9),MONTH('Advanced Calculator'!$C$9)+B88*(12/'Advanced Calculator'!$C$12),DAY('Advanced Calculator'!$C$9)))))))</f>
        <v/>
      </c>
      <c r="D88" s="12" t="str">
        <f>IF(B88="", "", 'Advanced Calculator'!$C$11)</f>
        <v/>
      </c>
      <c r="E88" s="12" t="str">
        <f t="shared" si="2"/>
        <v/>
      </c>
      <c r="F88" s="12" t="str">
        <f>IF(B88="","",IF('Advanced Calculator'!$C$10=365,H87*( (1+'Advanced Calculator'!$C$15)^(C88-C87)-1 ),H87*'Advanced Calculator'!$C$15))</f>
        <v/>
      </c>
      <c r="G88" s="12" t="str">
        <f>IF(D88="","",SUM($F$6:F88))</f>
        <v/>
      </c>
      <c r="H88" s="12" t="str">
        <f t="shared" si="3"/>
        <v/>
      </c>
      <c r="I88" s="9"/>
    </row>
    <row r="89" spans="1:9" ht="20.25" thickTop="1" thickBot="1">
      <c r="A89" s="9"/>
      <c r="B89" s="3" t="str">
        <f>IF(B88="","",IF('Advanced Calculator'!$C$8*'Advanced Calculator'!$C$12&lt;=B88,"",B88+1))</f>
        <v/>
      </c>
      <c r="C89" s="7" t="str">
        <f>IF(B89="","",IF('Advanced Calculator'!$C$12=52,C88+7,IF('Advanced Calculator'!$C$10=26,C88+14,IF('Advanced Calculator'!$C$10=24,IF(MOD(B89,2)=0,EDATE('Advanced Calculator'!$C$9,B89/2),C88+14),IF(DAY(DATE(YEAR('Advanced Calculator'!$C$9),MONTH('Advanced Calculator'!$C$9)+(B89-1)*(12/'Advanced Calculator'!$C$12),DAY('Advanced Calculator'!$C$9)))&lt;&gt;DAY('Advanced Calculator'!$C$9),DATE(YEAR('Advanced Calculator'!$C$9),MONTH('Advanced Calculator'!$C$9)+B89*(12/'Advanced Calculator'!$C$12)+1,0),DATE(YEAR('Advanced Calculator'!$C$9),MONTH('Advanced Calculator'!$C$9)+B89*(12/'Advanced Calculator'!$C$12),DAY('Advanced Calculator'!$C$9)))))))</f>
        <v/>
      </c>
      <c r="D89" s="12" t="str">
        <f>IF(B89="", "", 'Advanced Calculator'!$C$11)</f>
        <v/>
      </c>
      <c r="E89" s="12" t="str">
        <f t="shared" si="2"/>
        <v/>
      </c>
      <c r="F89" s="12" t="str">
        <f>IF(B89="","",IF('Advanced Calculator'!$C$10=365,H88*( (1+'Advanced Calculator'!$C$15)^(C89-C88)-1 ),H88*'Advanced Calculator'!$C$15))</f>
        <v/>
      </c>
      <c r="G89" s="12" t="str">
        <f>IF(D89="","",SUM($F$6:F89))</f>
        <v/>
      </c>
      <c r="H89" s="12" t="str">
        <f t="shared" si="3"/>
        <v/>
      </c>
      <c r="I89" s="9"/>
    </row>
    <row r="90" spans="1:9" ht="20.25" thickTop="1" thickBot="1">
      <c r="A90" s="9"/>
      <c r="B90" s="3" t="str">
        <f>IF(B89="","",IF('Advanced Calculator'!$C$8*'Advanced Calculator'!$C$12&lt;=B89,"",B89+1))</f>
        <v/>
      </c>
      <c r="C90" s="7" t="str">
        <f>IF(B90="","",IF('Advanced Calculator'!$C$12=52,C89+7,IF('Advanced Calculator'!$C$10=26,C89+14,IF('Advanced Calculator'!$C$10=24,IF(MOD(B90,2)=0,EDATE('Advanced Calculator'!$C$9,B90/2),C89+14),IF(DAY(DATE(YEAR('Advanced Calculator'!$C$9),MONTH('Advanced Calculator'!$C$9)+(B90-1)*(12/'Advanced Calculator'!$C$12),DAY('Advanced Calculator'!$C$9)))&lt;&gt;DAY('Advanced Calculator'!$C$9),DATE(YEAR('Advanced Calculator'!$C$9),MONTH('Advanced Calculator'!$C$9)+B90*(12/'Advanced Calculator'!$C$12)+1,0),DATE(YEAR('Advanced Calculator'!$C$9),MONTH('Advanced Calculator'!$C$9)+B90*(12/'Advanced Calculator'!$C$12),DAY('Advanced Calculator'!$C$9)))))))</f>
        <v/>
      </c>
      <c r="D90" s="12" t="str">
        <f>IF(B90="", "", 'Advanced Calculator'!$C$11)</f>
        <v/>
      </c>
      <c r="E90" s="12" t="str">
        <f t="shared" si="2"/>
        <v/>
      </c>
      <c r="F90" s="12" t="str">
        <f>IF(B90="","",IF('Advanced Calculator'!$C$10=365,H89*( (1+'Advanced Calculator'!$C$15)^(C90-C89)-1 ),H89*'Advanced Calculator'!$C$15))</f>
        <v/>
      </c>
      <c r="G90" s="12" t="str">
        <f>IF(D90="","",SUM($F$6:F90))</f>
        <v/>
      </c>
      <c r="H90" s="12" t="str">
        <f t="shared" si="3"/>
        <v/>
      </c>
      <c r="I90" s="9"/>
    </row>
    <row r="91" spans="1:9" ht="20.25" thickTop="1" thickBot="1">
      <c r="A91" s="9"/>
      <c r="B91" s="3" t="str">
        <f>IF(B90="","",IF('Advanced Calculator'!$C$8*'Advanced Calculator'!$C$12&lt;=B90,"",B90+1))</f>
        <v/>
      </c>
      <c r="C91" s="7" t="str">
        <f>IF(B91="","",IF('Advanced Calculator'!$C$12=52,C90+7,IF('Advanced Calculator'!$C$10=26,C90+14,IF('Advanced Calculator'!$C$10=24,IF(MOD(B91,2)=0,EDATE('Advanced Calculator'!$C$9,B91/2),C90+14),IF(DAY(DATE(YEAR('Advanced Calculator'!$C$9),MONTH('Advanced Calculator'!$C$9)+(B91-1)*(12/'Advanced Calculator'!$C$12),DAY('Advanced Calculator'!$C$9)))&lt;&gt;DAY('Advanced Calculator'!$C$9),DATE(YEAR('Advanced Calculator'!$C$9),MONTH('Advanced Calculator'!$C$9)+B91*(12/'Advanced Calculator'!$C$12)+1,0),DATE(YEAR('Advanced Calculator'!$C$9),MONTH('Advanced Calculator'!$C$9)+B91*(12/'Advanced Calculator'!$C$12),DAY('Advanced Calculator'!$C$9)))))))</f>
        <v/>
      </c>
      <c r="D91" s="12" t="str">
        <f>IF(B91="", "", 'Advanced Calculator'!$C$11)</f>
        <v/>
      </c>
      <c r="E91" s="12" t="str">
        <f t="shared" si="2"/>
        <v/>
      </c>
      <c r="F91" s="12" t="str">
        <f>IF(B91="","",IF('Advanced Calculator'!$C$10=365,H90*( (1+'Advanced Calculator'!$C$15)^(C91-C90)-1 ),H90*'Advanced Calculator'!$C$15))</f>
        <v/>
      </c>
      <c r="G91" s="12" t="str">
        <f>IF(D91="","",SUM($F$6:F91))</f>
        <v/>
      </c>
      <c r="H91" s="12" t="str">
        <f t="shared" si="3"/>
        <v/>
      </c>
      <c r="I91" s="9"/>
    </row>
    <row r="92" spans="1:9" ht="20.25" thickTop="1" thickBot="1">
      <c r="A92" s="9"/>
      <c r="B92" s="3" t="str">
        <f>IF(B91="","",IF('Advanced Calculator'!$C$8*'Advanced Calculator'!$C$12&lt;=B91,"",B91+1))</f>
        <v/>
      </c>
      <c r="C92" s="7" t="str">
        <f>IF(B92="","",IF('Advanced Calculator'!$C$12=52,C91+7,IF('Advanced Calculator'!$C$10=26,C91+14,IF('Advanced Calculator'!$C$10=24,IF(MOD(B92,2)=0,EDATE('Advanced Calculator'!$C$9,B92/2),C91+14),IF(DAY(DATE(YEAR('Advanced Calculator'!$C$9),MONTH('Advanced Calculator'!$C$9)+(B92-1)*(12/'Advanced Calculator'!$C$12),DAY('Advanced Calculator'!$C$9)))&lt;&gt;DAY('Advanced Calculator'!$C$9),DATE(YEAR('Advanced Calculator'!$C$9),MONTH('Advanced Calculator'!$C$9)+B92*(12/'Advanced Calculator'!$C$12)+1,0),DATE(YEAR('Advanced Calculator'!$C$9),MONTH('Advanced Calculator'!$C$9)+B92*(12/'Advanced Calculator'!$C$12),DAY('Advanced Calculator'!$C$9)))))))</f>
        <v/>
      </c>
      <c r="D92" s="12" t="str">
        <f>IF(B92="", "", 'Advanced Calculator'!$C$11)</f>
        <v/>
      </c>
      <c r="E92" s="12" t="str">
        <f t="shared" si="2"/>
        <v/>
      </c>
      <c r="F92" s="12" t="str">
        <f>IF(B92="","",IF('Advanced Calculator'!$C$10=365,H91*( (1+'Advanced Calculator'!$C$15)^(C92-C91)-1 ),H91*'Advanced Calculator'!$C$15))</f>
        <v/>
      </c>
      <c r="G92" s="12" t="str">
        <f>IF(D92="","",SUM($F$6:F92))</f>
        <v/>
      </c>
      <c r="H92" s="12" t="str">
        <f t="shared" si="3"/>
        <v/>
      </c>
      <c r="I92" s="9"/>
    </row>
    <row r="93" spans="1:9" ht="20.25" thickTop="1" thickBot="1">
      <c r="A93" s="9"/>
      <c r="B93" s="3" t="str">
        <f>IF(B92="","",IF('Advanced Calculator'!$C$8*'Advanced Calculator'!$C$12&lt;=B92,"",B92+1))</f>
        <v/>
      </c>
      <c r="C93" s="7" t="str">
        <f>IF(B93="","",IF('Advanced Calculator'!$C$12=52,C92+7,IF('Advanced Calculator'!$C$10=26,C92+14,IF('Advanced Calculator'!$C$10=24,IF(MOD(B93,2)=0,EDATE('Advanced Calculator'!$C$9,B93/2),C92+14),IF(DAY(DATE(YEAR('Advanced Calculator'!$C$9),MONTH('Advanced Calculator'!$C$9)+(B93-1)*(12/'Advanced Calculator'!$C$12),DAY('Advanced Calculator'!$C$9)))&lt;&gt;DAY('Advanced Calculator'!$C$9),DATE(YEAR('Advanced Calculator'!$C$9),MONTH('Advanced Calculator'!$C$9)+B93*(12/'Advanced Calculator'!$C$12)+1,0),DATE(YEAR('Advanced Calculator'!$C$9),MONTH('Advanced Calculator'!$C$9)+B93*(12/'Advanced Calculator'!$C$12),DAY('Advanced Calculator'!$C$9)))))))</f>
        <v/>
      </c>
      <c r="D93" s="12" t="str">
        <f>IF(B93="", "", 'Advanced Calculator'!$C$11)</f>
        <v/>
      </c>
      <c r="E93" s="12" t="str">
        <f t="shared" si="2"/>
        <v/>
      </c>
      <c r="F93" s="12" t="str">
        <f>IF(B93="","",IF('Advanced Calculator'!$C$10=365,H92*( (1+'Advanced Calculator'!$C$15)^(C93-C92)-1 ),H92*'Advanced Calculator'!$C$15))</f>
        <v/>
      </c>
      <c r="G93" s="12" t="str">
        <f>IF(D93="","",SUM($F$6:F93))</f>
        <v/>
      </c>
      <c r="H93" s="12" t="str">
        <f t="shared" si="3"/>
        <v/>
      </c>
      <c r="I93" s="9"/>
    </row>
    <row r="94" spans="1:9" ht="20.25" thickTop="1" thickBot="1">
      <c r="A94" s="9"/>
      <c r="B94" s="3" t="str">
        <f>IF(B93="","",IF('Advanced Calculator'!$C$8*'Advanced Calculator'!$C$12&lt;=B93,"",B93+1))</f>
        <v/>
      </c>
      <c r="C94" s="7" t="str">
        <f>IF(B94="","",IF('Advanced Calculator'!$C$12=52,C93+7,IF('Advanced Calculator'!$C$10=26,C93+14,IF('Advanced Calculator'!$C$10=24,IF(MOD(B94,2)=0,EDATE('Advanced Calculator'!$C$9,B94/2),C93+14),IF(DAY(DATE(YEAR('Advanced Calculator'!$C$9),MONTH('Advanced Calculator'!$C$9)+(B94-1)*(12/'Advanced Calculator'!$C$12),DAY('Advanced Calculator'!$C$9)))&lt;&gt;DAY('Advanced Calculator'!$C$9),DATE(YEAR('Advanced Calculator'!$C$9),MONTH('Advanced Calculator'!$C$9)+B94*(12/'Advanced Calculator'!$C$12)+1,0),DATE(YEAR('Advanced Calculator'!$C$9),MONTH('Advanced Calculator'!$C$9)+B94*(12/'Advanced Calculator'!$C$12),DAY('Advanced Calculator'!$C$9)))))))</f>
        <v/>
      </c>
      <c r="D94" s="12" t="str">
        <f>IF(B94="", "", 'Advanced Calculator'!$C$11)</f>
        <v/>
      </c>
      <c r="E94" s="12" t="str">
        <f t="shared" si="2"/>
        <v/>
      </c>
      <c r="F94" s="12" t="str">
        <f>IF(B94="","",IF('Advanced Calculator'!$C$10=365,H93*( (1+'Advanced Calculator'!$C$15)^(C94-C93)-1 ),H93*'Advanced Calculator'!$C$15))</f>
        <v/>
      </c>
      <c r="G94" s="12" t="str">
        <f>IF(D94="","",SUM($F$6:F94))</f>
        <v/>
      </c>
      <c r="H94" s="12" t="str">
        <f t="shared" si="3"/>
        <v/>
      </c>
      <c r="I94" s="9"/>
    </row>
    <row r="95" spans="1:9" ht="20.25" thickTop="1" thickBot="1">
      <c r="A95" s="9"/>
      <c r="B95" s="3" t="str">
        <f>IF(B94="","",IF('Advanced Calculator'!$C$8*'Advanced Calculator'!$C$12&lt;=B94,"",B94+1))</f>
        <v/>
      </c>
      <c r="C95" s="7" t="str">
        <f>IF(B95="","",IF('Advanced Calculator'!$C$12=52,C94+7,IF('Advanced Calculator'!$C$10=26,C94+14,IF('Advanced Calculator'!$C$10=24,IF(MOD(B95,2)=0,EDATE('Advanced Calculator'!$C$9,B95/2),C94+14),IF(DAY(DATE(YEAR('Advanced Calculator'!$C$9),MONTH('Advanced Calculator'!$C$9)+(B95-1)*(12/'Advanced Calculator'!$C$12),DAY('Advanced Calculator'!$C$9)))&lt;&gt;DAY('Advanced Calculator'!$C$9),DATE(YEAR('Advanced Calculator'!$C$9),MONTH('Advanced Calculator'!$C$9)+B95*(12/'Advanced Calculator'!$C$12)+1,0),DATE(YEAR('Advanced Calculator'!$C$9),MONTH('Advanced Calculator'!$C$9)+B95*(12/'Advanced Calculator'!$C$12),DAY('Advanced Calculator'!$C$9)))))))</f>
        <v/>
      </c>
      <c r="D95" s="12" t="str">
        <f>IF(B95="", "", 'Advanced Calculator'!$C$11)</f>
        <v/>
      </c>
      <c r="E95" s="12" t="str">
        <f t="shared" si="2"/>
        <v/>
      </c>
      <c r="F95" s="12" t="str">
        <f>IF(B95="","",IF('Advanced Calculator'!$C$10=365,H94*( (1+'Advanced Calculator'!$C$15)^(C95-C94)-1 ),H94*'Advanced Calculator'!$C$15))</f>
        <v/>
      </c>
      <c r="G95" s="12" t="str">
        <f>IF(D95="","",SUM($F$6:F95))</f>
        <v/>
      </c>
      <c r="H95" s="12" t="str">
        <f t="shared" si="3"/>
        <v/>
      </c>
      <c r="I95" s="9"/>
    </row>
    <row r="96" spans="1:9" ht="20.25" thickTop="1" thickBot="1">
      <c r="A96" s="9"/>
      <c r="B96" s="3" t="str">
        <f>IF(B95="","",IF('Advanced Calculator'!$C$8*'Advanced Calculator'!$C$12&lt;=B95,"",B95+1))</f>
        <v/>
      </c>
      <c r="C96" s="7" t="str">
        <f>IF(B96="","",IF('Advanced Calculator'!$C$12=52,C95+7,IF('Advanced Calculator'!$C$10=26,C95+14,IF('Advanced Calculator'!$C$10=24,IF(MOD(B96,2)=0,EDATE('Advanced Calculator'!$C$9,B96/2),C95+14),IF(DAY(DATE(YEAR('Advanced Calculator'!$C$9),MONTH('Advanced Calculator'!$C$9)+(B96-1)*(12/'Advanced Calculator'!$C$12),DAY('Advanced Calculator'!$C$9)))&lt;&gt;DAY('Advanced Calculator'!$C$9),DATE(YEAR('Advanced Calculator'!$C$9),MONTH('Advanced Calculator'!$C$9)+B96*(12/'Advanced Calculator'!$C$12)+1,0),DATE(YEAR('Advanced Calculator'!$C$9),MONTH('Advanced Calculator'!$C$9)+B96*(12/'Advanced Calculator'!$C$12),DAY('Advanced Calculator'!$C$9)))))))</f>
        <v/>
      </c>
      <c r="D96" s="12" t="str">
        <f>IF(B96="", "", 'Advanced Calculator'!$C$11)</f>
        <v/>
      </c>
      <c r="E96" s="12" t="str">
        <f t="shared" si="2"/>
        <v/>
      </c>
      <c r="F96" s="12" t="str">
        <f>IF(B96="","",IF('Advanced Calculator'!$C$10=365,H95*( (1+'Advanced Calculator'!$C$15)^(C96-C95)-1 ),H95*'Advanced Calculator'!$C$15))</f>
        <v/>
      </c>
      <c r="G96" s="12" t="str">
        <f>IF(D96="","",SUM($F$6:F96))</f>
        <v/>
      </c>
      <c r="H96" s="12" t="str">
        <f t="shared" si="3"/>
        <v/>
      </c>
      <c r="I96" s="9"/>
    </row>
    <row r="97" spans="1:9" ht="20.25" thickTop="1" thickBot="1">
      <c r="A97" s="9"/>
      <c r="B97" s="3" t="str">
        <f>IF(B96="","",IF('Advanced Calculator'!$C$8*'Advanced Calculator'!$C$12&lt;=B96,"",B96+1))</f>
        <v/>
      </c>
      <c r="C97" s="7" t="str">
        <f>IF(B97="","",IF('Advanced Calculator'!$C$12=52,C96+7,IF('Advanced Calculator'!$C$10=26,C96+14,IF('Advanced Calculator'!$C$10=24,IF(MOD(B97,2)=0,EDATE('Advanced Calculator'!$C$9,B97/2),C96+14),IF(DAY(DATE(YEAR('Advanced Calculator'!$C$9),MONTH('Advanced Calculator'!$C$9)+(B97-1)*(12/'Advanced Calculator'!$C$12),DAY('Advanced Calculator'!$C$9)))&lt;&gt;DAY('Advanced Calculator'!$C$9),DATE(YEAR('Advanced Calculator'!$C$9),MONTH('Advanced Calculator'!$C$9)+B97*(12/'Advanced Calculator'!$C$12)+1,0),DATE(YEAR('Advanced Calculator'!$C$9),MONTH('Advanced Calculator'!$C$9)+B97*(12/'Advanced Calculator'!$C$12),DAY('Advanced Calculator'!$C$9)))))))</f>
        <v/>
      </c>
      <c r="D97" s="12" t="str">
        <f>IF(B97="", "", 'Advanced Calculator'!$C$11)</f>
        <v/>
      </c>
      <c r="E97" s="12" t="str">
        <f t="shared" si="2"/>
        <v/>
      </c>
      <c r="F97" s="12" t="str">
        <f>IF(B97="","",IF('Advanced Calculator'!$C$10=365,H96*( (1+'Advanced Calculator'!$C$15)^(C97-C96)-1 ),H96*'Advanced Calculator'!$C$15))</f>
        <v/>
      </c>
      <c r="G97" s="12" t="str">
        <f>IF(D97="","",SUM($F$6:F97))</f>
        <v/>
      </c>
      <c r="H97" s="12" t="str">
        <f t="shared" si="3"/>
        <v/>
      </c>
      <c r="I97" s="9"/>
    </row>
    <row r="98" spans="1:9" ht="20.25" thickTop="1" thickBot="1">
      <c r="A98" s="9"/>
      <c r="B98" s="3" t="str">
        <f>IF(B97="","",IF('Advanced Calculator'!$C$8*'Advanced Calculator'!$C$12&lt;=B97,"",B97+1))</f>
        <v/>
      </c>
      <c r="C98" s="7" t="str">
        <f>IF(B98="","",IF('Advanced Calculator'!$C$12=52,C97+7,IF('Advanced Calculator'!$C$10=26,C97+14,IF('Advanced Calculator'!$C$10=24,IF(MOD(B98,2)=0,EDATE('Advanced Calculator'!$C$9,B98/2),C97+14),IF(DAY(DATE(YEAR('Advanced Calculator'!$C$9),MONTH('Advanced Calculator'!$C$9)+(B98-1)*(12/'Advanced Calculator'!$C$12),DAY('Advanced Calculator'!$C$9)))&lt;&gt;DAY('Advanced Calculator'!$C$9),DATE(YEAR('Advanced Calculator'!$C$9),MONTH('Advanced Calculator'!$C$9)+B98*(12/'Advanced Calculator'!$C$12)+1,0),DATE(YEAR('Advanced Calculator'!$C$9),MONTH('Advanced Calculator'!$C$9)+B98*(12/'Advanced Calculator'!$C$12),DAY('Advanced Calculator'!$C$9)))))))</f>
        <v/>
      </c>
      <c r="D98" s="12" t="str">
        <f>IF(B98="", "", 'Advanced Calculator'!$C$11)</f>
        <v/>
      </c>
      <c r="E98" s="12" t="str">
        <f t="shared" si="2"/>
        <v/>
      </c>
      <c r="F98" s="12" t="str">
        <f>IF(B98="","",IF('Advanced Calculator'!$C$10=365,H97*( (1+'Advanced Calculator'!$C$15)^(C98-C97)-1 ),H97*'Advanced Calculator'!$C$15))</f>
        <v/>
      </c>
      <c r="G98" s="12" t="str">
        <f>IF(D98="","",SUM($F$6:F98))</f>
        <v/>
      </c>
      <c r="H98" s="12" t="str">
        <f t="shared" si="3"/>
        <v/>
      </c>
      <c r="I98" s="9"/>
    </row>
    <row r="99" spans="1:9" ht="20.25" thickTop="1" thickBot="1">
      <c r="A99" s="9"/>
      <c r="B99" s="3" t="str">
        <f>IF(B98="","",IF('Advanced Calculator'!$C$8*'Advanced Calculator'!$C$12&lt;=B98,"",B98+1))</f>
        <v/>
      </c>
      <c r="C99" s="7" t="str">
        <f>IF(B99="","",IF('Advanced Calculator'!$C$12=52,C98+7,IF('Advanced Calculator'!$C$10=26,C98+14,IF('Advanced Calculator'!$C$10=24,IF(MOD(B99,2)=0,EDATE('Advanced Calculator'!$C$9,B99/2),C98+14),IF(DAY(DATE(YEAR('Advanced Calculator'!$C$9),MONTH('Advanced Calculator'!$C$9)+(B99-1)*(12/'Advanced Calculator'!$C$12),DAY('Advanced Calculator'!$C$9)))&lt;&gt;DAY('Advanced Calculator'!$C$9),DATE(YEAR('Advanced Calculator'!$C$9),MONTH('Advanced Calculator'!$C$9)+B99*(12/'Advanced Calculator'!$C$12)+1,0),DATE(YEAR('Advanced Calculator'!$C$9),MONTH('Advanced Calculator'!$C$9)+B99*(12/'Advanced Calculator'!$C$12),DAY('Advanced Calculator'!$C$9)))))))</f>
        <v/>
      </c>
      <c r="D99" s="12" t="str">
        <f>IF(B99="", "", 'Advanced Calculator'!$C$11)</f>
        <v/>
      </c>
      <c r="E99" s="12" t="str">
        <f t="shared" si="2"/>
        <v/>
      </c>
      <c r="F99" s="12" t="str">
        <f>IF(B99="","",IF('Advanced Calculator'!$C$10=365,H98*( (1+'Advanced Calculator'!$C$15)^(C99-C98)-1 ),H98*'Advanced Calculator'!$C$15))</f>
        <v/>
      </c>
      <c r="G99" s="12" t="str">
        <f>IF(D99="","",SUM($F$6:F99))</f>
        <v/>
      </c>
      <c r="H99" s="12" t="str">
        <f t="shared" si="3"/>
        <v/>
      </c>
      <c r="I99" s="9"/>
    </row>
    <row r="100" spans="1:9" ht="20.25" thickTop="1" thickBot="1">
      <c r="A100" s="9"/>
      <c r="B100" s="3" t="str">
        <f>IF(B99="","",IF('Advanced Calculator'!$C$8*'Advanced Calculator'!$C$12&lt;=B99,"",B99+1))</f>
        <v/>
      </c>
      <c r="C100" s="7" t="str">
        <f>IF(B100="","",IF('Advanced Calculator'!$C$12=52,C99+7,IF('Advanced Calculator'!$C$10=26,C99+14,IF('Advanced Calculator'!$C$10=24,IF(MOD(B100,2)=0,EDATE('Advanced Calculator'!$C$9,B100/2),C99+14),IF(DAY(DATE(YEAR('Advanced Calculator'!$C$9),MONTH('Advanced Calculator'!$C$9)+(B100-1)*(12/'Advanced Calculator'!$C$12),DAY('Advanced Calculator'!$C$9)))&lt;&gt;DAY('Advanced Calculator'!$C$9),DATE(YEAR('Advanced Calculator'!$C$9),MONTH('Advanced Calculator'!$C$9)+B100*(12/'Advanced Calculator'!$C$12)+1,0),DATE(YEAR('Advanced Calculator'!$C$9),MONTH('Advanced Calculator'!$C$9)+B100*(12/'Advanced Calculator'!$C$12),DAY('Advanced Calculator'!$C$9)))))))</f>
        <v/>
      </c>
      <c r="D100" s="12" t="str">
        <f>IF(B100="", "", 'Advanced Calculator'!$C$11)</f>
        <v/>
      </c>
      <c r="E100" s="12" t="str">
        <f t="shared" si="2"/>
        <v/>
      </c>
      <c r="F100" s="12" t="str">
        <f>IF(B100="","",IF('Advanced Calculator'!$C$10=365,H99*( (1+'Advanced Calculator'!$C$15)^(C100-C99)-1 ),H99*'Advanced Calculator'!$C$15))</f>
        <v/>
      </c>
      <c r="G100" s="12" t="str">
        <f>IF(D100="","",SUM($F$6:F100))</f>
        <v/>
      </c>
      <c r="H100" s="12" t="str">
        <f t="shared" si="3"/>
        <v/>
      </c>
      <c r="I100" s="9"/>
    </row>
    <row r="101" spans="1:9" ht="20.25" thickTop="1" thickBot="1">
      <c r="A101" s="9"/>
      <c r="B101" s="3" t="str">
        <f>IF(B100="","",IF('Advanced Calculator'!$C$8*'Advanced Calculator'!$C$12&lt;=B100,"",B100+1))</f>
        <v/>
      </c>
      <c r="C101" s="7" t="str">
        <f>IF(B101="","",IF('Advanced Calculator'!$C$12=52,C100+7,IF('Advanced Calculator'!$C$10=26,C100+14,IF('Advanced Calculator'!$C$10=24,IF(MOD(B101,2)=0,EDATE('Advanced Calculator'!$C$9,B101/2),C100+14),IF(DAY(DATE(YEAR('Advanced Calculator'!$C$9),MONTH('Advanced Calculator'!$C$9)+(B101-1)*(12/'Advanced Calculator'!$C$12),DAY('Advanced Calculator'!$C$9)))&lt;&gt;DAY('Advanced Calculator'!$C$9),DATE(YEAR('Advanced Calculator'!$C$9),MONTH('Advanced Calculator'!$C$9)+B101*(12/'Advanced Calculator'!$C$12)+1,0),DATE(YEAR('Advanced Calculator'!$C$9),MONTH('Advanced Calculator'!$C$9)+B101*(12/'Advanced Calculator'!$C$12),DAY('Advanced Calculator'!$C$9)))))))</f>
        <v/>
      </c>
      <c r="D101" s="12" t="str">
        <f>IF(B101="", "", 'Advanced Calculator'!$C$11)</f>
        <v/>
      </c>
      <c r="E101" s="12" t="str">
        <f t="shared" si="2"/>
        <v/>
      </c>
      <c r="F101" s="12" t="str">
        <f>IF(B101="","",IF('Advanced Calculator'!$C$10=365,H100*( (1+'Advanced Calculator'!$C$15)^(C101-C100)-1 ),H100*'Advanced Calculator'!$C$15))</f>
        <v/>
      </c>
      <c r="G101" s="12" t="str">
        <f>IF(D101="","",SUM($F$6:F101))</f>
        <v/>
      </c>
      <c r="H101" s="12" t="str">
        <f t="shared" si="3"/>
        <v/>
      </c>
      <c r="I101" s="9"/>
    </row>
    <row r="102" spans="1:9" ht="20.25" thickTop="1" thickBot="1">
      <c r="A102" s="9"/>
      <c r="B102" s="3" t="str">
        <f>IF(B101="","",IF('Advanced Calculator'!$C$8*'Advanced Calculator'!$C$12&lt;=B101,"",B101+1))</f>
        <v/>
      </c>
      <c r="C102" s="7" t="str">
        <f>IF(B102="","",IF('Advanced Calculator'!$C$12=52,C101+7,IF('Advanced Calculator'!$C$10=26,C101+14,IF('Advanced Calculator'!$C$10=24,IF(MOD(B102,2)=0,EDATE('Advanced Calculator'!$C$9,B102/2),C101+14),IF(DAY(DATE(YEAR('Advanced Calculator'!$C$9),MONTH('Advanced Calculator'!$C$9)+(B102-1)*(12/'Advanced Calculator'!$C$12),DAY('Advanced Calculator'!$C$9)))&lt;&gt;DAY('Advanced Calculator'!$C$9),DATE(YEAR('Advanced Calculator'!$C$9),MONTH('Advanced Calculator'!$C$9)+B102*(12/'Advanced Calculator'!$C$12)+1,0),DATE(YEAR('Advanced Calculator'!$C$9),MONTH('Advanced Calculator'!$C$9)+B102*(12/'Advanced Calculator'!$C$12),DAY('Advanced Calculator'!$C$9)))))))</f>
        <v/>
      </c>
      <c r="D102" s="12" t="str">
        <f>IF(B102="", "", 'Advanced Calculator'!$C$11)</f>
        <v/>
      </c>
      <c r="E102" s="12" t="str">
        <f t="shared" si="2"/>
        <v/>
      </c>
      <c r="F102" s="12" t="str">
        <f>IF(B102="","",IF('Advanced Calculator'!$C$10=365,H101*( (1+'Advanced Calculator'!$C$15)^(C102-C101)-1 ),H101*'Advanced Calculator'!$C$15))</f>
        <v/>
      </c>
      <c r="G102" s="12" t="str">
        <f>IF(D102="","",SUM($F$6:F102))</f>
        <v/>
      </c>
      <c r="H102" s="12" t="str">
        <f t="shared" si="3"/>
        <v/>
      </c>
      <c r="I102" s="9"/>
    </row>
    <row r="103" spans="1:9" ht="20.25" thickTop="1" thickBot="1">
      <c r="A103" s="9"/>
      <c r="B103" s="3" t="str">
        <f>IF(B102="","",IF('Advanced Calculator'!$C$8*'Advanced Calculator'!$C$12&lt;=B102,"",B102+1))</f>
        <v/>
      </c>
      <c r="C103" s="7" t="str">
        <f>IF(B103="","",IF('Advanced Calculator'!$C$12=52,C102+7,IF('Advanced Calculator'!$C$10=26,C102+14,IF('Advanced Calculator'!$C$10=24,IF(MOD(B103,2)=0,EDATE('Advanced Calculator'!$C$9,B103/2),C102+14),IF(DAY(DATE(YEAR('Advanced Calculator'!$C$9),MONTH('Advanced Calculator'!$C$9)+(B103-1)*(12/'Advanced Calculator'!$C$12),DAY('Advanced Calculator'!$C$9)))&lt;&gt;DAY('Advanced Calculator'!$C$9),DATE(YEAR('Advanced Calculator'!$C$9),MONTH('Advanced Calculator'!$C$9)+B103*(12/'Advanced Calculator'!$C$12)+1,0),DATE(YEAR('Advanced Calculator'!$C$9),MONTH('Advanced Calculator'!$C$9)+B103*(12/'Advanced Calculator'!$C$12),DAY('Advanced Calculator'!$C$9)))))))</f>
        <v/>
      </c>
      <c r="D103" s="12" t="str">
        <f>IF(B103="", "", 'Advanced Calculator'!$C$11)</f>
        <v/>
      </c>
      <c r="E103" s="12" t="str">
        <f t="shared" si="2"/>
        <v/>
      </c>
      <c r="F103" s="12" t="str">
        <f>IF(B103="","",IF('Advanced Calculator'!$C$10=365,H102*( (1+'Advanced Calculator'!$C$15)^(C103-C102)-1 ),H102*'Advanced Calculator'!$C$15))</f>
        <v/>
      </c>
      <c r="G103" s="12" t="str">
        <f>IF(D103="","",SUM($F$6:F103))</f>
        <v/>
      </c>
      <c r="H103" s="12" t="str">
        <f t="shared" si="3"/>
        <v/>
      </c>
      <c r="I103" s="9"/>
    </row>
    <row r="104" spans="1:9" ht="20.25" thickTop="1" thickBot="1">
      <c r="A104" s="9"/>
      <c r="B104" s="3" t="str">
        <f>IF(B103="","",IF('Advanced Calculator'!$C$8*'Advanced Calculator'!$C$12&lt;=B103,"",B103+1))</f>
        <v/>
      </c>
      <c r="C104" s="7" t="str">
        <f>IF(B104="","",IF('Advanced Calculator'!$C$12=52,C103+7,IF('Advanced Calculator'!$C$10=26,C103+14,IF('Advanced Calculator'!$C$10=24,IF(MOD(B104,2)=0,EDATE('Advanced Calculator'!$C$9,B104/2),C103+14),IF(DAY(DATE(YEAR('Advanced Calculator'!$C$9),MONTH('Advanced Calculator'!$C$9)+(B104-1)*(12/'Advanced Calculator'!$C$12),DAY('Advanced Calculator'!$C$9)))&lt;&gt;DAY('Advanced Calculator'!$C$9),DATE(YEAR('Advanced Calculator'!$C$9),MONTH('Advanced Calculator'!$C$9)+B104*(12/'Advanced Calculator'!$C$12)+1,0),DATE(YEAR('Advanced Calculator'!$C$9),MONTH('Advanced Calculator'!$C$9)+B104*(12/'Advanced Calculator'!$C$12),DAY('Advanced Calculator'!$C$9)))))))</f>
        <v/>
      </c>
      <c r="D104" s="12" t="str">
        <f>IF(B104="", "", 'Advanced Calculator'!$C$11)</f>
        <v/>
      </c>
      <c r="E104" s="12" t="str">
        <f t="shared" si="2"/>
        <v/>
      </c>
      <c r="F104" s="12" t="str">
        <f>IF(B104="","",IF('Advanced Calculator'!$C$10=365,H103*( (1+'Advanced Calculator'!$C$15)^(C104-C103)-1 ),H103*'Advanced Calculator'!$C$15))</f>
        <v/>
      </c>
      <c r="G104" s="12" t="str">
        <f>IF(D104="","",SUM($F$6:F104))</f>
        <v/>
      </c>
      <c r="H104" s="12" t="str">
        <f t="shared" si="3"/>
        <v/>
      </c>
      <c r="I104" s="9"/>
    </row>
    <row r="105" spans="1:9" ht="20.25" thickTop="1" thickBot="1">
      <c r="A105" s="9"/>
      <c r="B105" s="3" t="str">
        <f>IF(B104="","",IF('Advanced Calculator'!$C$8*'Advanced Calculator'!$C$12&lt;=B104,"",B104+1))</f>
        <v/>
      </c>
      <c r="C105" s="7" t="str">
        <f>IF(B105="","",IF('Advanced Calculator'!$C$12=52,C104+7,IF('Advanced Calculator'!$C$10=26,C104+14,IF('Advanced Calculator'!$C$10=24,IF(MOD(B105,2)=0,EDATE('Advanced Calculator'!$C$9,B105/2),C104+14),IF(DAY(DATE(YEAR('Advanced Calculator'!$C$9),MONTH('Advanced Calculator'!$C$9)+(B105-1)*(12/'Advanced Calculator'!$C$12),DAY('Advanced Calculator'!$C$9)))&lt;&gt;DAY('Advanced Calculator'!$C$9),DATE(YEAR('Advanced Calculator'!$C$9),MONTH('Advanced Calculator'!$C$9)+B105*(12/'Advanced Calculator'!$C$12)+1,0),DATE(YEAR('Advanced Calculator'!$C$9),MONTH('Advanced Calculator'!$C$9)+B105*(12/'Advanced Calculator'!$C$12),DAY('Advanced Calculator'!$C$9)))))))</f>
        <v/>
      </c>
      <c r="D105" s="12" t="str">
        <f>IF(B105="", "", 'Advanced Calculator'!$C$11)</f>
        <v/>
      </c>
      <c r="E105" s="12" t="str">
        <f t="shared" si="2"/>
        <v/>
      </c>
      <c r="F105" s="12" t="str">
        <f>IF(B105="","",IF('Advanced Calculator'!$C$10=365,H104*( (1+'Advanced Calculator'!$C$15)^(C105-C104)-1 ),H104*'Advanced Calculator'!$C$15))</f>
        <v/>
      </c>
      <c r="G105" s="12" t="str">
        <f>IF(D105="","",SUM($F$6:F105))</f>
        <v/>
      </c>
      <c r="H105" s="12" t="str">
        <f t="shared" si="3"/>
        <v/>
      </c>
      <c r="I105" s="9"/>
    </row>
    <row r="106" spans="1:9" ht="20.25" thickTop="1" thickBot="1">
      <c r="A106" s="9"/>
      <c r="B106" s="3" t="str">
        <f>IF(B105="","",IF('Advanced Calculator'!$C$8*'Advanced Calculator'!$C$12&lt;=B105,"",B105+1))</f>
        <v/>
      </c>
      <c r="C106" s="7" t="str">
        <f>IF(B106="","",IF('Advanced Calculator'!$C$12=52,C105+7,IF('Advanced Calculator'!$C$10=26,C105+14,IF('Advanced Calculator'!$C$10=24,IF(MOD(B106,2)=0,EDATE('Advanced Calculator'!$C$9,B106/2),C105+14),IF(DAY(DATE(YEAR('Advanced Calculator'!$C$9),MONTH('Advanced Calculator'!$C$9)+(B106-1)*(12/'Advanced Calculator'!$C$12),DAY('Advanced Calculator'!$C$9)))&lt;&gt;DAY('Advanced Calculator'!$C$9),DATE(YEAR('Advanced Calculator'!$C$9),MONTH('Advanced Calculator'!$C$9)+B106*(12/'Advanced Calculator'!$C$12)+1,0),DATE(YEAR('Advanced Calculator'!$C$9),MONTH('Advanced Calculator'!$C$9)+B106*(12/'Advanced Calculator'!$C$12),DAY('Advanced Calculator'!$C$9)))))))</f>
        <v/>
      </c>
      <c r="D106" s="12" t="str">
        <f>IF(B106="", "", 'Advanced Calculator'!$C$11)</f>
        <v/>
      </c>
      <c r="E106" s="12" t="str">
        <f t="shared" si="2"/>
        <v/>
      </c>
      <c r="F106" s="12" t="str">
        <f>IF(B106="","",IF('Advanced Calculator'!$C$10=365,H105*( (1+'Advanced Calculator'!$C$15)^(C106-C105)-1 ),H105*'Advanced Calculator'!$C$15))</f>
        <v/>
      </c>
      <c r="G106" s="12" t="str">
        <f>IF(D106="","",SUM($F$6:F106))</f>
        <v/>
      </c>
      <c r="H106" s="12" t="str">
        <f t="shared" si="3"/>
        <v/>
      </c>
      <c r="I106" s="9"/>
    </row>
    <row r="107" spans="1:9" ht="20.25" thickTop="1" thickBot="1">
      <c r="A107" s="9"/>
      <c r="B107" s="3" t="str">
        <f>IF(B106="","",IF('Advanced Calculator'!$C$8*'Advanced Calculator'!$C$12&lt;=B106,"",B106+1))</f>
        <v/>
      </c>
      <c r="C107" s="7" t="str">
        <f>IF(B107="","",IF('Advanced Calculator'!$C$12=52,C106+7,IF('Advanced Calculator'!$C$10=26,C106+14,IF('Advanced Calculator'!$C$10=24,IF(MOD(B107,2)=0,EDATE('Advanced Calculator'!$C$9,B107/2),C106+14),IF(DAY(DATE(YEAR('Advanced Calculator'!$C$9),MONTH('Advanced Calculator'!$C$9)+(B107-1)*(12/'Advanced Calculator'!$C$12),DAY('Advanced Calculator'!$C$9)))&lt;&gt;DAY('Advanced Calculator'!$C$9),DATE(YEAR('Advanced Calculator'!$C$9),MONTH('Advanced Calculator'!$C$9)+B107*(12/'Advanced Calculator'!$C$12)+1,0),DATE(YEAR('Advanced Calculator'!$C$9),MONTH('Advanced Calculator'!$C$9)+B107*(12/'Advanced Calculator'!$C$12),DAY('Advanced Calculator'!$C$9)))))))</f>
        <v/>
      </c>
      <c r="D107" s="12" t="str">
        <f>IF(B107="", "", 'Advanced Calculator'!$C$11)</f>
        <v/>
      </c>
      <c r="E107" s="12" t="str">
        <f t="shared" si="2"/>
        <v/>
      </c>
      <c r="F107" s="12" t="str">
        <f>IF(B107="","",IF('Advanced Calculator'!$C$10=365,H106*( (1+'Advanced Calculator'!$C$15)^(C107-C106)-1 ),H106*'Advanced Calculator'!$C$15))</f>
        <v/>
      </c>
      <c r="G107" s="12" t="str">
        <f>IF(D107="","",SUM($F$6:F107))</f>
        <v/>
      </c>
      <c r="H107" s="12" t="str">
        <f t="shared" si="3"/>
        <v/>
      </c>
      <c r="I107" s="9"/>
    </row>
    <row r="108" spans="1:9" ht="20.25" thickTop="1" thickBot="1">
      <c r="A108" s="9"/>
      <c r="B108" s="3" t="str">
        <f>IF(B107="","",IF('Advanced Calculator'!$C$8*'Advanced Calculator'!$C$12&lt;=B107,"",B107+1))</f>
        <v/>
      </c>
      <c r="C108" s="7" t="str">
        <f>IF(B108="","",IF('Advanced Calculator'!$C$12=52,C107+7,IF('Advanced Calculator'!$C$10=26,C107+14,IF('Advanced Calculator'!$C$10=24,IF(MOD(B108,2)=0,EDATE('Advanced Calculator'!$C$9,B108/2),C107+14),IF(DAY(DATE(YEAR('Advanced Calculator'!$C$9),MONTH('Advanced Calculator'!$C$9)+(B108-1)*(12/'Advanced Calculator'!$C$12),DAY('Advanced Calculator'!$C$9)))&lt;&gt;DAY('Advanced Calculator'!$C$9),DATE(YEAR('Advanced Calculator'!$C$9),MONTH('Advanced Calculator'!$C$9)+B108*(12/'Advanced Calculator'!$C$12)+1,0),DATE(YEAR('Advanced Calculator'!$C$9),MONTH('Advanced Calculator'!$C$9)+B108*(12/'Advanced Calculator'!$C$12),DAY('Advanced Calculator'!$C$9)))))))</f>
        <v/>
      </c>
      <c r="D108" s="12" t="str">
        <f>IF(B108="", "", 'Advanced Calculator'!$C$11)</f>
        <v/>
      </c>
      <c r="E108" s="12" t="str">
        <f t="shared" si="2"/>
        <v/>
      </c>
      <c r="F108" s="12" t="str">
        <f>IF(B108="","",IF('Advanced Calculator'!$C$10=365,H107*( (1+'Advanced Calculator'!$C$15)^(C108-C107)-1 ),H107*'Advanced Calculator'!$C$15))</f>
        <v/>
      </c>
      <c r="G108" s="12" t="str">
        <f>IF(D108="","",SUM($F$6:F108))</f>
        <v/>
      </c>
      <c r="H108" s="12" t="str">
        <f t="shared" si="3"/>
        <v/>
      </c>
      <c r="I108" s="9"/>
    </row>
    <row r="109" spans="1:9" ht="20.25" thickTop="1" thickBot="1">
      <c r="A109" s="9"/>
      <c r="B109" s="3" t="str">
        <f>IF(B108="","",IF('Advanced Calculator'!$C$8*'Advanced Calculator'!$C$12&lt;=B108,"",B108+1))</f>
        <v/>
      </c>
      <c r="C109" s="7" t="str">
        <f>IF(B109="","",IF('Advanced Calculator'!$C$12=52,C108+7,IF('Advanced Calculator'!$C$10=26,C108+14,IF('Advanced Calculator'!$C$10=24,IF(MOD(B109,2)=0,EDATE('Advanced Calculator'!$C$9,B109/2),C108+14),IF(DAY(DATE(YEAR('Advanced Calculator'!$C$9),MONTH('Advanced Calculator'!$C$9)+(B109-1)*(12/'Advanced Calculator'!$C$12),DAY('Advanced Calculator'!$C$9)))&lt;&gt;DAY('Advanced Calculator'!$C$9),DATE(YEAR('Advanced Calculator'!$C$9),MONTH('Advanced Calculator'!$C$9)+B109*(12/'Advanced Calculator'!$C$12)+1,0),DATE(YEAR('Advanced Calculator'!$C$9),MONTH('Advanced Calculator'!$C$9)+B109*(12/'Advanced Calculator'!$C$12),DAY('Advanced Calculator'!$C$9)))))))</f>
        <v/>
      </c>
      <c r="D109" s="12" t="str">
        <f>IF(B109="", "", 'Advanced Calculator'!$C$11)</f>
        <v/>
      </c>
      <c r="E109" s="12" t="str">
        <f t="shared" si="2"/>
        <v/>
      </c>
      <c r="F109" s="12" t="str">
        <f>IF(B109="","",IF('Advanced Calculator'!$C$10=365,H108*( (1+'Advanced Calculator'!$C$15)^(C109-C108)-1 ),H108*'Advanced Calculator'!$C$15))</f>
        <v/>
      </c>
      <c r="G109" s="12" t="str">
        <f>IF(D109="","",SUM($F$6:F109))</f>
        <v/>
      </c>
      <c r="H109" s="12" t="str">
        <f t="shared" si="3"/>
        <v/>
      </c>
      <c r="I109" s="9"/>
    </row>
    <row r="110" spans="1:9" ht="20.25" thickTop="1" thickBot="1">
      <c r="A110" s="9"/>
      <c r="B110" s="3" t="str">
        <f>IF(B109="","",IF('Advanced Calculator'!$C$8*'Advanced Calculator'!$C$12&lt;=B109,"",B109+1))</f>
        <v/>
      </c>
      <c r="C110" s="7" t="str">
        <f>IF(B110="","",IF('Advanced Calculator'!$C$12=52,C109+7,IF('Advanced Calculator'!$C$10=26,C109+14,IF('Advanced Calculator'!$C$10=24,IF(MOD(B110,2)=0,EDATE('Advanced Calculator'!$C$9,B110/2),C109+14),IF(DAY(DATE(YEAR('Advanced Calculator'!$C$9),MONTH('Advanced Calculator'!$C$9)+(B110-1)*(12/'Advanced Calculator'!$C$12),DAY('Advanced Calculator'!$C$9)))&lt;&gt;DAY('Advanced Calculator'!$C$9),DATE(YEAR('Advanced Calculator'!$C$9),MONTH('Advanced Calculator'!$C$9)+B110*(12/'Advanced Calculator'!$C$12)+1,0),DATE(YEAR('Advanced Calculator'!$C$9),MONTH('Advanced Calculator'!$C$9)+B110*(12/'Advanced Calculator'!$C$12),DAY('Advanced Calculator'!$C$9)))))))</f>
        <v/>
      </c>
      <c r="D110" s="12" t="str">
        <f>IF(B110="", "", 'Advanced Calculator'!$C$11)</f>
        <v/>
      </c>
      <c r="E110" s="12" t="str">
        <f t="shared" si="2"/>
        <v/>
      </c>
      <c r="F110" s="12" t="str">
        <f>IF(B110="","",IF('Advanced Calculator'!$C$10=365,H109*( (1+'Advanced Calculator'!$C$15)^(C110-C109)-1 ),H109*'Advanced Calculator'!$C$15))</f>
        <v/>
      </c>
      <c r="G110" s="12" t="str">
        <f>IF(D110="","",SUM($F$6:F110))</f>
        <v/>
      </c>
      <c r="H110" s="12" t="str">
        <f t="shared" si="3"/>
        <v/>
      </c>
      <c r="I110" s="9"/>
    </row>
    <row r="111" spans="1:9" ht="20.25" thickTop="1" thickBot="1">
      <c r="A111" s="9"/>
      <c r="B111" s="3" t="str">
        <f>IF(B110="","",IF('Advanced Calculator'!$C$8*'Advanced Calculator'!$C$12&lt;=B110,"",B110+1))</f>
        <v/>
      </c>
      <c r="C111" s="7" t="str">
        <f>IF(B111="","",IF('Advanced Calculator'!$C$12=52,C110+7,IF('Advanced Calculator'!$C$10=26,C110+14,IF('Advanced Calculator'!$C$10=24,IF(MOD(B111,2)=0,EDATE('Advanced Calculator'!$C$9,B111/2),C110+14),IF(DAY(DATE(YEAR('Advanced Calculator'!$C$9),MONTH('Advanced Calculator'!$C$9)+(B111-1)*(12/'Advanced Calculator'!$C$12),DAY('Advanced Calculator'!$C$9)))&lt;&gt;DAY('Advanced Calculator'!$C$9),DATE(YEAR('Advanced Calculator'!$C$9),MONTH('Advanced Calculator'!$C$9)+B111*(12/'Advanced Calculator'!$C$12)+1,0),DATE(YEAR('Advanced Calculator'!$C$9),MONTH('Advanced Calculator'!$C$9)+B111*(12/'Advanced Calculator'!$C$12),DAY('Advanced Calculator'!$C$9)))))))</f>
        <v/>
      </c>
      <c r="D111" s="12" t="str">
        <f>IF(B111="", "", 'Advanced Calculator'!$C$11)</f>
        <v/>
      </c>
      <c r="E111" s="12" t="str">
        <f t="shared" si="2"/>
        <v/>
      </c>
      <c r="F111" s="12" t="str">
        <f>IF(B111="","",IF('Advanced Calculator'!$C$10=365,H110*( (1+'Advanced Calculator'!$C$15)^(C111-C110)-1 ),H110*'Advanced Calculator'!$C$15))</f>
        <v/>
      </c>
      <c r="G111" s="12" t="str">
        <f>IF(D111="","",SUM($F$6:F111))</f>
        <v/>
      </c>
      <c r="H111" s="12" t="str">
        <f t="shared" si="3"/>
        <v/>
      </c>
      <c r="I111" s="9"/>
    </row>
    <row r="112" spans="1:9" ht="20.25" thickTop="1" thickBot="1">
      <c r="A112" s="9"/>
      <c r="B112" s="3" t="str">
        <f>IF(B111="","",IF('Advanced Calculator'!$C$8*'Advanced Calculator'!$C$12&lt;=B111,"",B111+1))</f>
        <v/>
      </c>
      <c r="C112" s="7" t="str">
        <f>IF(B112="","",IF('Advanced Calculator'!$C$12=52,C111+7,IF('Advanced Calculator'!$C$10=26,C111+14,IF('Advanced Calculator'!$C$10=24,IF(MOD(B112,2)=0,EDATE('Advanced Calculator'!$C$9,B112/2),C111+14),IF(DAY(DATE(YEAR('Advanced Calculator'!$C$9),MONTH('Advanced Calculator'!$C$9)+(B112-1)*(12/'Advanced Calculator'!$C$12),DAY('Advanced Calculator'!$C$9)))&lt;&gt;DAY('Advanced Calculator'!$C$9),DATE(YEAR('Advanced Calculator'!$C$9),MONTH('Advanced Calculator'!$C$9)+B112*(12/'Advanced Calculator'!$C$12)+1,0),DATE(YEAR('Advanced Calculator'!$C$9),MONTH('Advanced Calculator'!$C$9)+B112*(12/'Advanced Calculator'!$C$12),DAY('Advanced Calculator'!$C$9)))))))</f>
        <v/>
      </c>
      <c r="D112" s="12" t="str">
        <f>IF(B112="", "", 'Advanced Calculator'!$C$11)</f>
        <v/>
      </c>
      <c r="E112" s="12" t="str">
        <f t="shared" si="2"/>
        <v/>
      </c>
      <c r="F112" s="12" t="str">
        <f>IF(B112="","",IF('Advanced Calculator'!$C$10=365,H111*( (1+'Advanced Calculator'!$C$15)^(C112-C111)-1 ),H111*'Advanced Calculator'!$C$15))</f>
        <v/>
      </c>
      <c r="G112" s="12" t="str">
        <f>IF(D112="","",SUM($F$6:F112))</f>
        <v/>
      </c>
      <c r="H112" s="12" t="str">
        <f t="shared" si="3"/>
        <v/>
      </c>
      <c r="I112" s="9"/>
    </row>
    <row r="113" spans="1:9" ht="20.25" thickTop="1" thickBot="1">
      <c r="A113" s="9"/>
      <c r="B113" s="3" t="str">
        <f>IF(B112="","",IF('Advanced Calculator'!$C$8*'Advanced Calculator'!$C$12&lt;=B112,"",B112+1))</f>
        <v/>
      </c>
      <c r="C113" s="7" t="str">
        <f>IF(B113="","",IF('Advanced Calculator'!$C$12=52,C112+7,IF('Advanced Calculator'!$C$10=26,C112+14,IF('Advanced Calculator'!$C$10=24,IF(MOD(B113,2)=0,EDATE('Advanced Calculator'!$C$9,B113/2),C112+14),IF(DAY(DATE(YEAR('Advanced Calculator'!$C$9),MONTH('Advanced Calculator'!$C$9)+(B113-1)*(12/'Advanced Calculator'!$C$12),DAY('Advanced Calculator'!$C$9)))&lt;&gt;DAY('Advanced Calculator'!$C$9),DATE(YEAR('Advanced Calculator'!$C$9),MONTH('Advanced Calculator'!$C$9)+B113*(12/'Advanced Calculator'!$C$12)+1,0),DATE(YEAR('Advanced Calculator'!$C$9),MONTH('Advanced Calculator'!$C$9)+B113*(12/'Advanced Calculator'!$C$12),DAY('Advanced Calculator'!$C$9)))))))</f>
        <v/>
      </c>
      <c r="D113" s="12" t="str">
        <f>IF(B113="", "", 'Advanced Calculator'!$C$11)</f>
        <v/>
      </c>
      <c r="E113" s="12" t="str">
        <f t="shared" si="2"/>
        <v/>
      </c>
      <c r="F113" s="12" t="str">
        <f>IF(B113="","",IF('Advanced Calculator'!$C$10=365,H112*( (1+'Advanced Calculator'!$C$15)^(C113-C112)-1 ),H112*'Advanced Calculator'!$C$15))</f>
        <v/>
      </c>
      <c r="G113" s="12" t="str">
        <f>IF(D113="","",SUM($F$6:F113))</f>
        <v/>
      </c>
      <c r="H113" s="12" t="str">
        <f t="shared" si="3"/>
        <v/>
      </c>
      <c r="I113" s="9"/>
    </row>
    <row r="114" spans="1:9" ht="20.25" thickTop="1" thickBot="1">
      <c r="A114" s="9"/>
      <c r="B114" s="3" t="str">
        <f>IF(B113="","",IF('Advanced Calculator'!$C$8*'Advanced Calculator'!$C$12&lt;=B113,"",B113+1))</f>
        <v/>
      </c>
      <c r="C114" s="7" t="str">
        <f>IF(B114="","",IF('Advanced Calculator'!$C$12=52,C113+7,IF('Advanced Calculator'!$C$10=26,C113+14,IF('Advanced Calculator'!$C$10=24,IF(MOD(B114,2)=0,EDATE('Advanced Calculator'!$C$9,B114/2),C113+14),IF(DAY(DATE(YEAR('Advanced Calculator'!$C$9),MONTH('Advanced Calculator'!$C$9)+(B114-1)*(12/'Advanced Calculator'!$C$12),DAY('Advanced Calculator'!$C$9)))&lt;&gt;DAY('Advanced Calculator'!$C$9),DATE(YEAR('Advanced Calculator'!$C$9),MONTH('Advanced Calculator'!$C$9)+B114*(12/'Advanced Calculator'!$C$12)+1,0),DATE(YEAR('Advanced Calculator'!$C$9),MONTH('Advanced Calculator'!$C$9)+B114*(12/'Advanced Calculator'!$C$12),DAY('Advanced Calculator'!$C$9)))))))</f>
        <v/>
      </c>
      <c r="D114" s="12" t="str">
        <f>IF(B114="", "", 'Advanced Calculator'!$C$11)</f>
        <v/>
      </c>
      <c r="E114" s="12" t="str">
        <f t="shared" si="2"/>
        <v/>
      </c>
      <c r="F114" s="12" t="str">
        <f>IF(B114="","",IF('Advanced Calculator'!$C$10=365,H113*( (1+'Advanced Calculator'!$C$15)^(C114-C113)-1 ),H113*'Advanced Calculator'!$C$15))</f>
        <v/>
      </c>
      <c r="G114" s="12" t="str">
        <f>IF(D114="","",SUM($F$6:F114))</f>
        <v/>
      </c>
      <c r="H114" s="12" t="str">
        <f t="shared" si="3"/>
        <v/>
      </c>
      <c r="I114" s="9"/>
    </row>
    <row r="115" spans="1:9" ht="20.25" thickTop="1" thickBot="1">
      <c r="A115" s="9"/>
      <c r="B115" s="3" t="str">
        <f>IF(B114="","",IF('Advanced Calculator'!$C$8*'Advanced Calculator'!$C$12&lt;=B114,"",B114+1))</f>
        <v/>
      </c>
      <c r="C115" s="7" t="str">
        <f>IF(B115="","",IF('Advanced Calculator'!$C$12=52,C114+7,IF('Advanced Calculator'!$C$10=26,C114+14,IF('Advanced Calculator'!$C$10=24,IF(MOD(B115,2)=0,EDATE('Advanced Calculator'!$C$9,B115/2),C114+14),IF(DAY(DATE(YEAR('Advanced Calculator'!$C$9),MONTH('Advanced Calculator'!$C$9)+(B115-1)*(12/'Advanced Calculator'!$C$12),DAY('Advanced Calculator'!$C$9)))&lt;&gt;DAY('Advanced Calculator'!$C$9),DATE(YEAR('Advanced Calculator'!$C$9),MONTH('Advanced Calculator'!$C$9)+B115*(12/'Advanced Calculator'!$C$12)+1,0),DATE(YEAR('Advanced Calculator'!$C$9),MONTH('Advanced Calculator'!$C$9)+B115*(12/'Advanced Calculator'!$C$12),DAY('Advanced Calculator'!$C$9)))))))</f>
        <v/>
      </c>
      <c r="D115" s="12" t="str">
        <f>IF(B115="", "", 'Advanced Calculator'!$C$11)</f>
        <v/>
      </c>
      <c r="E115" s="12" t="str">
        <f t="shared" si="2"/>
        <v/>
      </c>
      <c r="F115" s="12" t="str">
        <f>IF(B115="","",IF('Advanced Calculator'!$C$10=365,H114*( (1+'Advanced Calculator'!$C$15)^(C115-C114)-1 ),H114*'Advanced Calculator'!$C$15))</f>
        <v/>
      </c>
      <c r="G115" s="12" t="str">
        <f>IF(D115="","",SUM($F$6:F115))</f>
        <v/>
      </c>
      <c r="H115" s="12" t="str">
        <f t="shared" si="3"/>
        <v/>
      </c>
      <c r="I115" s="9"/>
    </row>
    <row r="116" spans="1:9" ht="20.25" thickTop="1" thickBot="1">
      <c r="A116" s="9"/>
      <c r="B116" s="3" t="str">
        <f>IF(B115="","",IF('Advanced Calculator'!$C$8*'Advanced Calculator'!$C$12&lt;=B115,"",B115+1))</f>
        <v/>
      </c>
      <c r="C116" s="7" t="str">
        <f>IF(B116="","",IF('Advanced Calculator'!$C$12=52,C115+7,IF('Advanced Calculator'!$C$10=26,C115+14,IF('Advanced Calculator'!$C$10=24,IF(MOD(B116,2)=0,EDATE('Advanced Calculator'!$C$9,B116/2),C115+14),IF(DAY(DATE(YEAR('Advanced Calculator'!$C$9),MONTH('Advanced Calculator'!$C$9)+(B116-1)*(12/'Advanced Calculator'!$C$12),DAY('Advanced Calculator'!$C$9)))&lt;&gt;DAY('Advanced Calculator'!$C$9),DATE(YEAR('Advanced Calculator'!$C$9),MONTH('Advanced Calculator'!$C$9)+B116*(12/'Advanced Calculator'!$C$12)+1,0),DATE(YEAR('Advanced Calculator'!$C$9),MONTH('Advanced Calculator'!$C$9)+B116*(12/'Advanced Calculator'!$C$12),DAY('Advanced Calculator'!$C$9)))))))</f>
        <v/>
      </c>
      <c r="D116" s="12" t="str">
        <f>IF(B116="", "", 'Advanced Calculator'!$C$11)</f>
        <v/>
      </c>
      <c r="E116" s="12" t="str">
        <f t="shared" si="2"/>
        <v/>
      </c>
      <c r="F116" s="12" t="str">
        <f>IF(B116="","",IF('Advanced Calculator'!$C$10=365,H115*( (1+'Advanced Calculator'!$C$15)^(C116-C115)-1 ),H115*'Advanced Calculator'!$C$15))</f>
        <v/>
      </c>
      <c r="G116" s="12" t="str">
        <f>IF(D116="","",SUM($F$6:F116))</f>
        <v/>
      </c>
      <c r="H116" s="12" t="str">
        <f t="shared" si="3"/>
        <v/>
      </c>
      <c r="I116" s="9"/>
    </row>
    <row r="117" spans="1:9" ht="20.25" thickTop="1" thickBot="1">
      <c r="A117" s="9"/>
      <c r="B117" s="3" t="str">
        <f>IF(B116="","",IF('Advanced Calculator'!$C$8*'Advanced Calculator'!$C$12&lt;=B116,"",B116+1))</f>
        <v/>
      </c>
      <c r="C117" s="7" t="str">
        <f>IF(B117="","",IF('Advanced Calculator'!$C$12=52,C116+7,IF('Advanced Calculator'!$C$10=26,C116+14,IF('Advanced Calculator'!$C$10=24,IF(MOD(B117,2)=0,EDATE('Advanced Calculator'!$C$9,B117/2),C116+14),IF(DAY(DATE(YEAR('Advanced Calculator'!$C$9),MONTH('Advanced Calculator'!$C$9)+(B117-1)*(12/'Advanced Calculator'!$C$12),DAY('Advanced Calculator'!$C$9)))&lt;&gt;DAY('Advanced Calculator'!$C$9),DATE(YEAR('Advanced Calculator'!$C$9),MONTH('Advanced Calculator'!$C$9)+B117*(12/'Advanced Calculator'!$C$12)+1,0),DATE(YEAR('Advanced Calculator'!$C$9),MONTH('Advanced Calculator'!$C$9)+B117*(12/'Advanced Calculator'!$C$12),DAY('Advanced Calculator'!$C$9)))))))</f>
        <v/>
      </c>
      <c r="D117" s="12" t="str">
        <f>IF(B117="", "", 'Advanced Calculator'!$C$11)</f>
        <v/>
      </c>
      <c r="E117" s="12" t="str">
        <f t="shared" si="2"/>
        <v/>
      </c>
      <c r="F117" s="12" t="str">
        <f>IF(B117="","",IF('Advanced Calculator'!$C$10=365,H116*( (1+'Advanced Calculator'!$C$15)^(C117-C116)-1 ),H116*'Advanced Calculator'!$C$15))</f>
        <v/>
      </c>
      <c r="G117" s="12" t="str">
        <f>IF(D117="","",SUM($F$6:F117))</f>
        <v/>
      </c>
      <c r="H117" s="12" t="str">
        <f t="shared" si="3"/>
        <v/>
      </c>
      <c r="I117" s="9"/>
    </row>
    <row r="118" spans="1:9" ht="20.25" thickTop="1" thickBot="1">
      <c r="A118" s="9"/>
      <c r="B118" s="3" t="str">
        <f>IF(B117="","",IF('Advanced Calculator'!$C$8*'Advanced Calculator'!$C$12&lt;=B117,"",B117+1))</f>
        <v/>
      </c>
      <c r="C118" s="7" t="str">
        <f>IF(B118="","",IF('Advanced Calculator'!$C$12=52,C117+7,IF('Advanced Calculator'!$C$10=26,C117+14,IF('Advanced Calculator'!$C$10=24,IF(MOD(B118,2)=0,EDATE('Advanced Calculator'!$C$9,B118/2),C117+14),IF(DAY(DATE(YEAR('Advanced Calculator'!$C$9),MONTH('Advanced Calculator'!$C$9)+(B118-1)*(12/'Advanced Calculator'!$C$12),DAY('Advanced Calculator'!$C$9)))&lt;&gt;DAY('Advanced Calculator'!$C$9),DATE(YEAR('Advanced Calculator'!$C$9),MONTH('Advanced Calculator'!$C$9)+B118*(12/'Advanced Calculator'!$C$12)+1,0),DATE(YEAR('Advanced Calculator'!$C$9),MONTH('Advanced Calculator'!$C$9)+B118*(12/'Advanced Calculator'!$C$12),DAY('Advanced Calculator'!$C$9)))))))</f>
        <v/>
      </c>
      <c r="D118" s="12" t="str">
        <f>IF(B118="", "", 'Advanced Calculator'!$C$11)</f>
        <v/>
      </c>
      <c r="E118" s="12" t="str">
        <f t="shared" si="2"/>
        <v/>
      </c>
      <c r="F118" s="12" t="str">
        <f>IF(B118="","",IF('Advanced Calculator'!$C$10=365,H117*( (1+'Advanced Calculator'!$C$15)^(C118-C117)-1 ),H117*'Advanced Calculator'!$C$15))</f>
        <v/>
      </c>
      <c r="G118" s="12" t="str">
        <f>IF(D118="","",SUM($F$6:F118))</f>
        <v/>
      </c>
      <c r="H118" s="12" t="str">
        <f t="shared" si="3"/>
        <v/>
      </c>
      <c r="I118" s="9"/>
    </row>
    <row r="119" spans="1:9" ht="20.25" thickTop="1" thickBot="1">
      <c r="A119" s="9"/>
      <c r="B119" s="3" t="str">
        <f>IF(B118="","",IF('Advanced Calculator'!$C$8*'Advanced Calculator'!$C$12&lt;=B118,"",B118+1))</f>
        <v/>
      </c>
      <c r="C119" s="7" t="str">
        <f>IF(B119="","",IF('Advanced Calculator'!$C$12=52,C118+7,IF('Advanced Calculator'!$C$10=26,C118+14,IF('Advanced Calculator'!$C$10=24,IF(MOD(B119,2)=0,EDATE('Advanced Calculator'!$C$9,B119/2),C118+14),IF(DAY(DATE(YEAR('Advanced Calculator'!$C$9),MONTH('Advanced Calculator'!$C$9)+(B119-1)*(12/'Advanced Calculator'!$C$12),DAY('Advanced Calculator'!$C$9)))&lt;&gt;DAY('Advanced Calculator'!$C$9),DATE(YEAR('Advanced Calculator'!$C$9),MONTH('Advanced Calculator'!$C$9)+B119*(12/'Advanced Calculator'!$C$12)+1,0),DATE(YEAR('Advanced Calculator'!$C$9),MONTH('Advanced Calculator'!$C$9)+B119*(12/'Advanced Calculator'!$C$12),DAY('Advanced Calculator'!$C$9)))))))</f>
        <v/>
      </c>
      <c r="D119" s="12" t="str">
        <f>IF(B119="", "", 'Advanced Calculator'!$C$11)</f>
        <v/>
      </c>
      <c r="E119" s="12" t="str">
        <f t="shared" si="2"/>
        <v/>
      </c>
      <c r="F119" s="12" t="str">
        <f>IF(B119="","",IF('Advanced Calculator'!$C$10=365,H118*( (1+'Advanced Calculator'!$C$15)^(C119-C118)-1 ),H118*'Advanced Calculator'!$C$15))</f>
        <v/>
      </c>
      <c r="G119" s="12" t="str">
        <f>IF(D119="","",SUM($F$6:F119))</f>
        <v/>
      </c>
      <c r="H119" s="12" t="str">
        <f t="shared" si="3"/>
        <v/>
      </c>
      <c r="I119" s="9"/>
    </row>
    <row r="120" spans="1:9" ht="20.25" thickTop="1" thickBot="1">
      <c r="A120" s="9"/>
      <c r="B120" s="3" t="str">
        <f>IF(B119="","",IF('Advanced Calculator'!$C$8*'Advanced Calculator'!$C$12&lt;=B119,"",B119+1))</f>
        <v/>
      </c>
      <c r="C120" s="7" t="str">
        <f>IF(B120="","",IF('Advanced Calculator'!$C$12=52,C119+7,IF('Advanced Calculator'!$C$10=26,C119+14,IF('Advanced Calculator'!$C$10=24,IF(MOD(B120,2)=0,EDATE('Advanced Calculator'!$C$9,B120/2),C119+14),IF(DAY(DATE(YEAR('Advanced Calculator'!$C$9),MONTH('Advanced Calculator'!$C$9)+(B120-1)*(12/'Advanced Calculator'!$C$12),DAY('Advanced Calculator'!$C$9)))&lt;&gt;DAY('Advanced Calculator'!$C$9),DATE(YEAR('Advanced Calculator'!$C$9),MONTH('Advanced Calculator'!$C$9)+B120*(12/'Advanced Calculator'!$C$12)+1,0),DATE(YEAR('Advanced Calculator'!$C$9),MONTH('Advanced Calculator'!$C$9)+B120*(12/'Advanced Calculator'!$C$12),DAY('Advanced Calculator'!$C$9)))))))</f>
        <v/>
      </c>
      <c r="D120" s="12" t="str">
        <f>IF(B120="", "", 'Advanced Calculator'!$C$11)</f>
        <v/>
      </c>
      <c r="E120" s="12" t="str">
        <f t="shared" si="2"/>
        <v/>
      </c>
      <c r="F120" s="12" t="str">
        <f>IF(B120="","",IF('Advanced Calculator'!$C$10=365,H119*( (1+'Advanced Calculator'!$C$15)^(C120-C119)-1 ),H119*'Advanced Calculator'!$C$15))</f>
        <v/>
      </c>
      <c r="G120" s="12" t="str">
        <f>IF(D120="","",SUM($F$6:F120))</f>
        <v/>
      </c>
      <c r="H120" s="12" t="str">
        <f t="shared" si="3"/>
        <v/>
      </c>
      <c r="I120" s="9"/>
    </row>
    <row r="121" spans="1:9" ht="20.25" thickTop="1" thickBot="1">
      <c r="A121" s="9"/>
      <c r="B121" s="3" t="str">
        <f>IF(B120="","",IF('Advanced Calculator'!$C$8*'Advanced Calculator'!$C$12&lt;=B120,"",B120+1))</f>
        <v/>
      </c>
      <c r="C121" s="7" t="str">
        <f>IF(B121="","",IF('Advanced Calculator'!$C$12=52,C120+7,IF('Advanced Calculator'!$C$10=26,C120+14,IF('Advanced Calculator'!$C$10=24,IF(MOD(B121,2)=0,EDATE('Advanced Calculator'!$C$9,B121/2),C120+14),IF(DAY(DATE(YEAR('Advanced Calculator'!$C$9),MONTH('Advanced Calculator'!$C$9)+(B121-1)*(12/'Advanced Calculator'!$C$12),DAY('Advanced Calculator'!$C$9)))&lt;&gt;DAY('Advanced Calculator'!$C$9),DATE(YEAR('Advanced Calculator'!$C$9),MONTH('Advanced Calculator'!$C$9)+B121*(12/'Advanced Calculator'!$C$12)+1,0),DATE(YEAR('Advanced Calculator'!$C$9),MONTH('Advanced Calculator'!$C$9)+B121*(12/'Advanced Calculator'!$C$12),DAY('Advanced Calculator'!$C$9)))))))</f>
        <v/>
      </c>
      <c r="D121" s="12" t="str">
        <f>IF(B121="", "", 'Advanced Calculator'!$C$11)</f>
        <v/>
      </c>
      <c r="E121" s="12" t="str">
        <f t="shared" si="2"/>
        <v/>
      </c>
      <c r="F121" s="12" t="str">
        <f>IF(B121="","",IF('Advanced Calculator'!$C$10=365,H120*( (1+'Advanced Calculator'!$C$15)^(C121-C120)-1 ),H120*'Advanced Calculator'!$C$15))</f>
        <v/>
      </c>
      <c r="G121" s="12" t="str">
        <f>IF(D121="","",SUM($F$6:F121))</f>
        <v/>
      </c>
      <c r="H121" s="12" t="str">
        <f t="shared" si="3"/>
        <v/>
      </c>
      <c r="I121" s="9"/>
    </row>
    <row r="122" spans="1:9" ht="20.25" thickTop="1" thickBot="1">
      <c r="A122" s="9"/>
      <c r="B122" s="3" t="str">
        <f>IF(B121="","",IF('Advanced Calculator'!$C$8*'Advanced Calculator'!$C$12&lt;=B121,"",B121+1))</f>
        <v/>
      </c>
      <c r="C122" s="7" t="str">
        <f>IF(B122="","",IF('Advanced Calculator'!$C$12=52,C121+7,IF('Advanced Calculator'!$C$10=26,C121+14,IF('Advanced Calculator'!$C$10=24,IF(MOD(B122,2)=0,EDATE('Advanced Calculator'!$C$9,B122/2),C121+14),IF(DAY(DATE(YEAR('Advanced Calculator'!$C$9),MONTH('Advanced Calculator'!$C$9)+(B122-1)*(12/'Advanced Calculator'!$C$12),DAY('Advanced Calculator'!$C$9)))&lt;&gt;DAY('Advanced Calculator'!$C$9),DATE(YEAR('Advanced Calculator'!$C$9),MONTH('Advanced Calculator'!$C$9)+B122*(12/'Advanced Calculator'!$C$12)+1,0),DATE(YEAR('Advanced Calculator'!$C$9),MONTH('Advanced Calculator'!$C$9)+B122*(12/'Advanced Calculator'!$C$12),DAY('Advanced Calculator'!$C$9)))))))</f>
        <v/>
      </c>
      <c r="D122" s="12" t="str">
        <f>IF(B122="", "", 'Advanced Calculator'!$C$11)</f>
        <v/>
      </c>
      <c r="E122" s="12" t="str">
        <f t="shared" si="2"/>
        <v/>
      </c>
      <c r="F122" s="12" t="str">
        <f>IF(B122="","",IF('Advanced Calculator'!$C$10=365,H121*( (1+'Advanced Calculator'!$C$15)^(C122-C121)-1 ),H121*'Advanced Calculator'!$C$15))</f>
        <v/>
      </c>
      <c r="G122" s="12" t="str">
        <f>IF(D122="","",SUM($F$6:F122))</f>
        <v/>
      </c>
      <c r="H122" s="12" t="str">
        <f t="shared" si="3"/>
        <v/>
      </c>
      <c r="I122" s="9"/>
    </row>
    <row r="123" spans="1:9" ht="20.25" thickTop="1" thickBot="1">
      <c r="A123" s="9"/>
      <c r="B123" s="3" t="str">
        <f>IF(B122="","",IF('Advanced Calculator'!$C$8*'Advanced Calculator'!$C$12&lt;=B122,"",B122+1))</f>
        <v/>
      </c>
      <c r="C123" s="7" t="str">
        <f>IF(B123="","",IF('Advanced Calculator'!$C$12=52,C122+7,IF('Advanced Calculator'!$C$10=26,C122+14,IF('Advanced Calculator'!$C$10=24,IF(MOD(B123,2)=0,EDATE('Advanced Calculator'!$C$9,B123/2),C122+14),IF(DAY(DATE(YEAR('Advanced Calculator'!$C$9),MONTH('Advanced Calculator'!$C$9)+(B123-1)*(12/'Advanced Calculator'!$C$12),DAY('Advanced Calculator'!$C$9)))&lt;&gt;DAY('Advanced Calculator'!$C$9),DATE(YEAR('Advanced Calculator'!$C$9),MONTH('Advanced Calculator'!$C$9)+B123*(12/'Advanced Calculator'!$C$12)+1,0),DATE(YEAR('Advanced Calculator'!$C$9),MONTH('Advanced Calculator'!$C$9)+B123*(12/'Advanced Calculator'!$C$12),DAY('Advanced Calculator'!$C$9)))))))</f>
        <v/>
      </c>
      <c r="D123" s="12" t="str">
        <f>IF(B123="", "", 'Advanced Calculator'!$C$11)</f>
        <v/>
      </c>
      <c r="E123" s="12" t="str">
        <f t="shared" si="2"/>
        <v/>
      </c>
      <c r="F123" s="12" t="str">
        <f>IF(B123="","",IF('Advanced Calculator'!$C$10=365,H122*( (1+'Advanced Calculator'!$C$15)^(C123-C122)-1 ),H122*'Advanced Calculator'!$C$15))</f>
        <v/>
      </c>
      <c r="G123" s="12" t="str">
        <f>IF(D123="","",SUM($F$6:F123))</f>
        <v/>
      </c>
      <c r="H123" s="12" t="str">
        <f t="shared" si="3"/>
        <v/>
      </c>
      <c r="I123" s="9"/>
    </row>
    <row r="124" spans="1:9" ht="20.25" thickTop="1" thickBot="1">
      <c r="A124" s="9"/>
      <c r="B124" s="3" t="str">
        <f>IF(B123="","",IF('Advanced Calculator'!$C$8*'Advanced Calculator'!$C$12&lt;=B123,"",B123+1))</f>
        <v/>
      </c>
      <c r="C124" s="7" t="str">
        <f>IF(B124="","",IF('Advanced Calculator'!$C$12=52,C123+7,IF('Advanced Calculator'!$C$10=26,C123+14,IF('Advanced Calculator'!$C$10=24,IF(MOD(B124,2)=0,EDATE('Advanced Calculator'!$C$9,B124/2),C123+14),IF(DAY(DATE(YEAR('Advanced Calculator'!$C$9),MONTH('Advanced Calculator'!$C$9)+(B124-1)*(12/'Advanced Calculator'!$C$12),DAY('Advanced Calculator'!$C$9)))&lt;&gt;DAY('Advanced Calculator'!$C$9),DATE(YEAR('Advanced Calculator'!$C$9),MONTH('Advanced Calculator'!$C$9)+B124*(12/'Advanced Calculator'!$C$12)+1,0),DATE(YEAR('Advanced Calculator'!$C$9),MONTH('Advanced Calculator'!$C$9)+B124*(12/'Advanced Calculator'!$C$12),DAY('Advanced Calculator'!$C$9)))))))</f>
        <v/>
      </c>
      <c r="D124" s="12" t="str">
        <f>IF(B124="", "", 'Advanced Calculator'!$C$11)</f>
        <v/>
      </c>
      <c r="E124" s="12" t="str">
        <f t="shared" si="2"/>
        <v/>
      </c>
      <c r="F124" s="12" t="str">
        <f>IF(B124="","",IF('Advanced Calculator'!$C$10=365,H123*( (1+'Advanced Calculator'!$C$15)^(C124-C123)-1 ),H123*'Advanced Calculator'!$C$15))</f>
        <v/>
      </c>
      <c r="G124" s="12" t="str">
        <f>IF(D124="","",SUM($F$6:F124))</f>
        <v/>
      </c>
      <c r="H124" s="12" t="str">
        <f t="shared" si="3"/>
        <v/>
      </c>
      <c r="I124" s="9"/>
    </row>
    <row r="125" spans="1:9" ht="20.25" thickTop="1" thickBot="1">
      <c r="A125" s="9"/>
      <c r="B125" s="3" t="str">
        <f>IF(B124="","",IF('Advanced Calculator'!$C$8*'Advanced Calculator'!$C$12&lt;=B124,"",B124+1))</f>
        <v/>
      </c>
      <c r="C125" s="7" t="str">
        <f>IF(B125="","",IF('Advanced Calculator'!$C$12=52,C124+7,IF('Advanced Calculator'!$C$10=26,C124+14,IF('Advanced Calculator'!$C$10=24,IF(MOD(B125,2)=0,EDATE('Advanced Calculator'!$C$9,B125/2),C124+14),IF(DAY(DATE(YEAR('Advanced Calculator'!$C$9),MONTH('Advanced Calculator'!$C$9)+(B125-1)*(12/'Advanced Calculator'!$C$12),DAY('Advanced Calculator'!$C$9)))&lt;&gt;DAY('Advanced Calculator'!$C$9),DATE(YEAR('Advanced Calculator'!$C$9),MONTH('Advanced Calculator'!$C$9)+B125*(12/'Advanced Calculator'!$C$12)+1,0),DATE(YEAR('Advanced Calculator'!$C$9),MONTH('Advanced Calculator'!$C$9)+B125*(12/'Advanced Calculator'!$C$12),DAY('Advanced Calculator'!$C$9)))))))</f>
        <v/>
      </c>
      <c r="D125" s="12" t="str">
        <f>IF(B125="", "", 'Advanced Calculator'!$C$11)</f>
        <v/>
      </c>
      <c r="E125" s="12" t="str">
        <f t="shared" si="2"/>
        <v/>
      </c>
      <c r="F125" s="12" t="str">
        <f>IF(B125="","",IF('Advanced Calculator'!$C$10=365,H124*( (1+'Advanced Calculator'!$C$15)^(C125-C124)-1 ),H124*'Advanced Calculator'!$C$15))</f>
        <v/>
      </c>
      <c r="G125" s="12" t="str">
        <f>IF(D125="","",SUM($F$6:F125))</f>
        <v/>
      </c>
      <c r="H125" s="12" t="str">
        <f t="shared" si="3"/>
        <v/>
      </c>
      <c r="I125" s="9"/>
    </row>
    <row r="126" spans="1:9" ht="20.25" thickTop="1" thickBot="1">
      <c r="A126" s="9"/>
      <c r="B126" s="3" t="str">
        <f>IF(B125="","",IF('Advanced Calculator'!$C$8*'Advanced Calculator'!$C$12&lt;=B125,"",B125+1))</f>
        <v/>
      </c>
      <c r="C126" s="7" t="str">
        <f>IF(B126="","",IF('Advanced Calculator'!$C$12=52,C125+7,IF('Advanced Calculator'!$C$10=26,C125+14,IF('Advanced Calculator'!$C$10=24,IF(MOD(B126,2)=0,EDATE('Advanced Calculator'!$C$9,B126/2),C125+14),IF(DAY(DATE(YEAR('Advanced Calculator'!$C$9),MONTH('Advanced Calculator'!$C$9)+(B126-1)*(12/'Advanced Calculator'!$C$12),DAY('Advanced Calculator'!$C$9)))&lt;&gt;DAY('Advanced Calculator'!$C$9),DATE(YEAR('Advanced Calculator'!$C$9),MONTH('Advanced Calculator'!$C$9)+B126*(12/'Advanced Calculator'!$C$12)+1,0),DATE(YEAR('Advanced Calculator'!$C$9),MONTH('Advanced Calculator'!$C$9)+B126*(12/'Advanced Calculator'!$C$12),DAY('Advanced Calculator'!$C$9)))))))</f>
        <v/>
      </c>
      <c r="D126" s="12" t="str">
        <f>IF(B126="", "", 'Advanced Calculator'!$C$11)</f>
        <v/>
      </c>
      <c r="E126" s="12" t="str">
        <f t="shared" si="2"/>
        <v/>
      </c>
      <c r="F126" s="12" t="str">
        <f>IF(B126="","",IF('Advanced Calculator'!$C$10=365,H125*( (1+'Advanced Calculator'!$C$15)^(C126-C125)-1 ),H125*'Advanced Calculator'!$C$15))</f>
        <v/>
      </c>
      <c r="G126" s="12" t="str">
        <f>IF(D126="","",SUM($F$6:F126))</f>
        <v/>
      </c>
      <c r="H126" s="12" t="str">
        <f t="shared" si="3"/>
        <v/>
      </c>
      <c r="I126" s="9"/>
    </row>
    <row r="127" spans="1:9" ht="20.25" thickTop="1" thickBot="1">
      <c r="A127" s="9"/>
      <c r="B127" s="3" t="str">
        <f>IF(B126="","",IF('Advanced Calculator'!$C$8*'Advanced Calculator'!$C$12&lt;=B126,"",B126+1))</f>
        <v/>
      </c>
      <c r="C127" s="7" t="str">
        <f>IF(B127="","",IF('Advanced Calculator'!$C$12=52,C126+7,IF('Advanced Calculator'!$C$10=26,C126+14,IF('Advanced Calculator'!$C$10=24,IF(MOD(B127,2)=0,EDATE('Advanced Calculator'!$C$9,B127/2),C126+14),IF(DAY(DATE(YEAR('Advanced Calculator'!$C$9),MONTH('Advanced Calculator'!$C$9)+(B127-1)*(12/'Advanced Calculator'!$C$12),DAY('Advanced Calculator'!$C$9)))&lt;&gt;DAY('Advanced Calculator'!$C$9),DATE(YEAR('Advanced Calculator'!$C$9),MONTH('Advanced Calculator'!$C$9)+B127*(12/'Advanced Calculator'!$C$12)+1,0),DATE(YEAR('Advanced Calculator'!$C$9),MONTH('Advanced Calculator'!$C$9)+B127*(12/'Advanced Calculator'!$C$12),DAY('Advanced Calculator'!$C$9)))))))</f>
        <v/>
      </c>
      <c r="D127" s="12" t="str">
        <f>IF(B127="", "", 'Advanced Calculator'!$C$11)</f>
        <v/>
      </c>
      <c r="E127" s="12" t="str">
        <f t="shared" si="2"/>
        <v/>
      </c>
      <c r="F127" s="12" t="str">
        <f>IF(B127="","",IF('Advanced Calculator'!$C$10=365,H126*( (1+'Advanced Calculator'!$C$15)^(C127-C126)-1 ),H126*'Advanced Calculator'!$C$15))</f>
        <v/>
      </c>
      <c r="G127" s="12" t="str">
        <f>IF(D127="","",SUM($F$6:F127))</f>
        <v/>
      </c>
      <c r="H127" s="12" t="str">
        <f t="shared" si="3"/>
        <v/>
      </c>
      <c r="I127" s="9"/>
    </row>
    <row r="128" spans="1:9" ht="20.25" thickTop="1" thickBot="1">
      <c r="A128" s="9"/>
      <c r="B128" s="3" t="str">
        <f>IF(B127="","",IF('Advanced Calculator'!$C$8*'Advanced Calculator'!$C$12&lt;=B127,"",B127+1))</f>
        <v/>
      </c>
      <c r="C128" s="7" t="str">
        <f>IF(B128="","",IF('Advanced Calculator'!$C$12=52,C127+7,IF('Advanced Calculator'!$C$10=26,C127+14,IF('Advanced Calculator'!$C$10=24,IF(MOD(B128,2)=0,EDATE('Advanced Calculator'!$C$9,B128/2),C127+14),IF(DAY(DATE(YEAR('Advanced Calculator'!$C$9),MONTH('Advanced Calculator'!$C$9)+(B128-1)*(12/'Advanced Calculator'!$C$12),DAY('Advanced Calculator'!$C$9)))&lt;&gt;DAY('Advanced Calculator'!$C$9),DATE(YEAR('Advanced Calculator'!$C$9),MONTH('Advanced Calculator'!$C$9)+B128*(12/'Advanced Calculator'!$C$12)+1,0),DATE(YEAR('Advanced Calculator'!$C$9),MONTH('Advanced Calculator'!$C$9)+B128*(12/'Advanced Calculator'!$C$12),DAY('Advanced Calculator'!$C$9)))))))</f>
        <v/>
      </c>
      <c r="D128" s="12" t="str">
        <f>IF(B128="", "", 'Advanced Calculator'!$C$11)</f>
        <v/>
      </c>
      <c r="E128" s="12" t="str">
        <f t="shared" si="2"/>
        <v/>
      </c>
      <c r="F128" s="12" t="str">
        <f>IF(B128="","",IF('Advanced Calculator'!$C$10=365,H127*( (1+'Advanced Calculator'!$C$15)^(C128-C127)-1 ),H127*'Advanced Calculator'!$C$15))</f>
        <v/>
      </c>
      <c r="G128" s="12" t="str">
        <f>IF(D128="","",SUM($F$6:F128))</f>
        <v/>
      </c>
      <c r="H128" s="12" t="str">
        <f t="shared" si="3"/>
        <v/>
      </c>
      <c r="I128" s="9"/>
    </row>
    <row r="129" spans="1:9" ht="20.25" thickTop="1" thickBot="1">
      <c r="A129" s="9"/>
      <c r="B129" s="3" t="str">
        <f>IF(B128="","",IF('Advanced Calculator'!$C$8*'Advanced Calculator'!$C$12&lt;=B128,"",B128+1))</f>
        <v/>
      </c>
      <c r="C129" s="7" t="str">
        <f>IF(B129="","",IF('Advanced Calculator'!$C$12=52,C128+7,IF('Advanced Calculator'!$C$10=26,C128+14,IF('Advanced Calculator'!$C$10=24,IF(MOD(B129,2)=0,EDATE('Advanced Calculator'!$C$9,B129/2),C128+14),IF(DAY(DATE(YEAR('Advanced Calculator'!$C$9),MONTH('Advanced Calculator'!$C$9)+(B129-1)*(12/'Advanced Calculator'!$C$12),DAY('Advanced Calculator'!$C$9)))&lt;&gt;DAY('Advanced Calculator'!$C$9),DATE(YEAR('Advanced Calculator'!$C$9),MONTH('Advanced Calculator'!$C$9)+B129*(12/'Advanced Calculator'!$C$12)+1,0),DATE(YEAR('Advanced Calculator'!$C$9),MONTH('Advanced Calculator'!$C$9)+B129*(12/'Advanced Calculator'!$C$12),DAY('Advanced Calculator'!$C$9)))))))</f>
        <v/>
      </c>
      <c r="D129" s="12" t="str">
        <f>IF(B129="", "", 'Advanced Calculator'!$C$11)</f>
        <v/>
      </c>
      <c r="E129" s="12" t="str">
        <f t="shared" si="2"/>
        <v/>
      </c>
      <c r="F129" s="12" t="str">
        <f>IF(B129="","",IF('Advanced Calculator'!$C$10=365,H128*( (1+'Advanced Calculator'!$C$15)^(C129-C128)-1 ),H128*'Advanced Calculator'!$C$15))</f>
        <v/>
      </c>
      <c r="G129" s="12" t="str">
        <f>IF(D129="","",SUM($F$6:F129))</f>
        <v/>
      </c>
      <c r="H129" s="12" t="str">
        <f t="shared" si="3"/>
        <v/>
      </c>
      <c r="I129" s="9"/>
    </row>
    <row r="130" spans="1:9" ht="20.25" thickTop="1" thickBot="1">
      <c r="A130" s="9"/>
      <c r="B130" s="3" t="str">
        <f>IF(B129="","",IF('Advanced Calculator'!$C$8*'Advanced Calculator'!$C$12&lt;=B129,"",B129+1))</f>
        <v/>
      </c>
      <c r="C130" s="7" t="str">
        <f>IF(B130="","",IF('Advanced Calculator'!$C$12=52,C129+7,IF('Advanced Calculator'!$C$10=26,C129+14,IF('Advanced Calculator'!$C$10=24,IF(MOD(B130,2)=0,EDATE('Advanced Calculator'!$C$9,B130/2),C129+14),IF(DAY(DATE(YEAR('Advanced Calculator'!$C$9),MONTH('Advanced Calculator'!$C$9)+(B130-1)*(12/'Advanced Calculator'!$C$12),DAY('Advanced Calculator'!$C$9)))&lt;&gt;DAY('Advanced Calculator'!$C$9),DATE(YEAR('Advanced Calculator'!$C$9),MONTH('Advanced Calculator'!$C$9)+B130*(12/'Advanced Calculator'!$C$12)+1,0),DATE(YEAR('Advanced Calculator'!$C$9),MONTH('Advanced Calculator'!$C$9)+B130*(12/'Advanced Calculator'!$C$12),DAY('Advanced Calculator'!$C$9)))))))</f>
        <v/>
      </c>
      <c r="D130" s="12" t="str">
        <f>IF(B130="", "", 'Advanced Calculator'!$C$11)</f>
        <v/>
      </c>
      <c r="E130" s="12" t="str">
        <f t="shared" si="2"/>
        <v/>
      </c>
      <c r="F130" s="12" t="str">
        <f>IF(B130="","",IF('Advanced Calculator'!$C$10=365,H129*( (1+'Advanced Calculator'!$C$15)^(C130-C129)-1 ),H129*'Advanced Calculator'!$C$15))</f>
        <v/>
      </c>
      <c r="G130" s="12" t="str">
        <f>IF(D130="","",SUM($F$6:F130))</f>
        <v/>
      </c>
      <c r="H130" s="12" t="str">
        <f t="shared" si="3"/>
        <v/>
      </c>
      <c r="I130" s="9"/>
    </row>
    <row r="131" spans="1:9" ht="20.25" thickTop="1" thickBot="1">
      <c r="A131" s="9"/>
      <c r="B131" s="3" t="str">
        <f>IF(B130="","",IF('Advanced Calculator'!$C$8*'Advanced Calculator'!$C$12&lt;=B130,"",B130+1))</f>
        <v/>
      </c>
      <c r="C131" s="7" t="str">
        <f>IF(B131="","",IF('Advanced Calculator'!$C$12=52,C130+7,IF('Advanced Calculator'!$C$10=26,C130+14,IF('Advanced Calculator'!$C$10=24,IF(MOD(B131,2)=0,EDATE('Advanced Calculator'!$C$9,B131/2),C130+14),IF(DAY(DATE(YEAR('Advanced Calculator'!$C$9),MONTH('Advanced Calculator'!$C$9)+(B131-1)*(12/'Advanced Calculator'!$C$12),DAY('Advanced Calculator'!$C$9)))&lt;&gt;DAY('Advanced Calculator'!$C$9),DATE(YEAR('Advanced Calculator'!$C$9),MONTH('Advanced Calculator'!$C$9)+B131*(12/'Advanced Calculator'!$C$12)+1,0),DATE(YEAR('Advanced Calculator'!$C$9),MONTH('Advanced Calculator'!$C$9)+B131*(12/'Advanced Calculator'!$C$12),DAY('Advanced Calculator'!$C$9)))))))</f>
        <v/>
      </c>
      <c r="D131" s="12" t="str">
        <f>IF(B131="", "", 'Advanced Calculator'!$C$11)</f>
        <v/>
      </c>
      <c r="E131" s="12" t="str">
        <f t="shared" si="2"/>
        <v/>
      </c>
      <c r="F131" s="12" t="str">
        <f>IF(B131="","",IF('Advanced Calculator'!$C$10=365,H130*( (1+'Advanced Calculator'!$C$15)^(C131-C130)-1 ),H130*'Advanced Calculator'!$C$15))</f>
        <v/>
      </c>
      <c r="G131" s="12" t="str">
        <f>IF(D131="","",SUM($F$6:F131))</f>
        <v/>
      </c>
      <c r="H131" s="12" t="str">
        <f t="shared" si="3"/>
        <v/>
      </c>
      <c r="I131" s="9"/>
    </row>
    <row r="132" spans="1:9" ht="20.25" thickTop="1" thickBot="1">
      <c r="A132" s="9"/>
      <c r="B132" s="3" t="str">
        <f>IF(B131="","",IF('Advanced Calculator'!$C$8*'Advanced Calculator'!$C$12&lt;=B131,"",B131+1))</f>
        <v/>
      </c>
      <c r="C132" s="7" t="str">
        <f>IF(B132="","",IF('Advanced Calculator'!$C$12=52,C131+7,IF('Advanced Calculator'!$C$10=26,C131+14,IF('Advanced Calculator'!$C$10=24,IF(MOD(B132,2)=0,EDATE('Advanced Calculator'!$C$9,B132/2),C131+14),IF(DAY(DATE(YEAR('Advanced Calculator'!$C$9),MONTH('Advanced Calculator'!$C$9)+(B132-1)*(12/'Advanced Calculator'!$C$12),DAY('Advanced Calculator'!$C$9)))&lt;&gt;DAY('Advanced Calculator'!$C$9),DATE(YEAR('Advanced Calculator'!$C$9),MONTH('Advanced Calculator'!$C$9)+B132*(12/'Advanced Calculator'!$C$12)+1,0),DATE(YEAR('Advanced Calculator'!$C$9),MONTH('Advanced Calculator'!$C$9)+B132*(12/'Advanced Calculator'!$C$12),DAY('Advanced Calculator'!$C$9)))))))</f>
        <v/>
      </c>
      <c r="D132" s="12" t="str">
        <f>IF(B132="", "", 'Advanced Calculator'!$C$11)</f>
        <v/>
      </c>
      <c r="E132" s="12" t="str">
        <f t="shared" si="2"/>
        <v/>
      </c>
      <c r="F132" s="12" t="str">
        <f>IF(B132="","",IF('Advanced Calculator'!$C$10=365,H131*( (1+'Advanced Calculator'!$C$15)^(C132-C131)-1 ),H131*'Advanced Calculator'!$C$15))</f>
        <v/>
      </c>
      <c r="G132" s="12" t="str">
        <f>IF(D132="","",SUM($F$6:F132))</f>
        <v/>
      </c>
      <c r="H132" s="12" t="str">
        <f t="shared" si="3"/>
        <v/>
      </c>
      <c r="I132" s="9"/>
    </row>
    <row r="133" spans="1:9" ht="20.25" thickTop="1" thickBot="1">
      <c r="A133" s="9"/>
      <c r="B133" s="3" t="str">
        <f>IF(B132="","",IF('Advanced Calculator'!$C$8*'Advanced Calculator'!$C$12&lt;=B132,"",B132+1))</f>
        <v/>
      </c>
      <c r="C133" s="7" t="str">
        <f>IF(B133="","",IF('Advanced Calculator'!$C$12=52,C132+7,IF('Advanced Calculator'!$C$10=26,C132+14,IF('Advanced Calculator'!$C$10=24,IF(MOD(B133,2)=0,EDATE('Advanced Calculator'!$C$9,B133/2),C132+14),IF(DAY(DATE(YEAR('Advanced Calculator'!$C$9),MONTH('Advanced Calculator'!$C$9)+(B133-1)*(12/'Advanced Calculator'!$C$12),DAY('Advanced Calculator'!$C$9)))&lt;&gt;DAY('Advanced Calculator'!$C$9),DATE(YEAR('Advanced Calculator'!$C$9),MONTH('Advanced Calculator'!$C$9)+B133*(12/'Advanced Calculator'!$C$12)+1,0),DATE(YEAR('Advanced Calculator'!$C$9),MONTH('Advanced Calculator'!$C$9)+B133*(12/'Advanced Calculator'!$C$12),DAY('Advanced Calculator'!$C$9)))))))</f>
        <v/>
      </c>
      <c r="D133" s="12" t="str">
        <f>IF(B133="", "", 'Advanced Calculator'!$C$11)</f>
        <v/>
      </c>
      <c r="E133" s="12" t="str">
        <f t="shared" si="2"/>
        <v/>
      </c>
      <c r="F133" s="12" t="str">
        <f>IF(B133="","",IF('Advanced Calculator'!$C$10=365,H132*( (1+'Advanced Calculator'!$C$15)^(C133-C132)-1 ),H132*'Advanced Calculator'!$C$15))</f>
        <v/>
      </c>
      <c r="G133" s="12" t="str">
        <f>IF(D133="","",SUM($F$6:F133))</f>
        <v/>
      </c>
      <c r="H133" s="12" t="str">
        <f t="shared" si="3"/>
        <v/>
      </c>
      <c r="I133" s="9"/>
    </row>
    <row r="134" spans="1:9" ht="20.25" thickTop="1" thickBot="1">
      <c r="A134" s="9"/>
      <c r="B134" s="3" t="str">
        <f>IF(B133="","",IF('Advanced Calculator'!$C$8*'Advanced Calculator'!$C$12&lt;=B133,"",B133+1))</f>
        <v/>
      </c>
      <c r="C134" s="7" t="str">
        <f>IF(B134="","",IF('Advanced Calculator'!$C$12=52,C133+7,IF('Advanced Calculator'!$C$10=26,C133+14,IF('Advanced Calculator'!$C$10=24,IF(MOD(B134,2)=0,EDATE('Advanced Calculator'!$C$9,B134/2),C133+14),IF(DAY(DATE(YEAR('Advanced Calculator'!$C$9),MONTH('Advanced Calculator'!$C$9)+(B134-1)*(12/'Advanced Calculator'!$C$12),DAY('Advanced Calculator'!$C$9)))&lt;&gt;DAY('Advanced Calculator'!$C$9),DATE(YEAR('Advanced Calculator'!$C$9),MONTH('Advanced Calculator'!$C$9)+B134*(12/'Advanced Calculator'!$C$12)+1,0),DATE(YEAR('Advanced Calculator'!$C$9),MONTH('Advanced Calculator'!$C$9)+B134*(12/'Advanced Calculator'!$C$12),DAY('Advanced Calculator'!$C$9)))))))</f>
        <v/>
      </c>
      <c r="D134" s="12" t="str">
        <f>IF(B134="", "", 'Advanced Calculator'!$C$11)</f>
        <v/>
      </c>
      <c r="E134" s="12" t="str">
        <f t="shared" si="2"/>
        <v/>
      </c>
      <c r="F134" s="12" t="str">
        <f>IF(B134="","",IF('Advanced Calculator'!$C$10=365,H133*( (1+'Advanced Calculator'!$C$15)^(C134-C133)-1 ),H133*'Advanced Calculator'!$C$15))</f>
        <v/>
      </c>
      <c r="G134" s="12" t="str">
        <f>IF(D134="","",SUM($F$6:F134))</f>
        <v/>
      </c>
      <c r="H134" s="12" t="str">
        <f t="shared" si="3"/>
        <v/>
      </c>
      <c r="I134" s="9"/>
    </row>
    <row r="135" spans="1:9" ht="20.25" thickTop="1" thickBot="1">
      <c r="A135" s="9"/>
      <c r="B135" s="3" t="str">
        <f>IF(B134="","",IF('Advanced Calculator'!$C$8*'Advanced Calculator'!$C$12&lt;=B134,"",B134+1))</f>
        <v/>
      </c>
      <c r="C135" s="7" t="str">
        <f>IF(B135="","",IF('Advanced Calculator'!$C$12=52,C134+7,IF('Advanced Calculator'!$C$10=26,C134+14,IF('Advanced Calculator'!$C$10=24,IF(MOD(B135,2)=0,EDATE('Advanced Calculator'!$C$9,B135/2),C134+14),IF(DAY(DATE(YEAR('Advanced Calculator'!$C$9),MONTH('Advanced Calculator'!$C$9)+(B135-1)*(12/'Advanced Calculator'!$C$12),DAY('Advanced Calculator'!$C$9)))&lt;&gt;DAY('Advanced Calculator'!$C$9),DATE(YEAR('Advanced Calculator'!$C$9),MONTH('Advanced Calculator'!$C$9)+B135*(12/'Advanced Calculator'!$C$12)+1,0),DATE(YEAR('Advanced Calculator'!$C$9),MONTH('Advanced Calculator'!$C$9)+B135*(12/'Advanced Calculator'!$C$12),DAY('Advanced Calculator'!$C$9)))))))</f>
        <v/>
      </c>
      <c r="D135" s="12" t="str">
        <f>IF(B135="", "", 'Advanced Calculator'!$C$11)</f>
        <v/>
      </c>
      <c r="E135" s="12" t="str">
        <f t="shared" si="2"/>
        <v/>
      </c>
      <c r="F135" s="12" t="str">
        <f>IF(B135="","",IF('Advanced Calculator'!$C$10=365,H134*( (1+'Advanced Calculator'!$C$15)^(C135-C134)-1 ),H134*'Advanced Calculator'!$C$15))</f>
        <v/>
      </c>
      <c r="G135" s="12" t="str">
        <f>IF(D135="","",SUM($F$6:F135))</f>
        <v/>
      </c>
      <c r="H135" s="12" t="str">
        <f t="shared" si="3"/>
        <v/>
      </c>
      <c r="I135" s="9"/>
    </row>
    <row r="136" spans="1:9" ht="20.25" thickTop="1" thickBot="1">
      <c r="A136" s="9"/>
      <c r="B136" s="3" t="str">
        <f>IF(B135="","",IF('Advanced Calculator'!$C$8*'Advanced Calculator'!$C$12&lt;=B135,"",B135+1))</f>
        <v/>
      </c>
      <c r="C136" s="7" t="str">
        <f>IF(B136="","",IF('Advanced Calculator'!$C$12=52,C135+7,IF('Advanced Calculator'!$C$10=26,C135+14,IF('Advanced Calculator'!$C$10=24,IF(MOD(B136,2)=0,EDATE('Advanced Calculator'!$C$9,B136/2),C135+14),IF(DAY(DATE(YEAR('Advanced Calculator'!$C$9),MONTH('Advanced Calculator'!$C$9)+(B136-1)*(12/'Advanced Calculator'!$C$12),DAY('Advanced Calculator'!$C$9)))&lt;&gt;DAY('Advanced Calculator'!$C$9),DATE(YEAR('Advanced Calculator'!$C$9),MONTH('Advanced Calculator'!$C$9)+B136*(12/'Advanced Calculator'!$C$12)+1,0),DATE(YEAR('Advanced Calculator'!$C$9),MONTH('Advanced Calculator'!$C$9)+B136*(12/'Advanced Calculator'!$C$12),DAY('Advanced Calculator'!$C$9)))))))</f>
        <v/>
      </c>
      <c r="D136" s="12" t="str">
        <f>IF(B136="", "", 'Advanced Calculator'!$C$11)</f>
        <v/>
      </c>
      <c r="E136" s="12" t="str">
        <f t="shared" ref="E136:E199" si="4">IF(B136="", "", H135+D136)</f>
        <v/>
      </c>
      <c r="F136" s="12" t="str">
        <f>IF(B136="","",IF('Advanced Calculator'!$C$10=365,H135*( (1+'Advanced Calculator'!$C$15)^(C136-C135)-1 ),H135*'Advanced Calculator'!$C$15))</f>
        <v/>
      </c>
      <c r="G136" s="12" t="str">
        <f>IF(D136="","",SUM($F$6:F136))</f>
        <v/>
      </c>
      <c r="H136" s="12" t="str">
        <f t="shared" si="3"/>
        <v/>
      </c>
      <c r="I136" s="9"/>
    </row>
    <row r="137" spans="1:9" ht="20.25" thickTop="1" thickBot="1">
      <c r="A137" s="9"/>
      <c r="B137" s="3" t="str">
        <f>IF(B136="","",IF('Advanced Calculator'!$C$8*'Advanced Calculator'!$C$12&lt;=B136,"",B136+1))</f>
        <v/>
      </c>
      <c r="C137" s="7" t="str">
        <f>IF(B137="","",IF('Advanced Calculator'!$C$12=52,C136+7,IF('Advanced Calculator'!$C$10=26,C136+14,IF('Advanced Calculator'!$C$10=24,IF(MOD(B137,2)=0,EDATE('Advanced Calculator'!$C$9,B137/2),C136+14),IF(DAY(DATE(YEAR('Advanced Calculator'!$C$9),MONTH('Advanced Calculator'!$C$9)+(B137-1)*(12/'Advanced Calculator'!$C$12),DAY('Advanced Calculator'!$C$9)))&lt;&gt;DAY('Advanced Calculator'!$C$9),DATE(YEAR('Advanced Calculator'!$C$9),MONTH('Advanced Calculator'!$C$9)+B137*(12/'Advanced Calculator'!$C$12)+1,0),DATE(YEAR('Advanced Calculator'!$C$9),MONTH('Advanced Calculator'!$C$9)+B137*(12/'Advanced Calculator'!$C$12),DAY('Advanced Calculator'!$C$9)))))))</f>
        <v/>
      </c>
      <c r="D137" s="12" t="str">
        <f>IF(B137="", "", 'Advanced Calculator'!$C$11)</f>
        <v/>
      </c>
      <c r="E137" s="12" t="str">
        <f t="shared" si="4"/>
        <v/>
      </c>
      <c r="F137" s="12" t="str">
        <f>IF(B137="","",IF('Advanced Calculator'!$C$10=365,H136*( (1+'Advanced Calculator'!$C$15)^(C137-C136)-1 ),H136*'Advanced Calculator'!$C$15))</f>
        <v/>
      </c>
      <c r="G137" s="12" t="str">
        <f>IF(D137="","",SUM($F$6:F137))</f>
        <v/>
      </c>
      <c r="H137" s="12" t="str">
        <f t="shared" ref="H137:H200" si="5">IF(B137="","",H136+D137+F137)</f>
        <v/>
      </c>
      <c r="I137" s="9"/>
    </row>
    <row r="138" spans="1:9" ht="20.25" thickTop="1" thickBot="1">
      <c r="A138" s="9"/>
      <c r="B138" s="3" t="str">
        <f>IF(B137="","",IF('Advanced Calculator'!$C$8*'Advanced Calculator'!$C$12&lt;=B137,"",B137+1))</f>
        <v/>
      </c>
      <c r="C138" s="7" t="str">
        <f>IF(B138="","",IF('Advanced Calculator'!$C$12=52,C137+7,IF('Advanced Calculator'!$C$10=26,C137+14,IF('Advanced Calculator'!$C$10=24,IF(MOD(B138,2)=0,EDATE('Advanced Calculator'!$C$9,B138/2),C137+14),IF(DAY(DATE(YEAR('Advanced Calculator'!$C$9),MONTH('Advanced Calculator'!$C$9)+(B138-1)*(12/'Advanced Calculator'!$C$12),DAY('Advanced Calculator'!$C$9)))&lt;&gt;DAY('Advanced Calculator'!$C$9),DATE(YEAR('Advanced Calculator'!$C$9),MONTH('Advanced Calculator'!$C$9)+B138*(12/'Advanced Calculator'!$C$12)+1,0),DATE(YEAR('Advanced Calculator'!$C$9),MONTH('Advanced Calculator'!$C$9)+B138*(12/'Advanced Calculator'!$C$12),DAY('Advanced Calculator'!$C$9)))))))</f>
        <v/>
      </c>
      <c r="D138" s="12" t="str">
        <f>IF(B138="", "", 'Advanced Calculator'!$C$11)</f>
        <v/>
      </c>
      <c r="E138" s="12" t="str">
        <f t="shared" si="4"/>
        <v/>
      </c>
      <c r="F138" s="12" t="str">
        <f>IF(B138="","",IF('Advanced Calculator'!$C$10=365,H137*( (1+'Advanced Calculator'!$C$15)^(C138-C137)-1 ),H137*'Advanced Calculator'!$C$15))</f>
        <v/>
      </c>
      <c r="G138" s="12" t="str">
        <f>IF(D138="","",SUM($F$6:F138))</f>
        <v/>
      </c>
      <c r="H138" s="12" t="str">
        <f t="shared" si="5"/>
        <v/>
      </c>
      <c r="I138" s="9"/>
    </row>
    <row r="139" spans="1:9" ht="20.25" thickTop="1" thickBot="1">
      <c r="A139" s="9"/>
      <c r="B139" s="3" t="str">
        <f>IF(B138="","",IF('Advanced Calculator'!$C$8*'Advanced Calculator'!$C$12&lt;=B138,"",B138+1))</f>
        <v/>
      </c>
      <c r="C139" s="7" t="str">
        <f>IF(B139="","",IF('Advanced Calculator'!$C$12=52,C138+7,IF('Advanced Calculator'!$C$10=26,C138+14,IF('Advanced Calculator'!$C$10=24,IF(MOD(B139,2)=0,EDATE('Advanced Calculator'!$C$9,B139/2),C138+14),IF(DAY(DATE(YEAR('Advanced Calculator'!$C$9),MONTH('Advanced Calculator'!$C$9)+(B139-1)*(12/'Advanced Calculator'!$C$12),DAY('Advanced Calculator'!$C$9)))&lt;&gt;DAY('Advanced Calculator'!$C$9),DATE(YEAR('Advanced Calculator'!$C$9),MONTH('Advanced Calculator'!$C$9)+B139*(12/'Advanced Calculator'!$C$12)+1,0),DATE(YEAR('Advanced Calculator'!$C$9),MONTH('Advanced Calculator'!$C$9)+B139*(12/'Advanced Calculator'!$C$12),DAY('Advanced Calculator'!$C$9)))))))</f>
        <v/>
      </c>
      <c r="D139" s="12" t="str">
        <f>IF(B139="", "", 'Advanced Calculator'!$C$11)</f>
        <v/>
      </c>
      <c r="E139" s="12" t="str">
        <f t="shared" si="4"/>
        <v/>
      </c>
      <c r="F139" s="12" t="str">
        <f>IF(B139="","",IF('Advanced Calculator'!$C$10=365,H138*( (1+'Advanced Calculator'!$C$15)^(C139-C138)-1 ),H138*'Advanced Calculator'!$C$15))</f>
        <v/>
      </c>
      <c r="G139" s="12" t="str">
        <f>IF(D139="","",SUM($F$6:F139))</f>
        <v/>
      </c>
      <c r="H139" s="12" t="str">
        <f t="shared" si="5"/>
        <v/>
      </c>
      <c r="I139" s="9"/>
    </row>
    <row r="140" spans="1:9" ht="20.25" thickTop="1" thickBot="1">
      <c r="A140" s="9"/>
      <c r="B140" s="3" t="str">
        <f>IF(B139="","",IF('Advanced Calculator'!$C$8*'Advanced Calculator'!$C$12&lt;=B139,"",B139+1))</f>
        <v/>
      </c>
      <c r="C140" s="7" t="str">
        <f>IF(B140="","",IF('Advanced Calculator'!$C$12=52,C139+7,IF('Advanced Calculator'!$C$10=26,C139+14,IF('Advanced Calculator'!$C$10=24,IF(MOD(B140,2)=0,EDATE('Advanced Calculator'!$C$9,B140/2),C139+14),IF(DAY(DATE(YEAR('Advanced Calculator'!$C$9),MONTH('Advanced Calculator'!$C$9)+(B140-1)*(12/'Advanced Calculator'!$C$12),DAY('Advanced Calculator'!$C$9)))&lt;&gt;DAY('Advanced Calculator'!$C$9),DATE(YEAR('Advanced Calculator'!$C$9),MONTH('Advanced Calculator'!$C$9)+B140*(12/'Advanced Calculator'!$C$12)+1,0),DATE(YEAR('Advanced Calculator'!$C$9),MONTH('Advanced Calculator'!$C$9)+B140*(12/'Advanced Calculator'!$C$12),DAY('Advanced Calculator'!$C$9)))))))</f>
        <v/>
      </c>
      <c r="D140" s="12" t="str">
        <f>IF(B140="", "", 'Advanced Calculator'!$C$11)</f>
        <v/>
      </c>
      <c r="E140" s="12" t="str">
        <f t="shared" si="4"/>
        <v/>
      </c>
      <c r="F140" s="12" t="str">
        <f>IF(B140="","",IF('Advanced Calculator'!$C$10=365,H139*( (1+'Advanced Calculator'!$C$15)^(C140-C139)-1 ),H139*'Advanced Calculator'!$C$15))</f>
        <v/>
      </c>
      <c r="G140" s="12" t="str">
        <f>IF(D140="","",SUM($F$6:F140))</f>
        <v/>
      </c>
      <c r="H140" s="12" t="str">
        <f t="shared" si="5"/>
        <v/>
      </c>
      <c r="I140" s="9"/>
    </row>
    <row r="141" spans="1:9" ht="20.25" thickTop="1" thickBot="1">
      <c r="A141" s="9"/>
      <c r="B141" s="3" t="str">
        <f>IF(B140="","",IF('Advanced Calculator'!$C$8*'Advanced Calculator'!$C$12&lt;=B140,"",B140+1))</f>
        <v/>
      </c>
      <c r="C141" s="7" t="str">
        <f>IF(B141="","",IF('Advanced Calculator'!$C$12=52,C140+7,IF('Advanced Calculator'!$C$10=26,C140+14,IF('Advanced Calculator'!$C$10=24,IF(MOD(B141,2)=0,EDATE('Advanced Calculator'!$C$9,B141/2),C140+14),IF(DAY(DATE(YEAR('Advanced Calculator'!$C$9),MONTH('Advanced Calculator'!$C$9)+(B141-1)*(12/'Advanced Calculator'!$C$12),DAY('Advanced Calculator'!$C$9)))&lt;&gt;DAY('Advanced Calculator'!$C$9),DATE(YEAR('Advanced Calculator'!$C$9),MONTH('Advanced Calculator'!$C$9)+B141*(12/'Advanced Calculator'!$C$12)+1,0),DATE(YEAR('Advanced Calculator'!$C$9),MONTH('Advanced Calculator'!$C$9)+B141*(12/'Advanced Calculator'!$C$12),DAY('Advanced Calculator'!$C$9)))))))</f>
        <v/>
      </c>
      <c r="D141" s="12" t="str">
        <f>IF(B141="", "", 'Advanced Calculator'!$C$11)</f>
        <v/>
      </c>
      <c r="E141" s="12" t="str">
        <f t="shared" si="4"/>
        <v/>
      </c>
      <c r="F141" s="12" t="str">
        <f>IF(B141="","",IF('Advanced Calculator'!$C$10=365,H140*( (1+'Advanced Calculator'!$C$15)^(C141-C140)-1 ),H140*'Advanced Calculator'!$C$15))</f>
        <v/>
      </c>
      <c r="G141" s="12" t="str">
        <f>IF(D141="","",SUM($F$6:F141))</f>
        <v/>
      </c>
      <c r="H141" s="12" t="str">
        <f t="shared" si="5"/>
        <v/>
      </c>
      <c r="I141" s="9"/>
    </row>
    <row r="142" spans="1:9" ht="20.25" thickTop="1" thickBot="1">
      <c r="A142" s="9"/>
      <c r="B142" s="3" t="str">
        <f>IF(B141="","",IF('Advanced Calculator'!$C$8*'Advanced Calculator'!$C$12&lt;=B141,"",B141+1))</f>
        <v/>
      </c>
      <c r="C142" s="7" t="str">
        <f>IF(B142="","",IF('Advanced Calculator'!$C$12=52,C141+7,IF('Advanced Calculator'!$C$10=26,C141+14,IF('Advanced Calculator'!$C$10=24,IF(MOD(B142,2)=0,EDATE('Advanced Calculator'!$C$9,B142/2),C141+14),IF(DAY(DATE(YEAR('Advanced Calculator'!$C$9),MONTH('Advanced Calculator'!$C$9)+(B142-1)*(12/'Advanced Calculator'!$C$12),DAY('Advanced Calculator'!$C$9)))&lt;&gt;DAY('Advanced Calculator'!$C$9),DATE(YEAR('Advanced Calculator'!$C$9),MONTH('Advanced Calculator'!$C$9)+B142*(12/'Advanced Calculator'!$C$12)+1,0),DATE(YEAR('Advanced Calculator'!$C$9),MONTH('Advanced Calculator'!$C$9)+B142*(12/'Advanced Calculator'!$C$12),DAY('Advanced Calculator'!$C$9)))))))</f>
        <v/>
      </c>
      <c r="D142" s="12" t="str">
        <f>IF(B142="", "", 'Advanced Calculator'!$C$11)</f>
        <v/>
      </c>
      <c r="E142" s="12" t="str">
        <f t="shared" si="4"/>
        <v/>
      </c>
      <c r="F142" s="12" t="str">
        <f>IF(B142="","",IF('Advanced Calculator'!$C$10=365,H141*( (1+'Advanced Calculator'!$C$15)^(C142-C141)-1 ),H141*'Advanced Calculator'!$C$15))</f>
        <v/>
      </c>
      <c r="G142" s="12" t="str">
        <f>IF(D142="","",SUM($F$6:F142))</f>
        <v/>
      </c>
      <c r="H142" s="12" t="str">
        <f t="shared" si="5"/>
        <v/>
      </c>
      <c r="I142" s="9"/>
    </row>
    <row r="143" spans="1:9" ht="20.25" thickTop="1" thickBot="1">
      <c r="A143" s="9"/>
      <c r="B143" s="3" t="str">
        <f>IF(B142="","",IF('Advanced Calculator'!$C$8*'Advanced Calculator'!$C$12&lt;=B142,"",B142+1))</f>
        <v/>
      </c>
      <c r="C143" s="7" t="str">
        <f>IF(B143="","",IF('Advanced Calculator'!$C$12=52,C142+7,IF('Advanced Calculator'!$C$10=26,C142+14,IF('Advanced Calculator'!$C$10=24,IF(MOD(B143,2)=0,EDATE('Advanced Calculator'!$C$9,B143/2),C142+14),IF(DAY(DATE(YEAR('Advanced Calculator'!$C$9),MONTH('Advanced Calculator'!$C$9)+(B143-1)*(12/'Advanced Calculator'!$C$12),DAY('Advanced Calculator'!$C$9)))&lt;&gt;DAY('Advanced Calculator'!$C$9),DATE(YEAR('Advanced Calculator'!$C$9),MONTH('Advanced Calculator'!$C$9)+B143*(12/'Advanced Calculator'!$C$12)+1,0),DATE(YEAR('Advanced Calculator'!$C$9),MONTH('Advanced Calculator'!$C$9)+B143*(12/'Advanced Calculator'!$C$12),DAY('Advanced Calculator'!$C$9)))))))</f>
        <v/>
      </c>
      <c r="D143" s="12" t="str">
        <f>IF(B143="", "", 'Advanced Calculator'!$C$11)</f>
        <v/>
      </c>
      <c r="E143" s="12" t="str">
        <f t="shared" si="4"/>
        <v/>
      </c>
      <c r="F143" s="12" t="str">
        <f>IF(B143="","",IF('Advanced Calculator'!$C$10=365,H142*( (1+'Advanced Calculator'!$C$15)^(C143-C142)-1 ),H142*'Advanced Calculator'!$C$15))</f>
        <v/>
      </c>
      <c r="G143" s="12" t="str">
        <f>IF(D143="","",SUM($F$6:F143))</f>
        <v/>
      </c>
      <c r="H143" s="12" t="str">
        <f t="shared" si="5"/>
        <v/>
      </c>
      <c r="I143" s="9"/>
    </row>
    <row r="144" spans="1:9" ht="20.25" thickTop="1" thickBot="1">
      <c r="A144" s="9"/>
      <c r="B144" s="3" t="str">
        <f>IF(B143="","",IF('Advanced Calculator'!$C$8*'Advanced Calculator'!$C$12&lt;=B143,"",B143+1))</f>
        <v/>
      </c>
      <c r="C144" s="7" t="str">
        <f>IF(B144="","",IF('Advanced Calculator'!$C$12=52,C143+7,IF('Advanced Calculator'!$C$10=26,C143+14,IF('Advanced Calculator'!$C$10=24,IF(MOD(B144,2)=0,EDATE('Advanced Calculator'!$C$9,B144/2),C143+14),IF(DAY(DATE(YEAR('Advanced Calculator'!$C$9),MONTH('Advanced Calculator'!$C$9)+(B144-1)*(12/'Advanced Calculator'!$C$12),DAY('Advanced Calculator'!$C$9)))&lt;&gt;DAY('Advanced Calculator'!$C$9),DATE(YEAR('Advanced Calculator'!$C$9),MONTH('Advanced Calculator'!$C$9)+B144*(12/'Advanced Calculator'!$C$12)+1,0),DATE(YEAR('Advanced Calculator'!$C$9),MONTH('Advanced Calculator'!$C$9)+B144*(12/'Advanced Calculator'!$C$12),DAY('Advanced Calculator'!$C$9)))))))</f>
        <v/>
      </c>
      <c r="D144" s="12" t="str">
        <f>IF(B144="", "", 'Advanced Calculator'!$C$11)</f>
        <v/>
      </c>
      <c r="E144" s="12" t="str">
        <f t="shared" si="4"/>
        <v/>
      </c>
      <c r="F144" s="12" t="str">
        <f>IF(B144="","",IF('Advanced Calculator'!$C$10=365,H143*( (1+'Advanced Calculator'!$C$15)^(C144-C143)-1 ),H143*'Advanced Calculator'!$C$15))</f>
        <v/>
      </c>
      <c r="G144" s="12" t="str">
        <f>IF(D144="","",SUM($F$6:F144))</f>
        <v/>
      </c>
      <c r="H144" s="12" t="str">
        <f t="shared" si="5"/>
        <v/>
      </c>
      <c r="I144" s="9"/>
    </row>
    <row r="145" spans="1:9" ht="20.25" thickTop="1" thickBot="1">
      <c r="A145" s="9"/>
      <c r="B145" s="3" t="str">
        <f>IF(B144="","",IF('Advanced Calculator'!$C$8*'Advanced Calculator'!$C$12&lt;=B144,"",B144+1))</f>
        <v/>
      </c>
      <c r="C145" s="7" t="str">
        <f>IF(B145="","",IF('Advanced Calculator'!$C$12=52,C144+7,IF('Advanced Calculator'!$C$10=26,C144+14,IF('Advanced Calculator'!$C$10=24,IF(MOD(B145,2)=0,EDATE('Advanced Calculator'!$C$9,B145/2),C144+14),IF(DAY(DATE(YEAR('Advanced Calculator'!$C$9),MONTH('Advanced Calculator'!$C$9)+(B145-1)*(12/'Advanced Calculator'!$C$12),DAY('Advanced Calculator'!$C$9)))&lt;&gt;DAY('Advanced Calculator'!$C$9),DATE(YEAR('Advanced Calculator'!$C$9),MONTH('Advanced Calculator'!$C$9)+B145*(12/'Advanced Calculator'!$C$12)+1,0),DATE(YEAR('Advanced Calculator'!$C$9),MONTH('Advanced Calculator'!$C$9)+B145*(12/'Advanced Calculator'!$C$12),DAY('Advanced Calculator'!$C$9)))))))</f>
        <v/>
      </c>
      <c r="D145" s="12" t="str">
        <f>IF(B145="", "", 'Advanced Calculator'!$C$11)</f>
        <v/>
      </c>
      <c r="E145" s="12" t="str">
        <f t="shared" si="4"/>
        <v/>
      </c>
      <c r="F145" s="12" t="str">
        <f>IF(B145="","",IF('Advanced Calculator'!$C$10=365,H144*( (1+'Advanced Calculator'!$C$15)^(C145-C144)-1 ),H144*'Advanced Calculator'!$C$15))</f>
        <v/>
      </c>
      <c r="G145" s="12" t="str">
        <f>IF(D145="","",SUM($F$6:F145))</f>
        <v/>
      </c>
      <c r="H145" s="12" t="str">
        <f t="shared" si="5"/>
        <v/>
      </c>
      <c r="I145" s="9"/>
    </row>
    <row r="146" spans="1:9" ht="20.25" thickTop="1" thickBot="1">
      <c r="A146" s="9"/>
      <c r="B146" s="3" t="str">
        <f>IF(B145="","",IF('Advanced Calculator'!$C$8*'Advanced Calculator'!$C$12&lt;=B145,"",B145+1))</f>
        <v/>
      </c>
      <c r="C146" s="7" t="str">
        <f>IF(B146="","",IF('Advanced Calculator'!$C$12=52,C145+7,IF('Advanced Calculator'!$C$10=26,C145+14,IF('Advanced Calculator'!$C$10=24,IF(MOD(B146,2)=0,EDATE('Advanced Calculator'!$C$9,B146/2),C145+14),IF(DAY(DATE(YEAR('Advanced Calculator'!$C$9),MONTH('Advanced Calculator'!$C$9)+(B146-1)*(12/'Advanced Calculator'!$C$12),DAY('Advanced Calculator'!$C$9)))&lt;&gt;DAY('Advanced Calculator'!$C$9),DATE(YEAR('Advanced Calculator'!$C$9),MONTH('Advanced Calculator'!$C$9)+B146*(12/'Advanced Calculator'!$C$12)+1,0),DATE(YEAR('Advanced Calculator'!$C$9),MONTH('Advanced Calculator'!$C$9)+B146*(12/'Advanced Calculator'!$C$12),DAY('Advanced Calculator'!$C$9)))))))</f>
        <v/>
      </c>
      <c r="D146" s="12" t="str">
        <f>IF(B146="", "", 'Advanced Calculator'!$C$11)</f>
        <v/>
      </c>
      <c r="E146" s="12" t="str">
        <f t="shared" si="4"/>
        <v/>
      </c>
      <c r="F146" s="12" t="str">
        <f>IF(B146="","",IF('Advanced Calculator'!$C$10=365,H145*( (1+'Advanced Calculator'!$C$15)^(C146-C145)-1 ),H145*'Advanced Calculator'!$C$15))</f>
        <v/>
      </c>
      <c r="G146" s="12" t="str">
        <f>IF(D146="","",SUM($F$6:F146))</f>
        <v/>
      </c>
      <c r="H146" s="12" t="str">
        <f t="shared" si="5"/>
        <v/>
      </c>
      <c r="I146" s="9"/>
    </row>
    <row r="147" spans="1:9" ht="20.25" thickTop="1" thickBot="1">
      <c r="A147" s="9"/>
      <c r="B147" s="3" t="str">
        <f>IF(B146="","",IF('Advanced Calculator'!$C$8*'Advanced Calculator'!$C$12&lt;=B146,"",B146+1))</f>
        <v/>
      </c>
      <c r="C147" s="7" t="str">
        <f>IF(B147="","",IF('Advanced Calculator'!$C$12=52,C146+7,IF('Advanced Calculator'!$C$10=26,C146+14,IF('Advanced Calculator'!$C$10=24,IF(MOD(B147,2)=0,EDATE('Advanced Calculator'!$C$9,B147/2),C146+14),IF(DAY(DATE(YEAR('Advanced Calculator'!$C$9),MONTH('Advanced Calculator'!$C$9)+(B147-1)*(12/'Advanced Calculator'!$C$12),DAY('Advanced Calculator'!$C$9)))&lt;&gt;DAY('Advanced Calculator'!$C$9),DATE(YEAR('Advanced Calculator'!$C$9),MONTH('Advanced Calculator'!$C$9)+B147*(12/'Advanced Calculator'!$C$12)+1,0),DATE(YEAR('Advanced Calculator'!$C$9),MONTH('Advanced Calculator'!$C$9)+B147*(12/'Advanced Calculator'!$C$12),DAY('Advanced Calculator'!$C$9)))))))</f>
        <v/>
      </c>
      <c r="D147" s="12" t="str">
        <f>IF(B147="", "", 'Advanced Calculator'!$C$11)</f>
        <v/>
      </c>
      <c r="E147" s="12" t="str">
        <f t="shared" si="4"/>
        <v/>
      </c>
      <c r="F147" s="12" t="str">
        <f>IF(B147="","",IF('Advanced Calculator'!$C$10=365,H146*( (1+'Advanced Calculator'!$C$15)^(C147-C146)-1 ),H146*'Advanced Calculator'!$C$15))</f>
        <v/>
      </c>
      <c r="G147" s="12" t="str">
        <f>IF(D147="","",SUM($F$6:F147))</f>
        <v/>
      </c>
      <c r="H147" s="12" t="str">
        <f t="shared" si="5"/>
        <v/>
      </c>
      <c r="I147" s="9"/>
    </row>
    <row r="148" spans="1:9" ht="20.25" thickTop="1" thickBot="1">
      <c r="A148" s="9"/>
      <c r="B148" s="3" t="str">
        <f>IF(B147="","",IF('Advanced Calculator'!$C$8*'Advanced Calculator'!$C$12&lt;=B147,"",B147+1))</f>
        <v/>
      </c>
      <c r="C148" s="7" t="str">
        <f>IF(B148="","",IF('Advanced Calculator'!$C$12=52,C147+7,IF('Advanced Calculator'!$C$10=26,C147+14,IF('Advanced Calculator'!$C$10=24,IF(MOD(B148,2)=0,EDATE('Advanced Calculator'!$C$9,B148/2),C147+14),IF(DAY(DATE(YEAR('Advanced Calculator'!$C$9),MONTH('Advanced Calculator'!$C$9)+(B148-1)*(12/'Advanced Calculator'!$C$12),DAY('Advanced Calculator'!$C$9)))&lt;&gt;DAY('Advanced Calculator'!$C$9),DATE(YEAR('Advanced Calculator'!$C$9),MONTH('Advanced Calculator'!$C$9)+B148*(12/'Advanced Calculator'!$C$12)+1,0),DATE(YEAR('Advanced Calculator'!$C$9),MONTH('Advanced Calculator'!$C$9)+B148*(12/'Advanced Calculator'!$C$12),DAY('Advanced Calculator'!$C$9)))))))</f>
        <v/>
      </c>
      <c r="D148" s="12" t="str">
        <f>IF(B148="", "", 'Advanced Calculator'!$C$11)</f>
        <v/>
      </c>
      <c r="E148" s="12" t="str">
        <f t="shared" si="4"/>
        <v/>
      </c>
      <c r="F148" s="12" t="str">
        <f>IF(B148="","",IF('Advanced Calculator'!$C$10=365,H147*( (1+'Advanced Calculator'!$C$15)^(C148-C147)-1 ),H147*'Advanced Calculator'!$C$15))</f>
        <v/>
      </c>
      <c r="G148" s="12" t="str">
        <f>IF(D148="","",SUM($F$6:F148))</f>
        <v/>
      </c>
      <c r="H148" s="12" t="str">
        <f t="shared" si="5"/>
        <v/>
      </c>
      <c r="I148" s="9"/>
    </row>
    <row r="149" spans="1:9" ht="20.25" thickTop="1" thickBot="1">
      <c r="A149" s="9"/>
      <c r="B149" s="3" t="str">
        <f>IF(B148="","",IF('Advanced Calculator'!$C$8*'Advanced Calculator'!$C$12&lt;=B148,"",B148+1))</f>
        <v/>
      </c>
      <c r="C149" s="7" t="str">
        <f>IF(B149="","",IF('Advanced Calculator'!$C$12=52,C148+7,IF('Advanced Calculator'!$C$10=26,C148+14,IF('Advanced Calculator'!$C$10=24,IF(MOD(B149,2)=0,EDATE('Advanced Calculator'!$C$9,B149/2),C148+14),IF(DAY(DATE(YEAR('Advanced Calculator'!$C$9),MONTH('Advanced Calculator'!$C$9)+(B149-1)*(12/'Advanced Calculator'!$C$12),DAY('Advanced Calculator'!$C$9)))&lt;&gt;DAY('Advanced Calculator'!$C$9),DATE(YEAR('Advanced Calculator'!$C$9),MONTH('Advanced Calculator'!$C$9)+B149*(12/'Advanced Calculator'!$C$12)+1,0),DATE(YEAR('Advanced Calculator'!$C$9),MONTH('Advanced Calculator'!$C$9)+B149*(12/'Advanced Calculator'!$C$12),DAY('Advanced Calculator'!$C$9)))))))</f>
        <v/>
      </c>
      <c r="D149" s="12" t="str">
        <f>IF(B149="", "", 'Advanced Calculator'!$C$11)</f>
        <v/>
      </c>
      <c r="E149" s="12" t="str">
        <f t="shared" si="4"/>
        <v/>
      </c>
      <c r="F149" s="12" t="str">
        <f>IF(B149="","",IF('Advanced Calculator'!$C$10=365,H148*( (1+'Advanced Calculator'!$C$15)^(C149-C148)-1 ),H148*'Advanced Calculator'!$C$15))</f>
        <v/>
      </c>
      <c r="G149" s="12" t="str">
        <f>IF(D149="","",SUM($F$6:F149))</f>
        <v/>
      </c>
      <c r="H149" s="12" t="str">
        <f t="shared" si="5"/>
        <v/>
      </c>
      <c r="I149" s="9"/>
    </row>
    <row r="150" spans="1:9" ht="20.25" thickTop="1" thickBot="1">
      <c r="A150" s="9"/>
      <c r="B150" s="3" t="str">
        <f>IF(B149="","",IF('Advanced Calculator'!$C$8*'Advanced Calculator'!$C$12&lt;=B149,"",B149+1))</f>
        <v/>
      </c>
      <c r="C150" s="7" t="str">
        <f>IF(B150="","",IF('Advanced Calculator'!$C$12=52,C149+7,IF('Advanced Calculator'!$C$10=26,C149+14,IF('Advanced Calculator'!$C$10=24,IF(MOD(B150,2)=0,EDATE('Advanced Calculator'!$C$9,B150/2),C149+14),IF(DAY(DATE(YEAR('Advanced Calculator'!$C$9),MONTH('Advanced Calculator'!$C$9)+(B150-1)*(12/'Advanced Calculator'!$C$12),DAY('Advanced Calculator'!$C$9)))&lt;&gt;DAY('Advanced Calculator'!$C$9),DATE(YEAR('Advanced Calculator'!$C$9),MONTH('Advanced Calculator'!$C$9)+B150*(12/'Advanced Calculator'!$C$12)+1,0),DATE(YEAR('Advanced Calculator'!$C$9),MONTH('Advanced Calculator'!$C$9)+B150*(12/'Advanced Calculator'!$C$12),DAY('Advanced Calculator'!$C$9)))))))</f>
        <v/>
      </c>
      <c r="D150" s="12" t="str">
        <f>IF(B150="", "", 'Advanced Calculator'!$C$11)</f>
        <v/>
      </c>
      <c r="E150" s="12" t="str">
        <f t="shared" si="4"/>
        <v/>
      </c>
      <c r="F150" s="12" t="str">
        <f>IF(B150="","",IF('Advanced Calculator'!$C$10=365,H149*( (1+'Advanced Calculator'!$C$15)^(C150-C149)-1 ),H149*'Advanced Calculator'!$C$15))</f>
        <v/>
      </c>
      <c r="G150" s="12" t="str">
        <f>IF(D150="","",SUM($F$6:F150))</f>
        <v/>
      </c>
      <c r="H150" s="12" t="str">
        <f t="shared" si="5"/>
        <v/>
      </c>
      <c r="I150" s="9"/>
    </row>
    <row r="151" spans="1:9" ht="20.25" thickTop="1" thickBot="1">
      <c r="A151" s="9"/>
      <c r="B151" s="3" t="str">
        <f>IF(B150="","",IF('Advanced Calculator'!$C$8*'Advanced Calculator'!$C$12&lt;=B150,"",B150+1))</f>
        <v/>
      </c>
      <c r="C151" s="7" t="str">
        <f>IF(B151="","",IF('Advanced Calculator'!$C$12=52,C150+7,IF('Advanced Calculator'!$C$10=26,C150+14,IF('Advanced Calculator'!$C$10=24,IF(MOD(B151,2)=0,EDATE('Advanced Calculator'!$C$9,B151/2),C150+14),IF(DAY(DATE(YEAR('Advanced Calculator'!$C$9),MONTH('Advanced Calculator'!$C$9)+(B151-1)*(12/'Advanced Calculator'!$C$12),DAY('Advanced Calculator'!$C$9)))&lt;&gt;DAY('Advanced Calculator'!$C$9),DATE(YEAR('Advanced Calculator'!$C$9),MONTH('Advanced Calculator'!$C$9)+B151*(12/'Advanced Calculator'!$C$12)+1,0),DATE(YEAR('Advanced Calculator'!$C$9),MONTH('Advanced Calculator'!$C$9)+B151*(12/'Advanced Calculator'!$C$12),DAY('Advanced Calculator'!$C$9)))))))</f>
        <v/>
      </c>
      <c r="D151" s="12" t="str">
        <f>IF(B151="", "", 'Advanced Calculator'!$C$11)</f>
        <v/>
      </c>
      <c r="E151" s="12" t="str">
        <f t="shared" si="4"/>
        <v/>
      </c>
      <c r="F151" s="12" t="str">
        <f>IF(B151="","",IF('Advanced Calculator'!$C$10=365,H150*( (1+'Advanced Calculator'!$C$15)^(C151-C150)-1 ),H150*'Advanced Calculator'!$C$15))</f>
        <v/>
      </c>
      <c r="G151" s="12" t="str">
        <f>IF(D151="","",SUM($F$6:F151))</f>
        <v/>
      </c>
      <c r="H151" s="12" t="str">
        <f t="shared" si="5"/>
        <v/>
      </c>
      <c r="I151" s="9"/>
    </row>
    <row r="152" spans="1:9" ht="20.25" thickTop="1" thickBot="1">
      <c r="A152" s="9"/>
      <c r="B152" s="3" t="str">
        <f>IF(B151="","",IF('Advanced Calculator'!$C$8*'Advanced Calculator'!$C$12&lt;=B151,"",B151+1))</f>
        <v/>
      </c>
      <c r="C152" s="7" t="str">
        <f>IF(B152="","",IF('Advanced Calculator'!$C$12=52,C151+7,IF('Advanced Calculator'!$C$10=26,C151+14,IF('Advanced Calculator'!$C$10=24,IF(MOD(B152,2)=0,EDATE('Advanced Calculator'!$C$9,B152/2),C151+14),IF(DAY(DATE(YEAR('Advanced Calculator'!$C$9),MONTH('Advanced Calculator'!$C$9)+(B152-1)*(12/'Advanced Calculator'!$C$12),DAY('Advanced Calculator'!$C$9)))&lt;&gt;DAY('Advanced Calculator'!$C$9),DATE(YEAR('Advanced Calculator'!$C$9),MONTH('Advanced Calculator'!$C$9)+B152*(12/'Advanced Calculator'!$C$12)+1,0),DATE(YEAR('Advanced Calculator'!$C$9),MONTH('Advanced Calculator'!$C$9)+B152*(12/'Advanced Calculator'!$C$12),DAY('Advanced Calculator'!$C$9)))))))</f>
        <v/>
      </c>
      <c r="D152" s="12" t="str">
        <f>IF(B152="", "", 'Advanced Calculator'!$C$11)</f>
        <v/>
      </c>
      <c r="E152" s="12" t="str">
        <f t="shared" si="4"/>
        <v/>
      </c>
      <c r="F152" s="12" t="str">
        <f>IF(B152="","",IF('Advanced Calculator'!$C$10=365,H151*( (1+'Advanced Calculator'!$C$15)^(C152-C151)-1 ),H151*'Advanced Calculator'!$C$15))</f>
        <v/>
      </c>
      <c r="G152" s="12" t="str">
        <f>IF(D152="","",SUM($F$6:F152))</f>
        <v/>
      </c>
      <c r="H152" s="12" t="str">
        <f t="shared" si="5"/>
        <v/>
      </c>
      <c r="I152" s="9"/>
    </row>
    <row r="153" spans="1:9" ht="20.25" thickTop="1" thickBot="1">
      <c r="A153" s="9"/>
      <c r="B153" s="3" t="str">
        <f>IF(B152="","",IF('Advanced Calculator'!$C$8*'Advanced Calculator'!$C$12&lt;=B152,"",B152+1))</f>
        <v/>
      </c>
      <c r="C153" s="7" t="str">
        <f>IF(B153="","",IF('Advanced Calculator'!$C$12=52,C152+7,IF('Advanced Calculator'!$C$10=26,C152+14,IF('Advanced Calculator'!$C$10=24,IF(MOD(B153,2)=0,EDATE('Advanced Calculator'!$C$9,B153/2),C152+14),IF(DAY(DATE(YEAR('Advanced Calculator'!$C$9),MONTH('Advanced Calculator'!$C$9)+(B153-1)*(12/'Advanced Calculator'!$C$12),DAY('Advanced Calculator'!$C$9)))&lt;&gt;DAY('Advanced Calculator'!$C$9),DATE(YEAR('Advanced Calculator'!$C$9),MONTH('Advanced Calculator'!$C$9)+B153*(12/'Advanced Calculator'!$C$12)+1,0),DATE(YEAR('Advanced Calculator'!$C$9),MONTH('Advanced Calculator'!$C$9)+B153*(12/'Advanced Calculator'!$C$12),DAY('Advanced Calculator'!$C$9)))))))</f>
        <v/>
      </c>
      <c r="D153" s="12" t="str">
        <f>IF(B153="", "", 'Advanced Calculator'!$C$11)</f>
        <v/>
      </c>
      <c r="E153" s="12" t="str">
        <f t="shared" si="4"/>
        <v/>
      </c>
      <c r="F153" s="12" t="str">
        <f>IF(B153="","",IF('Advanced Calculator'!$C$10=365,H152*( (1+'Advanced Calculator'!$C$15)^(C153-C152)-1 ),H152*'Advanced Calculator'!$C$15))</f>
        <v/>
      </c>
      <c r="G153" s="12" t="str">
        <f>IF(D153="","",SUM($F$6:F153))</f>
        <v/>
      </c>
      <c r="H153" s="12" t="str">
        <f t="shared" si="5"/>
        <v/>
      </c>
      <c r="I153" s="9"/>
    </row>
    <row r="154" spans="1:9" ht="20.25" thickTop="1" thickBot="1">
      <c r="A154" s="9"/>
      <c r="B154" s="3" t="str">
        <f>IF(B153="","",IF('Advanced Calculator'!$C$8*'Advanced Calculator'!$C$12&lt;=B153,"",B153+1))</f>
        <v/>
      </c>
      <c r="C154" s="7" t="str">
        <f>IF(B154="","",IF('Advanced Calculator'!$C$12=52,C153+7,IF('Advanced Calculator'!$C$10=26,C153+14,IF('Advanced Calculator'!$C$10=24,IF(MOD(B154,2)=0,EDATE('Advanced Calculator'!$C$9,B154/2),C153+14),IF(DAY(DATE(YEAR('Advanced Calculator'!$C$9),MONTH('Advanced Calculator'!$C$9)+(B154-1)*(12/'Advanced Calculator'!$C$12),DAY('Advanced Calculator'!$C$9)))&lt;&gt;DAY('Advanced Calculator'!$C$9),DATE(YEAR('Advanced Calculator'!$C$9),MONTH('Advanced Calculator'!$C$9)+B154*(12/'Advanced Calculator'!$C$12)+1,0),DATE(YEAR('Advanced Calculator'!$C$9),MONTH('Advanced Calculator'!$C$9)+B154*(12/'Advanced Calculator'!$C$12),DAY('Advanced Calculator'!$C$9)))))))</f>
        <v/>
      </c>
      <c r="D154" s="12" t="str">
        <f>IF(B154="", "", 'Advanced Calculator'!$C$11)</f>
        <v/>
      </c>
      <c r="E154" s="12" t="str">
        <f t="shared" si="4"/>
        <v/>
      </c>
      <c r="F154" s="12" t="str">
        <f>IF(B154="","",IF('Advanced Calculator'!$C$10=365,H153*( (1+'Advanced Calculator'!$C$15)^(C154-C153)-1 ),H153*'Advanced Calculator'!$C$15))</f>
        <v/>
      </c>
      <c r="G154" s="12" t="str">
        <f>IF(D154="","",SUM($F$6:F154))</f>
        <v/>
      </c>
      <c r="H154" s="12" t="str">
        <f t="shared" si="5"/>
        <v/>
      </c>
      <c r="I154" s="9"/>
    </row>
    <row r="155" spans="1:9" ht="20.25" thickTop="1" thickBot="1">
      <c r="A155" s="9"/>
      <c r="B155" s="3" t="str">
        <f>IF(B154="","",IF('Advanced Calculator'!$C$8*'Advanced Calculator'!$C$12&lt;=B154,"",B154+1))</f>
        <v/>
      </c>
      <c r="C155" s="7" t="str">
        <f>IF(B155="","",IF('Advanced Calculator'!$C$12=52,C154+7,IF('Advanced Calculator'!$C$10=26,C154+14,IF('Advanced Calculator'!$C$10=24,IF(MOD(B155,2)=0,EDATE('Advanced Calculator'!$C$9,B155/2),C154+14),IF(DAY(DATE(YEAR('Advanced Calculator'!$C$9),MONTH('Advanced Calculator'!$C$9)+(B155-1)*(12/'Advanced Calculator'!$C$12),DAY('Advanced Calculator'!$C$9)))&lt;&gt;DAY('Advanced Calculator'!$C$9),DATE(YEAR('Advanced Calculator'!$C$9),MONTH('Advanced Calculator'!$C$9)+B155*(12/'Advanced Calculator'!$C$12)+1,0),DATE(YEAR('Advanced Calculator'!$C$9),MONTH('Advanced Calculator'!$C$9)+B155*(12/'Advanced Calculator'!$C$12),DAY('Advanced Calculator'!$C$9)))))))</f>
        <v/>
      </c>
      <c r="D155" s="12" t="str">
        <f>IF(B155="", "", 'Advanced Calculator'!$C$11)</f>
        <v/>
      </c>
      <c r="E155" s="12" t="str">
        <f t="shared" si="4"/>
        <v/>
      </c>
      <c r="F155" s="12" t="str">
        <f>IF(B155="","",IF('Advanced Calculator'!$C$10=365,H154*( (1+'Advanced Calculator'!$C$15)^(C155-C154)-1 ),H154*'Advanced Calculator'!$C$15))</f>
        <v/>
      </c>
      <c r="G155" s="12" t="str">
        <f>IF(D155="","",SUM($F$6:F155))</f>
        <v/>
      </c>
      <c r="H155" s="12" t="str">
        <f t="shared" si="5"/>
        <v/>
      </c>
      <c r="I155" s="9"/>
    </row>
    <row r="156" spans="1:9" ht="20.25" thickTop="1" thickBot="1">
      <c r="A156" s="9"/>
      <c r="B156" s="3" t="str">
        <f>IF(B155="","",IF('Advanced Calculator'!$C$8*'Advanced Calculator'!$C$12&lt;=B155,"",B155+1))</f>
        <v/>
      </c>
      <c r="C156" s="7" t="str">
        <f>IF(B156="","",IF('Advanced Calculator'!$C$12=52,C155+7,IF('Advanced Calculator'!$C$10=26,C155+14,IF('Advanced Calculator'!$C$10=24,IF(MOD(B156,2)=0,EDATE('Advanced Calculator'!$C$9,B156/2),C155+14),IF(DAY(DATE(YEAR('Advanced Calculator'!$C$9),MONTH('Advanced Calculator'!$C$9)+(B156-1)*(12/'Advanced Calculator'!$C$12),DAY('Advanced Calculator'!$C$9)))&lt;&gt;DAY('Advanced Calculator'!$C$9),DATE(YEAR('Advanced Calculator'!$C$9),MONTH('Advanced Calculator'!$C$9)+B156*(12/'Advanced Calculator'!$C$12)+1,0),DATE(YEAR('Advanced Calculator'!$C$9),MONTH('Advanced Calculator'!$C$9)+B156*(12/'Advanced Calculator'!$C$12),DAY('Advanced Calculator'!$C$9)))))))</f>
        <v/>
      </c>
      <c r="D156" s="12" t="str">
        <f>IF(B156="", "", 'Advanced Calculator'!$C$11)</f>
        <v/>
      </c>
      <c r="E156" s="12" t="str">
        <f t="shared" si="4"/>
        <v/>
      </c>
      <c r="F156" s="12" t="str">
        <f>IF(B156="","",IF('Advanced Calculator'!$C$10=365,H155*( (1+'Advanced Calculator'!$C$15)^(C156-C155)-1 ),H155*'Advanced Calculator'!$C$15))</f>
        <v/>
      </c>
      <c r="G156" s="12" t="str">
        <f>IF(D156="","",SUM($F$6:F156))</f>
        <v/>
      </c>
      <c r="H156" s="12" t="str">
        <f t="shared" si="5"/>
        <v/>
      </c>
      <c r="I156" s="9"/>
    </row>
    <row r="157" spans="1:9" ht="20.25" thickTop="1" thickBot="1">
      <c r="A157" s="9"/>
      <c r="B157" s="3" t="str">
        <f>IF(B156="","",IF('Advanced Calculator'!$C$8*'Advanced Calculator'!$C$12&lt;=B156,"",B156+1))</f>
        <v/>
      </c>
      <c r="C157" s="7" t="str">
        <f>IF(B157="","",IF('Advanced Calculator'!$C$12=52,C156+7,IF('Advanced Calculator'!$C$10=26,C156+14,IF('Advanced Calculator'!$C$10=24,IF(MOD(B157,2)=0,EDATE('Advanced Calculator'!$C$9,B157/2),C156+14),IF(DAY(DATE(YEAR('Advanced Calculator'!$C$9),MONTH('Advanced Calculator'!$C$9)+(B157-1)*(12/'Advanced Calculator'!$C$12),DAY('Advanced Calculator'!$C$9)))&lt;&gt;DAY('Advanced Calculator'!$C$9),DATE(YEAR('Advanced Calculator'!$C$9),MONTH('Advanced Calculator'!$C$9)+B157*(12/'Advanced Calculator'!$C$12)+1,0),DATE(YEAR('Advanced Calculator'!$C$9),MONTH('Advanced Calculator'!$C$9)+B157*(12/'Advanced Calculator'!$C$12),DAY('Advanced Calculator'!$C$9)))))))</f>
        <v/>
      </c>
      <c r="D157" s="12" t="str">
        <f>IF(B157="", "", 'Advanced Calculator'!$C$11)</f>
        <v/>
      </c>
      <c r="E157" s="12" t="str">
        <f t="shared" si="4"/>
        <v/>
      </c>
      <c r="F157" s="12" t="str">
        <f>IF(B157="","",IF('Advanced Calculator'!$C$10=365,H156*( (1+'Advanced Calculator'!$C$15)^(C157-C156)-1 ),H156*'Advanced Calculator'!$C$15))</f>
        <v/>
      </c>
      <c r="G157" s="12" t="str">
        <f>IF(D157="","",SUM($F$6:F157))</f>
        <v/>
      </c>
      <c r="H157" s="12" t="str">
        <f t="shared" si="5"/>
        <v/>
      </c>
      <c r="I157" s="9"/>
    </row>
    <row r="158" spans="1:9" ht="20.25" thickTop="1" thickBot="1">
      <c r="A158" s="9"/>
      <c r="B158" s="3" t="str">
        <f>IF(B157="","",IF('Advanced Calculator'!$C$8*'Advanced Calculator'!$C$12&lt;=B157,"",B157+1))</f>
        <v/>
      </c>
      <c r="C158" s="7" t="str">
        <f>IF(B158="","",IF('Advanced Calculator'!$C$12=52,C157+7,IF('Advanced Calculator'!$C$10=26,C157+14,IF('Advanced Calculator'!$C$10=24,IF(MOD(B158,2)=0,EDATE('Advanced Calculator'!$C$9,B158/2),C157+14),IF(DAY(DATE(YEAR('Advanced Calculator'!$C$9),MONTH('Advanced Calculator'!$C$9)+(B158-1)*(12/'Advanced Calculator'!$C$12),DAY('Advanced Calculator'!$C$9)))&lt;&gt;DAY('Advanced Calculator'!$C$9),DATE(YEAR('Advanced Calculator'!$C$9),MONTH('Advanced Calculator'!$C$9)+B158*(12/'Advanced Calculator'!$C$12)+1,0),DATE(YEAR('Advanced Calculator'!$C$9),MONTH('Advanced Calculator'!$C$9)+B158*(12/'Advanced Calculator'!$C$12),DAY('Advanced Calculator'!$C$9)))))))</f>
        <v/>
      </c>
      <c r="D158" s="12" t="str">
        <f>IF(B158="", "", 'Advanced Calculator'!$C$11)</f>
        <v/>
      </c>
      <c r="E158" s="12" t="str">
        <f t="shared" si="4"/>
        <v/>
      </c>
      <c r="F158" s="12" t="str">
        <f>IF(B158="","",IF('Advanced Calculator'!$C$10=365,H157*( (1+'Advanced Calculator'!$C$15)^(C158-C157)-1 ),H157*'Advanced Calculator'!$C$15))</f>
        <v/>
      </c>
      <c r="G158" s="12" t="str">
        <f>IF(D158="","",SUM($F$6:F158))</f>
        <v/>
      </c>
      <c r="H158" s="12" t="str">
        <f t="shared" si="5"/>
        <v/>
      </c>
      <c r="I158" s="9"/>
    </row>
    <row r="159" spans="1:9" ht="20.25" thickTop="1" thickBot="1">
      <c r="A159" s="9"/>
      <c r="B159" s="3" t="str">
        <f>IF(B158="","",IF('Advanced Calculator'!$C$8*'Advanced Calculator'!$C$12&lt;=B158,"",B158+1))</f>
        <v/>
      </c>
      <c r="C159" s="7" t="str">
        <f>IF(B159="","",IF('Advanced Calculator'!$C$12=52,C158+7,IF('Advanced Calculator'!$C$10=26,C158+14,IF('Advanced Calculator'!$C$10=24,IF(MOD(B159,2)=0,EDATE('Advanced Calculator'!$C$9,B159/2),C158+14),IF(DAY(DATE(YEAR('Advanced Calculator'!$C$9),MONTH('Advanced Calculator'!$C$9)+(B159-1)*(12/'Advanced Calculator'!$C$12),DAY('Advanced Calculator'!$C$9)))&lt;&gt;DAY('Advanced Calculator'!$C$9),DATE(YEAR('Advanced Calculator'!$C$9),MONTH('Advanced Calculator'!$C$9)+B159*(12/'Advanced Calculator'!$C$12)+1,0),DATE(YEAR('Advanced Calculator'!$C$9),MONTH('Advanced Calculator'!$C$9)+B159*(12/'Advanced Calculator'!$C$12),DAY('Advanced Calculator'!$C$9)))))))</f>
        <v/>
      </c>
      <c r="D159" s="12" t="str">
        <f>IF(B159="", "", 'Advanced Calculator'!$C$11)</f>
        <v/>
      </c>
      <c r="E159" s="12" t="str">
        <f t="shared" si="4"/>
        <v/>
      </c>
      <c r="F159" s="12" t="str">
        <f>IF(B159="","",IF('Advanced Calculator'!$C$10=365,H158*( (1+'Advanced Calculator'!$C$15)^(C159-C158)-1 ),H158*'Advanced Calculator'!$C$15))</f>
        <v/>
      </c>
      <c r="G159" s="12" t="str">
        <f>IF(D159="","",SUM($F$6:F159))</f>
        <v/>
      </c>
      <c r="H159" s="12" t="str">
        <f t="shared" si="5"/>
        <v/>
      </c>
      <c r="I159" s="9"/>
    </row>
    <row r="160" spans="1:9" ht="20.25" thickTop="1" thickBot="1">
      <c r="A160" s="9"/>
      <c r="B160" s="3" t="str">
        <f>IF(B159="","",IF('Advanced Calculator'!$C$8*'Advanced Calculator'!$C$12&lt;=B159,"",B159+1))</f>
        <v/>
      </c>
      <c r="C160" s="7" t="str">
        <f>IF(B160="","",IF('Advanced Calculator'!$C$12=52,C159+7,IF('Advanced Calculator'!$C$10=26,C159+14,IF('Advanced Calculator'!$C$10=24,IF(MOD(B160,2)=0,EDATE('Advanced Calculator'!$C$9,B160/2),C159+14),IF(DAY(DATE(YEAR('Advanced Calculator'!$C$9),MONTH('Advanced Calculator'!$C$9)+(B160-1)*(12/'Advanced Calculator'!$C$12),DAY('Advanced Calculator'!$C$9)))&lt;&gt;DAY('Advanced Calculator'!$C$9),DATE(YEAR('Advanced Calculator'!$C$9),MONTH('Advanced Calculator'!$C$9)+B160*(12/'Advanced Calculator'!$C$12)+1,0),DATE(YEAR('Advanced Calculator'!$C$9),MONTH('Advanced Calculator'!$C$9)+B160*(12/'Advanced Calculator'!$C$12),DAY('Advanced Calculator'!$C$9)))))))</f>
        <v/>
      </c>
      <c r="D160" s="12" t="str">
        <f>IF(B160="", "", 'Advanced Calculator'!$C$11)</f>
        <v/>
      </c>
      <c r="E160" s="12" t="str">
        <f t="shared" si="4"/>
        <v/>
      </c>
      <c r="F160" s="12" t="str">
        <f>IF(B160="","",IF('Advanced Calculator'!$C$10=365,H159*( (1+'Advanced Calculator'!$C$15)^(C160-C159)-1 ),H159*'Advanced Calculator'!$C$15))</f>
        <v/>
      </c>
      <c r="G160" s="12" t="str">
        <f>IF(D160="","",SUM($F$6:F160))</f>
        <v/>
      </c>
      <c r="H160" s="12" t="str">
        <f t="shared" si="5"/>
        <v/>
      </c>
      <c r="I160" s="9"/>
    </row>
    <row r="161" spans="1:9" ht="20.25" thickTop="1" thickBot="1">
      <c r="A161" s="9"/>
      <c r="B161" s="3" t="str">
        <f>IF(B160="","",IF('Advanced Calculator'!$C$8*'Advanced Calculator'!$C$12&lt;=B160,"",B160+1))</f>
        <v/>
      </c>
      <c r="C161" s="7" t="str">
        <f>IF(B161="","",IF('Advanced Calculator'!$C$12=52,C160+7,IF('Advanced Calculator'!$C$10=26,C160+14,IF('Advanced Calculator'!$C$10=24,IF(MOD(B161,2)=0,EDATE('Advanced Calculator'!$C$9,B161/2),C160+14),IF(DAY(DATE(YEAR('Advanced Calculator'!$C$9),MONTH('Advanced Calculator'!$C$9)+(B161-1)*(12/'Advanced Calculator'!$C$12),DAY('Advanced Calculator'!$C$9)))&lt;&gt;DAY('Advanced Calculator'!$C$9),DATE(YEAR('Advanced Calculator'!$C$9),MONTH('Advanced Calculator'!$C$9)+B161*(12/'Advanced Calculator'!$C$12)+1,0),DATE(YEAR('Advanced Calculator'!$C$9),MONTH('Advanced Calculator'!$C$9)+B161*(12/'Advanced Calculator'!$C$12),DAY('Advanced Calculator'!$C$9)))))))</f>
        <v/>
      </c>
      <c r="D161" s="12" t="str">
        <f>IF(B161="", "", 'Advanced Calculator'!$C$11)</f>
        <v/>
      </c>
      <c r="E161" s="12" t="str">
        <f t="shared" si="4"/>
        <v/>
      </c>
      <c r="F161" s="12" t="str">
        <f>IF(B161="","",IF('Advanced Calculator'!$C$10=365,H160*( (1+'Advanced Calculator'!$C$15)^(C161-C160)-1 ),H160*'Advanced Calculator'!$C$15))</f>
        <v/>
      </c>
      <c r="G161" s="12" t="str">
        <f>IF(D161="","",SUM($F$6:F161))</f>
        <v/>
      </c>
      <c r="H161" s="12" t="str">
        <f t="shared" si="5"/>
        <v/>
      </c>
      <c r="I161" s="9"/>
    </row>
    <row r="162" spans="1:9" ht="20.25" thickTop="1" thickBot="1">
      <c r="A162" s="9"/>
      <c r="B162" s="3" t="str">
        <f>IF(B161="","",IF('Advanced Calculator'!$C$8*'Advanced Calculator'!$C$12&lt;=B161,"",B161+1))</f>
        <v/>
      </c>
      <c r="C162" s="7" t="str">
        <f>IF(B162="","",IF('Advanced Calculator'!$C$12=52,C161+7,IF('Advanced Calculator'!$C$10=26,C161+14,IF('Advanced Calculator'!$C$10=24,IF(MOD(B162,2)=0,EDATE('Advanced Calculator'!$C$9,B162/2),C161+14),IF(DAY(DATE(YEAR('Advanced Calculator'!$C$9),MONTH('Advanced Calculator'!$C$9)+(B162-1)*(12/'Advanced Calculator'!$C$12),DAY('Advanced Calculator'!$C$9)))&lt;&gt;DAY('Advanced Calculator'!$C$9),DATE(YEAR('Advanced Calculator'!$C$9),MONTH('Advanced Calculator'!$C$9)+B162*(12/'Advanced Calculator'!$C$12)+1,0),DATE(YEAR('Advanced Calculator'!$C$9),MONTH('Advanced Calculator'!$C$9)+B162*(12/'Advanced Calculator'!$C$12),DAY('Advanced Calculator'!$C$9)))))))</f>
        <v/>
      </c>
      <c r="D162" s="12" t="str">
        <f>IF(B162="", "", 'Advanced Calculator'!$C$11)</f>
        <v/>
      </c>
      <c r="E162" s="12" t="str">
        <f t="shared" si="4"/>
        <v/>
      </c>
      <c r="F162" s="12" t="str">
        <f>IF(B162="","",IF('Advanced Calculator'!$C$10=365,H161*( (1+'Advanced Calculator'!$C$15)^(C162-C161)-1 ),H161*'Advanced Calculator'!$C$15))</f>
        <v/>
      </c>
      <c r="G162" s="12" t="str">
        <f>IF(D162="","",SUM($F$6:F162))</f>
        <v/>
      </c>
      <c r="H162" s="12" t="str">
        <f t="shared" si="5"/>
        <v/>
      </c>
      <c r="I162" s="9"/>
    </row>
    <row r="163" spans="1:9" ht="20.25" thickTop="1" thickBot="1">
      <c r="A163" s="9"/>
      <c r="B163" s="3" t="str">
        <f>IF(B162="","",IF('Advanced Calculator'!$C$8*'Advanced Calculator'!$C$12&lt;=B162,"",B162+1))</f>
        <v/>
      </c>
      <c r="C163" s="7" t="str">
        <f>IF(B163="","",IF('Advanced Calculator'!$C$12=52,C162+7,IF('Advanced Calculator'!$C$10=26,C162+14,IF('Advanced Calculator'!$C$10=24,IF(MOD(B163,2)=0,EDATE('Advanced Calculator'!$C$9,B163/2),C162+14),IF(DAY(DATE(YEAR('Advanced Calculator'!$C$9),MONTH('Advanced Calculator'!$C$9)+(B163-1)*(12/'Advanced Calculator'!$C$12),DAY('Advanced Calculator'!$C$9)))&lt;&gt;DAY('Advanced Calculator'!$C$9),DATE(YEAR('Advanced Calculator'!$C$9),MONTH('Advanced Calculator'!$C$9)+B163*(12/'Advanced Calculator'!$C$12)+1,0),DATE(YEAR('Advanced Calculator'!$C$9),MONTH('Advanced Calculator'!$C$9)+B163*(12/'Advanced Calculator'!$C$12),DAY('Advanced Calculator'!$C$9)))))))</f>
        <v/>
      </c>
      <c r="D163" s="12" t="str">
        <f>IF(B163="", "", 'Advanced Calculator'!$C$11)</f>
        <v/>
      </c>
      <c r="E163" s="12" t="str">
        <f t="shared" si="4"/>
        <v/>
      </c>
      <c r="F163" s="12" t="str">
        <f>IF(B163="","",IF('Advanced Calculator'!$C$10=365,H162*( (1+'Advanced Calculator'!$C$15)^(C163-C162)-1 ),H162*'Advanced Calculator'!$C$15))</f>
        <v/>
      </c>
      <c r="G163" s="12" t="str">
        <f>IF(D163="","",SUM($F$6:F163))</f>
        <v/>
      </c>
      <c r="H163" s="12" t="str">
        <f t="shared" si="5"/>
        <v/>
      </c>
      <c r="I163" s="9"/>
    </row>
    <row r="164" spans="1:9" ht="20.25" thickTop="1" thickBot="1">
      <c r="A164" s="9"/>
      <c r="B164" s="3" t="str">
        <f>IF(B163="","",IF('Advanced Calculator'!$C$8*'Advanced Calculator'!$C$12&lt;=B163,"",B163+1))</f>
        <v/>
      </c>
      <c r="C164" s="7" t="str">
        <f>IF(B164="","",IF('Advanced Calculator'!$C$12=52,C163+7,IF('Advanced Calculator'!$C$10=26,C163+14,IF('Advanced Calculator'!$C$10=24,IF(MOD(B164,2)=0,EDATE('Advanced Calculator'!$C$9,B164/2),C163+14),IF(DAY(DATE(YEAR('Advanced Calculator'!$C$9),MONTH('Advanced Calculator'!$C$9)+(B164-1)*(12/'Advanced Calculator'!$C$12),DAY('Advanced Calculator'!$C$9)))&lt;&gt;DAY('Advanced Calculator'!$C$9),DATE(YEAR('Advanced Calculator'!$C$9),MONTH('Advanced Calculator'!$C$9)+B164*(12/'Advanced Calculator'!$C$12)+1,0),DATE(YEAR('Advanced Calculator'!$C$9),MONTH('Advanced Calculator'!$C$9)+B164*(12/'Advanced Calculator'!$C$12),DAY('Advanced Calculator'!$C$9)))))))</f>
        <v/>
      </c>
      <c r="D164" s="12" t="str">
        <f>IF(B164="", "", 'Advanced Calculator'!$C$11)</f>
        <v/>
      </c>
      <c r="E164" s="12" t="str">
        <f t="shared" si="4"/>
        <v/>
      </c>
      <c r="F164" s="12" t="str">
        <f>IF(B164="","",IF('Advanced Calculator'!$C$10=365,H163*( (1+'Advanced Calculator'!$C$15)^(C164-C163)-1 ),H163*'Advanced Calculator'!$C$15))</f>
        <v/>
      </c>
      <c r="G164" s="12" t="str">
        <f>IF(D164="","",SUM($F$6:F164))</f>
        <v/>
      </c>
      <c r="H164" s="12" t="str">
        <f t="shared" si="5"/>
        <v/>
      </c>
      <c r="I164" s="9"/>
    </row>
    <row r="165" spans="1:9" ht="20.25" thickTop="1" thickBot="1">
      <c r="A165" s="9"/>
      <c r="B165" s="3" t="str">
        <f>IF(B164="","",IF('Advanced Calculator'!$C$8*'Advanced Calculator'!$C$12&lt;=B164,"",B164+1))</f>
        <v/>
      </c>
      <c r="C165" s="7" t="str">
        <f>IF(B165="","",IF('Advanced Calculator'!$C$12=52,C164+7,IF('Advanced Calculator'!$C$10=26,C164+14,IF('Advanced Calculator'!$C$10=24,IF(MOD(B165,2)=0,EDATE('Advanced Calculator'!$C$9,B165/2),C164+14),IF(DAY(DATE(YEAR('Advanced Calculator'!$C$9),MONTH('Advanced Calculator'!$C$9)+(B165-1)*(12/'Advanced Calculator'!$C$12),DAY('Advanced Calculator'!$C$9)))&lt;&gt;DAY('Advanced Calculator'!$C$9),DATE(YEAR('Advanced Calculator'!$C$9),MONTH('Advanced Calculator'!$C$9)+B165*(12/'Advanced Calculator'!$C$12)+1,0),DATE(YEAR('Advanced Calculator'!$C$9),MONTH('Advanced Calculator'!$C$9)+B165*(12/'Advanced Calculator'!$C$12),DAY('Advanced Calculator'!$C$9)))))))</f>
        <v/>
      </c>
      <c r="D165" s="12" t="str">
        <f>IF(B165="", "", 'Advanced Calculator'!$C$11)</f>
        <v/>
      </c>
      <c r="E165" s="12" t="str">
        <f t="shared" si="4"/>
        <v/>
      </c>
      <c r="F165" s="12" t="str">
        <f>IF(B165="","",IF('Advanced Calculator'!$C$10=365,H164*( (1+'Advanced Calculator'!$C$15)^(C165-C164)-1 ),H164*'Advanced Calculator'!$C$15))</f>
        <v/>
      </c>
      <c r="G165" s="12" t="str">
        <f>IF(D165="","",SUM($F$6:F165))</f>
        <v/>
      </c>
      <c r="H165" s="12" t="str">
        <f t="shared" si="5"/>
        <v/>
      </c>
      <c r="I165" s="9"/>
    </row>
    <row r="166" spans="1:9" ht="20.25" thickTop="1" thickBot="1">
      <c r="A166" s="9"/>
      <c r="B166" s="3" t="str">
        <f>IF(B165="","",IF('Advanced Calculator'!$C$8*'Advanced Calculator'!$C$12&lt;=B165,"",B165+1))</f>
        <v/>
      </c>
      <c r="C166" s="7" t="str">
        <f>IF(B166="","",IF('Advanced Calculator'!$C$12=52,C165+7,IF('Advanced Calculator'!$C$10=26,C165+14,IF('Advanced Calculator'!$C$10=24,IF(MOD(B166,2)=0,EDATE('Advanced Calculator'!$C$9,B166/2),C165+14),IF(DAY(DATE(YEAR('Advanced Calculator'!$C$9),MONTH('Advanced Calculator'!$C$9)+(B166-1)*(12/'Advanced Calculator'!$C$12),DAY('Advanced Calculator'!$C$9)))&lt;&gt;DAY('Advanced Calculator'!$C$9),DATE(YEAR('Advanced Calculator'!$C$9),MONTH('Advanced Calculator'!$C$9)+B166*(12/'Advanced Calculator'!$C$12)+1,0),DATE(YEAR('Advanced Calculator'!$C$9),MONTH('Advanced Calculator'!$C$9)+B166*(12/'Advanced Calculator'!$C$12),DAY('Advanced Calculator'!$C$9)))))))</f>
        <v/>
      </c>
      <c r="D166" s="12" t="str">
        <f>IF(B166="", "", 'Advanced Calculator'!$C$11)</f>
        <v/>
      </c>
      <c r="E166" s="12" t="str">
        <f t="shared" si="4"/>
        <v/>
      </c>
      <c r="F166" s="12" t="str">
        <f>IF(B166="","",IF('Advanced Calculator'!$C$10=365,H165*( (1+'Advanced Calculator'!$C$15)^(C166-C165)-1 ),H165*'Advanced Calculator'!$C$15))</f>
        <v/>
      </c>
      <c r="G166" s="12" t="str">
        <f>IF(D166="","",SUM($F$6:F166))</f>
        <v/>
      </c>
      <c r="H166" s="12" t="str">
        <f t="shared" si="5"/>
        <v/>
      </c>
      <c r="I166" s="9"/>
    </row>
    <row r="167" spans="1:9" ht="20.25" thickTop="1" thickBot="1">
      <c r="A167" s="9"/>
      <c r="B167" s="3" t="str">
        <f>IF(B166="","",IF('Advanced Calculator'!$C$8*'Advanced Calculator'!$C$12&lt;=B166,"",B166+1))</f>
        <v/>
      </c>
      <c r="C167" s="7" t="str">
        <f>IF(B167="","",IF('Advanced Calculator'!$C$12=52,C166+7,IF('Advanced Calculator'!$C$10=26,C166+14,IF('Advanced Calculator'!$C$10=24,IF(MOD(B167,2)=0,EDATE('Advanced Calculator'!$C$9,B167/2),C166+14),IF(DAY(DATE(YEAR('Advanced Calculator'!$C$9),MONTH('Advanced Calculator'!$C$9)+(B167-1)*(12/'Advanced Calculator'!$C$12),DAY('Advanced Calculator'!$C$9)))&lt;&gt;DAY('Advanced Calculator'!$C$9),DATE(YEAR('Advanced Calculator'!$C$9),MONTH('Advanced Calculator'!$C$9)+B167*(12/'Advanced Calculator'!$C$12)+1,0),DATE(YEAR('Advanced Calculator'!$C$9),MONTH('Advanced Calculator'!$C$9)+B167*(12/'Advanced Calculator'!$C$12),DAY('Advanced Calculator'!$C$9)))))))</f>
        <v/>
      </c>
      <c r="D167" s="12" t="str">
        <f>IF(B167="", "", 'Advanced Calculator'!$C$11)</f>
        <v/>
      </c>
      <c r="E167" s="12" t="str">
        <f t="shared" si="4"/>
        <v/>
      </c>
      <c r="F167" s="12" t="str">
        <f>IF(B167="","",IF('Advanced Calculator'!$C$10=365,H166*( (1+'Advanced Calculator'!$C$15)^(C167-C166)-1 ),H166*'Advanced Calculator'!$C$15))</f>
        <v/>
      </c>
      <c r="G167" s="12" t="str">
        <f>IF(D167="","",SUM($F$6:F167))</f>
        <v/>
      </c>
      <c r="H167" s="12" t="str">
        <f t="shared" si="5"/>
        <v/>
      </c>
      <c r="I167" s="9"/>
    </row>
    <row r="168" spans="1:9" ht="20.25" thickTop="1" thickBot="1">
      <c r="A168" s="9"/>
      <c r="B168" s="3" t="str">
        <f>IF(B167="","",IF('Advanced Calculator'!$C$8*'Advanced Calculator'!$C$12&lt;=B167,"",B167+1))</f>
        <v/>
      </c>
      <c r="C168" s="7" t="str">
        <f>IF(B168="","",IF('Advanced Calculator'!$C$12=52,C167+7,IF('Advanced Calculator'!$C$10=26,C167+14,IF('Advanced Calculator'!$C$10=24,IF(MOD(B168,2)=0,EDATE('Advanced Calculator'!$C$9,B168/2),C167+14),IF(DAY(DATE(YEAR('Advanced Calculator'!$C$9),MONTH('Advanced Calculator'!$C$9)+(B168-1)*(12/'Advanced Calculator'!$C$12),DAY('Advanced Calculator'!$C$9)))&lt;&gt;DAY('Advanced Calculator'!$C$9),DATE(YEAR('Advanced Calculator'!$C$9),MONTH('Advanced Calculator'!$C$9)+B168*(12/'Advanced Calculator'!$C$12)+1,0),DATE(YEAR('Advanced Calculator'!$C$9),MONTH('Advanced Calculator'!$C$9)+B168*(12/'Advanced Calculator'!$C$12),DAY('Advanced Calculator'!$C$9)))))))</f>
        <v/>
      </c>
      <c r="D168" s="12" t="str">
        <f>IF(B168="", "", 'Advanced Calculator'!$C$11)</f>
        <v/>
      </c>
      <c r="E168" s="12" t="str">
        <f t="shared" si="4"/>
        <v/>
      </c>
      <c r="F168" s="12" t="str">
        <f>IF(B168="","",IF('Advanced Calculator'!$C$10=365,H167*( (1+'Advanced Calculator'!$C$15)^(C168-C167)-1 ),H167*'Advanced Calculator'!$C$15))</f>
        <v/>
      </c>
      <c r="G168" s="12" t="str">
        <f>IF(D168="","",SUM($F$6:F168))</f>
        <v/>
      </c>
      <c r="H168" s="12" t="str">
        <f t="shared" si="5"/>
        <v/>
      </c>
      <c r="I168" s="9"/>
    </row>
    <row r="169" spans="1:9" ht="20.25" thickTop="1" thickBot="1">
      <c r="A169" s="9"/>
      <c r="B169" s="3" t="str">
        <f>IF(B168="","",IF('Advanced Calculator'!$C$8*'Advanced Calculator'!$C$12&lt;=B168,"",B168+1))</f>
        <v/>
      </c>
      <c r="C169" s="7" t="str">
        <f>IF(B169="","",IF('Advanced Calculator'!$C$12=52,C168+7,IF('Advanced Calculator'!$C$10=26,C168+14,IF('Advanced Calculator'!$C$10=24,IF(MOD(B169,2)=0,EDATE('Advanced Calculator'!$C$9,B169/2),C168+14),IF(DAY(DATE(YEAR('Advanced Calculator'!$C$9),MONTH('Advanced Calculator'!$C$9)+(B169-1)*(12/'Advanced Calculator'!$C$12),DAY('Advanced Calculator'!$C$9)))&lt;&gt;DAY('Advanced Calculator'!$C$9),DATE(YEAR('Advanced Calculator'!$C$9),MONTH('Advanced Calculator'!$C$9)+B169*(12/'Advanced Calculator'!$C$12)+1,0),DATE(YEAR('Advanced Calculator'!$C$9),MONTH('Advanced Calculator'!$C$9)+B169*(12/'Advanced Calculator'!$C$12),DAY('Advanced Calculator'!$C$9)))))))</f>
        <v/>
      </c>
      <c r="D169" s="12" t="str">
        <f>IF(B169="", "", 'Advanced Calculator'!$C$11)</f>
        <v/>
      </c>
      <c r="E169" s="12" t="str">
        <f t="shared" si="4"/>
        <v/>
      </c>
      <c r="F169" s="12" t="str">
        <f>IF(B169="","",IF('Advanced Calculator'!$C$10=365,H168*( (1+'Advanced Calculator'!$C$15)^(C169-C168)-1 ),H168*'Advanced Calculator'!$C$15))</f>
        <v/>
      </c>
      <c r="G169" s="12" t="str">
        <f>IF(D169="","",SUM($F$6:F169))</f>
        <v/>
      </c>
      <c r="H169" s="12" t="str">
        <f t="shared" si="5"/>
        <v/>
      </c>
      <c r="I169" s="9"/>
    </row>
    <row r="170" spans="1:9" ht="20.25" thickTop="1" thickBot="1">
      <c r="A170" s="9"/>
      <c r="B170" s="3" t="str">
        <f>IF(B169="","",IF('Advanced Calculator'!$C$8*'Advanced Calculator'!$C$12&lt;=B169,"",B169+1))</f>
        <v/>
      </c>
      <c r="C170" s="7" t="str">
        <f>IF(B170="","",IF('Advanced Calculator'!$C$12=52,C169+7,IF('Advanced Calculator'!$C$10=26,C169+14,IF('Advanced Calculator'!$C$10=24,IF(MOD(B170,2)=0,EDATE('Advanced Calculator'!$C$9,B170/2),C169+14),IF(DAY(DATE(YEAR('Advanced Calculator'!$C$9),MONTH('Advanced Calculator'!$C$9)+(B170-1)*(12/'Advanced Calculator'!$C$12),DAY('Advanced Calculator'!$C$9)))&lt;&gt;DAY('Advanced Calculator'!$C$9),DATE(YEAR('Advanced Calculator'!$C$9),MONTH('Advanced Calculator'!$C$9)+B170*(12/'Advanced Calculator'!$C$12)+1,0),DATE(YEAR('Advanced Calculator'!$C$9),MONTH('Advanced Calculator'!$C$9)+B170*(12/'Advanced Calculator'!$C$12),DAY('Advanced Calculator'!$C$9)))))))</f>
        <v/>
      </c>
      <c r="D170" s="12" t="str">
        <f>IF(B170="", "", 'Advanced Calculator'!$C$11)</f>
        <v/>
      </c>
      <c r="E170" s="12" t="str">
        <f t="shared" si="4"/>
        <v/>
      </c>
      <c r="F170" s="12" t="str">
        <f>IF(B170="","",IF('Advanced Calculator'!$C$10=365,H169*( (1+'Advanced Calculator'!$C$15)^(C170-C169)-1 ),H169*'Advanced Calculator'!$C$15))</f>
        <v/>
      </c>
      <c r="G170" s="12" t="str">
        <f>IF(D170="","",SUM($F$6:F170))</f>
        <v/>
      </c>
      <c r="H170" s="12" t="str">
        <f t="shared" si="5"/>
        <v/>
      </c>
      <c r="I170" s="9"/>
    </row>
    <row r="171" spans="1:9" ht="20.25" thickTop="1" thickBot="1">
      <c r="A171" s="9"/>
      <c r="B171" s="3" t="str">
        <f>IF(B170="","",IF('Advanced Calculator'!$C$8*'Advanced Calculator'!$C$12&lt;=B170,"",B170+1))</f>
        <v/>
      </c>
      <c r="C171" s="7" t="str">
        <f>IF(B171="","",IF('Advanced Calculator'!$C$12=52,C170+7,IF('Advanced Calculator'!$C$10=26,C170+14,IF('Advanced Calculator'!$C$10=24,IF(MOD(B171,2)=0,EDATE('Advanced Calculator'!$C$9,B171/2),C170+14),IF(DAY(DATE(YEAR('Advanced Calculator'!$C$9),MONTH('Advanced Calculator'!$C$9)+(B171-1)*(12/'Advanced Calculator'!$C$12),DAY('Advanced Calculator'!$C$9)))&lt;&gt;DAY('Advanced Calculator'!$C$9),DATE(YEAR('Advanced Calculator'!$C$9),MONTH('Advanced Calculator'!$C$9)+B171*(12/'Advanced Calculator'!$C$12)+1,0),DATE(YEAR('Advanced Calculator'!$C$9),MONTH('Advanced Calculator'!$C$9)+B171*(12/'Advanced Calculator'!$C$12),DAY('Advanced Calculator'!$C$9)))))))</f>
        <v/>
      </c>
      <c r="D171" s="12" t="str">
        <f>IF(B171="", "", 'Advanced Calculator'!$C$11)</f>
        <v/>
      </c>
      <c r="E171" s="12" t="str">
        <f t="shared" si="4"/>
        <v/>
      </c>
      <c r="F171" s="12" t="str">
        <f>IF(B171="","",IF('Advanced Calculator'!$C$10=365,H170*( (1+'Advanced Calculator'!$C$15)^(C171-C170)-1 ),H170*'Advanced Calculator'!$C$15))</f>
        <v/>
      </c>
      <c r="G171" s="12" t="str">
        <f>IF(D171="","",SUM($F$6:F171))</f>
        <v/>
      </c>
      <c r="H171" s="12" t="str">
        <f t="shared" si="5"/>
        <v/>
      </c>
      <c r="I171" s="9"/>
    </row>
    <row r="172" spans="1:9" ht="20.25" thickTop="1" thickBot="1">
      <c r="A172" s="9"/>
      <c r="B172" s="3" t="str">
        <f>IF(B171="","",IF('Advanced Calculator'!$C$8*'Advanced Calculator'!$C$12&lt;=B171,"",B171+1))</f>
        <v/>
      </c>
      <c r="C172" s="7" t="str">
        <f>IF(B172="","",IF('Advanced Calculator'!$C$12=52,C171+7,IF('Advanced Calculator'!$C$10=26,C171+14,IF('Advanced Calculator'!$C$10=24,IF(MOD(B172,2)=0,EDATE('Advanced Calculator'!$C$9,B172/2),C171+14),IF(DAY(DATE(YEAR('Advanced Calculator'!$C$9),MONTH('Advanced Calculator'!$C$9)+(B172-1)*(12/'Advanced Calculator'!$C$12),DAY('Advanced Calculator'!$C$9)))&lt;&gt;DAY('Advanced Calculator'!$C$9),DATE(YEAR('Advanced Calculator'!$C$9),MONTH('Advanced Calculator'!$C$9)+B172*(12/'Advanced Calculator'!$C$12)+1,0),DATE(YEAR('Advanced Calculator'!$C$9),MONTH('Advanced Calculator'!$C$9)+B172*(12/'Advanced Calculator'!$C$12),DAY('Advanced Calculator'!$C$9)))))))</f>
        <v/>
      </c>
      <c r="D172" s="12" t="str">
        <f>IF(B172="", "", 'Advanced Calculator'!$C$11)</f>
        <v/>
      </c>
      <c r="E172" s="12" t="str">
        <f t="shared" si="4"/>
        <v/>
      </c>
      <c r="F172" s="12" t="str">
        <f>IF(B172="","",IF('Advanced Calculator'!$C$10=365,H171*( (1+'Advanced Calculator'!$C$15)^(C172-C171)-1 ),H171*'Advanced Calculator'!$C$15))</f>
        <v/>
      </c>
      <c r="G172" s="12" t="str">
        <f>IF(D172="","",SUM($F$6:F172))</f>
        <v/>
      </c>
      <c r="H172" s="12" t="str">
        <f t="shared" si="5"/>
        <v/>
      </c>
      <c r="I172" s="9"/>
    </row>
    <row r="173" spans="1:9" ht="20.25" thickTop="1" thickBot="1">
      <c r="A173" s="9"/>
      <c r="B173" s="3" t="str">
        <f>IF(B172="","",IF('Advanced Calculator'!$C$8*'Advanced Calculator'!$C$12&lt;=B172,"",B172+1))</f>
        <v/>
      </c>
      <c r="C173" s="7" t="str">
        <f>IF(B173="","",IF('Advanced Calculator'!$C$12=52,C172+7,IF('Advanced Calculator'!$C$10=26,C172+14,IF('Advanced Calculator'!$C$10=24,IF(MOD(B173,2)=0,EDATE('Advanced Calculator'!$C$9,B173/2),C172+14),IF(DAY(DATE(YEAR('Advanced Calculator'!$C$9),MONTH('Advanced Calculator'!$C$9)+(B173-1)*(12/'Advanced Calculator'!$C$12),DAY('Advanced Calculator'!$C$9)))&lt;&gt;DAY('Advanced Calculator'!$C$9),DATE(YEAR('Advanced Calculator'!$C$9),MONTH('Advanced Calculator'!$C$9)+B173*(12/'Advanced Calculator'!$C$12)+1,0),DATE(YEAR('Advanced Calculator'!$C$9),MONTH('Advanced Calculator'!$C$9)+B173*(12/'Advanced Calculator'!$C$12),DAY('Advanced Calculator'!$C$9)))))))</f>
        <v/>
      </c>
      <c r="D173" s="12" t="str">
        <f>IF(B173="", "", 'Advanced Calculator'!$C$11)</f>
        <v/>
      </c>
      <c r="E173" s="12" t="str">
        <f t="shared" si="4"/>
        <v/>
      </c>
      <c r="F173" s="12" t="str">
        <f>IF(B173="","",IF('Advanced Calculator'!$C$10=365,H172*( (1+'Advanced Calculator'!$C$15)^(C173-C172)-1 ),H172*'Advanced Calculator'!$C$15))</f>
        <v/>
      </c>
      <c r="G173" s="12" t="str">
        <f>IF(D173="","",SUM($F$6:F173))</f>
        <v/>
      </c>
      <c r="H173" s="12" t="str">
        <f t="shared" si="5"/>
        <v/>
      </c>
      <c r="I173" s="9"/>
    </row>
    <row r="174" spans="1:9" ht="20.25" thickTop="1" thickBot="1">
      <c r="A174" s="9"/>
      <c r="B174" s="3" t="str">
        <f>IF(B173="","",IF('Advanced Calculator'!$C$8*'Advanced Calculator'!$C$12&lt;=B173,"",B173+1))</f>
        <v/>
      </c>
      <c r="C174" s="7" t="str">
        <f>IF(B174="","",IF('Advanced Calculator'!$C$12=52,C173+7,IF('Advanced Calculator'!$C$10=26,C173+14,IF('Advanced Calculator'!$C$10=24,IF(MOD(B174,2)=0,EDATE('Advanced Calculator'!$C$9,B174/2),C173+14),IF(DAY(DATE(YEAR('Advanced Calculator'!$C$9),MONTH('Advanced Calculator'!$C$9)+(B174-1)*(12/'Advanced Calculator'!$C$12),DAY('Advanced Calculator'!$C$9)))&lt;&gt;DAY('Advanced Calculator'!$C$9),DATE(YEAR('Advanced Calculator'!$C$9),MONTH('Advanced Calculator'!$C$9)+B174*(12/'Advanced Calculator'!$C$12)+1,0),DATE(YEAR('Advanced Calculator'!$C$9),MONTH('Advanced Calculator'!$C$9)+B174*(12/'Advanced Calculator'!$C$12),DAY('Advanced Calculator'!$C$9)))))))</f>
        <v/>
      </c>
      <c r="D174" s="12" t="str">
        <f>IF(B174="", "", 'Advanced Calculator'!$C$11)</f>
        <v/>
      </c>
      <c r="E174" s="12" t="str">
        <f t="shared" si="4"/>
        <v/>
      </c>
      <c r="F174" s="12" t="str">
        <f>IF(B174="","",IF('Advanced Calculator'!$C$10=365,H173*( (1+'Advanced Calculator'!$C$15)^(C174-C173)-1 ),H173*'Advanced Calculator'!$C$15))</f>
        <v/>
      </c>
      <c r="G174" s="12" t="str">
        <f>IF(D174="","",SUM($F$6:F174))</f>
        <v/>
      </c>
      <c r="H174" s="12" t="str">
        <f t="shared" si="5"/>
        <v/>
      </c>
      <c r="I174" s="9"/>
    </row>
    <row r="175" spans="1:9" ht="20.25" thickTop="1" thickBot="1">
      <c r="A175" s="9"/>
      <c r="B175" s="3" t="str">
        <f>IF(B174="","",IF('Advanced Calculator'!$C$8*'Advanced Calculator'!$C$12&lt;=B174,"",B174+1))</f>
        <v/>
      </c>
      <c r="C175" s="7" t="str">
        <f>IF(B175="","",IF('Advanced Calculator'!$C$12=52,C174+7,IF('Advanced Calculator'!$C$10=26,C174+14,IF('Advanced Calculator'!$C$10=24,IF(MOD(B175,2)=0,EDATE('Advanced Calculator'!$C$9,B175/2),C174+14),IF(DAY(DATE(YEAR('Advanced Calculator'!$C$9),MONTH('Advanced Calculator'!$C$9)+(B175-1)*(12/'Advanced Calculator'!$C$12),DAY('Advanced Calculator'!$C$9)))&lt;&gt;DAY('Advanced Calculator'!$C$9),DATE(YEAR('Advanced Calculator'!$C$9),MONTH('Advanced Calculator'!$C$9)+B175*(12/'Advanced Calculator'!$C$12)+1,0),DATE(YEAR('Advanced Calculator'!$C$9),MONTH('Advanced Calculator'!$C$9)+B175*(12/'Advanced Calculator'!$C$12),DAY('Advanced Calculator'!$C$9)))))))</f>
        <v/>
      </c>
      <c r="D175" s="12" t="str">
        <f>IF(B175="", "", 'Advanced Calculator'!$C$11)</f>
        <v/>
      </c>
      <c r="E175" s="12" t="str">
        <f t="shared" si="4"/>
        <v/>
      </c>
      <c r="F175" s="12" t="str">
        <f>IF(B175="","",IF('Advanced Calculator'!$C$10=365,H174*( (1+'Advanced Calculator'!$C$15)^(C175-C174)-1 ),H174*'Advanced Calculator'!$C$15))</f>
        <v/>
      </c>
      <c r="G175" s="12" t="str">
        <f>IF(D175="","",SUM($F$6:F175))</f>
        <v/>
      </c>
      <c r="H175" s="12" t="str">
        <f t="shared" si="5"/>
        <v/>
      </c>
      <c r="I175" s="9"/>
    </row>
    <row r="176" spans="1:9" ht="20.25" thickTop="1" thickBot="1">
      <c r="A176" s="9"/>
      <c r="B176" s="3" t="str">
        <f>IF(B175="","",IF('Advanced Calculator'!$C$8*'Advanced Calculator'!$C$12&lt;=B175,"",B175+1))</f>
        <v/>
      </c>
      <c r="C176" s="7" t="str">
        <f>IF(B176="","",IF('Advanced Calculator'!$C$12=52,C175+7,IF('Advanced Calculator'!$C$10=26,C175+14,IF('Advanced Calculator'!$C$10=24,IF(MOD(B176,2)=0,EDATE('Advanced Calculator'!$C$9,B176/2),C175+14),IF(DAY(DATE(YEAR('Advanced Calculator'!$C$9),MONTH('Advanced Calculator'!$C$9)+(B176-1)*(12/'Advanced Calculator'!$C$12),DAY('Advanced Calculator'!$C$9)))&lt;&gt;DAY('Advanced Calculator'!$C$9),DATE(YEAR('Advanced Calculator'!$C$9),MONTH('Advanced Calculator'!$C$9)+B176*(12/'Advanced Calculator'!$C$12)+1,0),DATE(YEAR('Advanced Calculator'!$C$9),MONTH('Advanced Calculator'!$C$9)+B176*(12/'Advanced Calculator'!$C$12),DAY('Advanced Calculator'!$C$9)))))))</f>
        <v/>
      </c>
      <c r="D176" s="12" t="str">
        <f>IF(B176="", "", 'Advanced Calculator'!$C$11)</f>
        <v/>
      </c>
      <c r="E176" s="12" t="str">
        <f t="shared" si="4"/>
        <v/>
      </c>
      <c r="F176" s="12" t="str">
        <f>IF(B176="","",IF('Advanced Calculator'!$C$10=365,H175*( (1+'Advanced Calculator'!$C$15)^(C176-C175)-1 ),H175*'Advanced Calculator'!$C$15))</f>
        <v/>
      </c>
      <c r="G176" s="12" t="str">
        <f>IF(D176="","",SUM($F$6:F176))</f>
        <v/>
      </c>
      <c r="H176" s="12" t="str">
        <f t="shared" si="5"/>
        <v/>
      </c>
      <c r="I176" s="9"/>
    </row>
    <row r="177" spans="1:9" ht="20.25" thickTop="1" thickBot="1">
      <c r="A177" s="9"/>
      <c r="B177" s="3" t="str">
        <f>IF(B176="","",IF('Advanced Calculator'!$C$8*'Advanced Calculator'!$C$12&lt;=B176,"",B176+1))</f>
        <v/>
      </c>
      <c r="C177" s="7" t="str">
        <f>IF(B177="","",IF('Advanced Calculator'!$C$12=52,C176+7,IF('Advanced Calculator'!$C$10=26,C176+14,IF('Advanced Calculator'!$C$10=24,IF(MOD(B177,2)=0,EDATE('Advanced Calculator'!$C$9,B177/2),C176+14),IF(DAY(DATE(YEAR('Advanced Calculator'!$C$9),MONTH('Advanced Calculator'!$C$9)+(B177-1)*(12/'Advanced Calculator'!$C$12),DAY('Advanced Calculator'!$C$9)))&lt;&gt;DAY('Advanced Calculator'!$C$9),DATE(YEAR('Advanced Calculator'!$C$9),MONTH('Advanced Calculator'!$C$9)+B177*(12/'Advanced Calculator'!$C$12)+1,0),DATE(YEAR('Advanced Calculator'!$C$9),MONTH('Advanced Calculator'!$C$9)+B177*(12/'Advanced Calculator'!$C$12),DAY('Advanced Calculator'!$C$9)))))))</f>
        <v/>
      </c>
      <c r="D177" s="12" t="str">
        <f>IF(B177="", "", 'Advanced Calculator'!$C$11)</f>
        <v/>
      </c>
      <c r="E177" s="12" t="str">
        <f t="shared" si="4"/>
        <v/>
      </c>
      <c r="F177" s="12" t="str">
        <f>IF(B177="","",IF('Advanced Calculator'!$C$10=365,H176*( (1+'Advanced Calculator'!$C$15)^(C177-C176)-1 ),H176*'Advanced Calculator'!$C$15))</f>
        <v/>
      </c>
      <c r="G177" s="12" t="str">
        <f>IF(D177="","",SUM($F$6:F177))</f>
        <v/>
      </c>
      <c r="H177" s="12" t="str">
        <f t="shared" si="5"/>
        <v/>
      </c>
      <c r="I177" s="9"/>
    </row>
    <row r="178" spans="1:9" ht="20.25" thickTop="1" thickBot="1">
      <c r="A178" s="9"/>
      <c r="B178" s="3" t="str">
        <f>IF(B177="","",IF('Advanced Calculator'!$C$8*'Advanced Calculator'!$C$12&lt;=B177,"",B177+1))</f>
        <v/>
      </c>
      <c r="C178" s="7" t="str">
        <f>IF(B178="","",IF('Advanced Calculator'!$C$12=52,C177+7,IF('Advanced Calculator'!$C$10=26,C177+14,IF('Advanced Calculator'!$C$10=24,IF(MOD(B178,2)=0,EDATE('Advanced Calculator'!$C$9,B178/2),C177+14),IF(DAY(DATE(YEAR('Advanced Calculator'!$C$9),MONTH('Advanced Calculator'!$C$9)+(B178-1)*(12/'Advanced Calculator'!$C$12),DAY('Advanced Calculator'!$C$9)))&lt;&gt;DAY('Advanced Calculator'!$C$9),DATE(YEAR('Advanced Calculator'!$C$9),MONTH('Advanced Calculator'!$C$9)+B178*(12/'Advanced Calculator'!$C$12)+1,0),DATE(YEAR('Advanced Calculator'!$C$9),MONTH('Advanced Calculator'!$C$9)+B178*(12/'Advanced Calculator'!$C$12),DAY('Advanced Calculator'!$C$9)))))))</f>
        <v/>
      </c>
      <c r="D178" s="12" t="str">
        <f>IF(B178="", "", 'Advanced Calculator'!$C$11)</f>
        <v/>
      </c>
      <c r="E178" s="12" t="str">
        <f t="shared" si="4"/>
        <v/>
      </c>
      <c r="F178" s="12" t="str">
        <f>IF(B178="","",IF('Advanced Calculator'!$C$10=365,H177*( (1+'Advanced Calculator'!$C$15)^(C178-C177)-1 ),H177*'Advanced Calculator'!$C$15))</f>
        <v/>
      </c>
      <c r="G178" s="12" t="str">
        <f>IF(D178="","",SUM($F$6:F178))</f>
        <v/>
      </c>
      <c r="H178" s="12" t="str">
        <f t="shared" si="5"/>
        <v/>
      </c>
      <c r="I178" s="9"/>
    </row>
    <row r="179" spans="1:9" ht="20.25" thickTop="1" thickBot="1">
      <c r="A179" s="9"/>
      <c r="B179" s="3" t="str">
        <f>IF(B178="","",IF('Advanced Calculator'!$C$8*'Advanced Calculator'!$C$12&lt;=B178,"",B178+1))</f>
        <v/>
      </c>
      <c r="C179" s="7" t="str">
        <f>IF(B179="","",IF('Advanced Calculator'!$C$12=52,C178+7,IF('Advanced Calculator'!$C$10=26,C178+14,IF('Advanced Calculator'!$C$10=24,IF(MOD(B179,2)=0,EDATE('Advanced Calculator'!$C$9,B179/2),C178+14),IF(DAY(DATE(YEAR('Advanced Calculator'!$C$9),MONTH('Advanced Calculator'!$C$9)+(B179-1)*(12/'Advanced Calculator'!$C$12),DAY('Advanced Calculator'!$C$9)))&lt;&gt;DAY('Advanced Calculator'!$C$9),DATE(YEAR('Advanced Calculator'!$C$9),MONTH('Advanced Calculator'!$C$9)+B179*(12/'Advanced Calculator'!$C$12)+1,0),DATE(YEAR('Advanced Calculator'!$C$9),MONTH('Advanced Calculator'!$C$9)+B179*(12/'Advanced Calculator'!$C$12),DAY('Advanced Calculator'!$C$9)))))))</f>
        <v/>
      </c>
      <c r="D179" s="12" t="str">
        <f>IF(B179="", "", 'Advanced Calculator'!$C$11)</f>
        <v/>
      </c>
      <c r="E179" s="12" t="str">
        <f t="shared" si="4"/>
        <v/>
      </c>
      <c r="F179" s="12" t="str">
        <f>IF(B179="","",IF('Advanced Calculator'!$C$10=365,H178*( (1+'Advanced Calculator'!$C$15)^(C179-C178)-1 ),H178*'Advanced Calculator'!$C$15))</f>
        <v/>
      </c>
      <c r="G179" s="12" t="str">
        <f>IF(D179="","",SUM($F$6:F179))</f>
        <v/>
      </c>
      <c r="H179" s="12" t="str">
        <f t="shared" si="5"/>
        <v/>
      </c>
      <c r="I179" s="9"/>
    </row>
    <row r="180" spans="1:9" ht="20.25" thickTop="1" thickBot="1">
      <c r="A180" s="9"/>
      <c r="B180" s="3" t="str">
        <f>IF(B179="","",IF('Advanced Calculator'!$C$8*'Advanced Calculator'!$C$12&lt;=B179,"",B179+1))</f>
        <v/>
      </c>
      <c r="C180" s="7" t="str">
        <f>IF(B180="","",IF('Advanced Calculator'!$C$12=52,C179+7,IF('Advanced Calculator'!$C$10=26,C179+14,IF('Advanced Calculator'!$C$10=24,IF(MOD(B180,2)=0,EDATE('Advanced Calculator'!$C$9,B180/2),C179+14),IF(DAY(DATE(YEAR('Advanced Calculator'!$C$9),MONTH('Advanced Calculator'!$C$9)+(B180-1)*(12/'Advanced Calculator'!$C$12),DAY('Advanced Calculator'!$C$9)))&lt;&gt;DAY('Advanced Calculator'!$C$9),DATE(YEAR('Advanced Calculator'!$C$9),MONTH('Advanced Calculator'!$C$9)+B180*(12/'Advanced Calculator'!$C$12)+1,0),DATE(YEAR('Advanced Calculator'!$C$9),MONTH('Advanced Calculator'!$C$9)+B180*(12/'Advanced Calculator'!$C$12),DAY('Advanced Calculator'!$C$9)))))))</f>
        <v/>
      </c>
      <c r="D180" s="12" t="str">
        <f>IF(B180="", "", 'Advanced Calculator'!$C$11)</f>
        <v/>
      </c>
      <c r="E180" s="12" t="str">
        <f t="shared" si="4"/>
        <v/>
      </c>
      <c r="F180" s="12" t="str">
        <f>IF(B180="","",IF('Advanced Calculator'!$C$10=365,H179*( (1+'Advanced Calculator'!$C$15)^(C180-C179)-1 ),H179*'Advanced Calculator'!$C$15))</f>
        <v/>
      </c>
      <c r="G180" s="12" t="str">
        <f>IF(D180="","",SUM($F$6:F180))</f>
        <v/>
      </c>
      <c r="H180" s="12" t="str">
        <f t="shared" si="5"/>
        <v/>
      </c>
      <c r="I180" s="9"/>
    </row>
    <row r="181" spans="1:9" ht="20.25" thickTop="1" thickBot="1">
      <c r="A181" s="9"/>
      <c r="B181" s="3" t="str">
        <f>IF(B180="","",IF('Advanced Calculator'!$C$8*'Advanced Calculator'!$C$12&lt;=B180,"",B180+1))</f>
        <v/>
      </c>
      <c r="C181" s="7" t="str">
        <f>IF(B181="","",IF('Advanced Calculator'!$C$12=52,C180+7,IF('Advanced Calculator'!$C$10=26,C180+14,IF('Advanced Calculator'!$C$10=24,IF(MOD(B181,2)=0,EDATE('Advanced Calculator'!$C$9,B181/2),C180+14),IF(DAY(DATE(YEAR('Advanced Calculator'!$C$9),MONTH('Advanced Calculator'!$C$9)+(B181-1)*(12/'Advanced Calculator'!$C$12),DAY('Advanced Calculator'!$C$9)))&lt;&gt;DAY('Advanced Calculator'!$C$9),DATE(YEAR('Advanced Calculator'!$C$9),MONTH('Advanced Calculator'!$C$9)+B181*(12/'Advanced Calculator'!$C$12)+1,0),DATE(YEAR('Advanced Calculator'!$C$9),MONTH('Advanced Calculator'!$C$9)+B181*(12/'Advanced Calculator'!$C$12),DAY('Advanced Calculator'!$C$9)))))))</f>
        <v/>
      </c>
      <c r="D181" s="12" t="str">
        <f>IF(B181="", "", 'Advanced Calculator'!$C$11)</f>
        <v/>
      </c>
      <c r="E181" s="12" t="str">
        <f t="shared" si="4"/>
        <v/>
      </c>
      <c r="F181" s="12" t="str">
        <f>IF(B181="","",IF('Advanced Calculator'!$C$10=365,H180*( (1+'Advanced Calculator'!$C$15)^(C181-C180)-1 ),H180*'Advanced Calculator'!$C$15))</f>
        <v/>
      </c>
      <c r="G181" s="12" t="str">
        <f>IF(D181="","",SUM($F$6:F181))</f>
        <v/>
      </c>
      <c r="H181" s="12" t="str">
        <f t="shared" si="5"/>
        <v/>
      </c>
      <c r="I181" s="9"/>
    </row>
    <row r="182" spans="1:9" ht="20.25" thickTop="1" thickBot="1">
      <c r="A182" s="9"/>
      <c r="B182" s="3" t="str">
        <f>IF(B181="","",IF('Advanced Calculator'!$C$8*'Advanced Calculator'!$C$12&lt;=B181,"",B181+1))</f>
        <v/>
      </c>
      <c r="C182" s="7" t="str">
        <f>IF(B182="","",IF('Advanced Calculator'!$C$12=52,C181+7,IF('Advanced Calculator'!$C$10=26,C181+14,IF('Advanced Calculator'!$C$10=24,IF(MOD(B182,2)=0,EDATE('Advanced Calculator'!$C$9,B182/2),C181+14),IF(DAY(DATE(YEAR('Advanced Calculator'!$C$9),MONTH('Advanced Calculator'!$C$9)+(B182-1)*(12/'Advanced Calculator'!$C$12),DAY('Advanced Calculator'!$C$9)))&lt;&gt;DAY('Advanced Calculator'!$C$9),DATE(YEAR('Advanced Calculator'!$C$9),MONTH('Advanced Calculator'!$C$9)+B182*(12/'Advanced Calculator'!$C$12)+1,0),DATE(YEAR('Advanced Calculator'!$C$9),MONTH('Advanced Calculator'!$C$9)+B182*(12/'Advanced Calculator'!$C$12),DAY('Advanced Calculator'!$C$9)))))))</f>
        <v/>
      </c>
      <c r="D182" s="12" t="str">
        <f>IF(B182="", "", 'Advanced Calculator'!$C$11)</f>
        <v/>
      </c>
      <c r="E182" s="12" t="str">
        <f t="shared" si="4"/>
        <v/>
      </c>
      <c r="F182" s="12" t="str">
        <f>IF(B182="","",IF('Advanced Calculator'!$C$10=365,H181*( (1+'Advanced Calculator'!$C$15)^(C182-C181)-1 ),H181*'Advanced Calculator'!$C$15))</f>
        <v/>
      </c>
      <c r="G182" s="12" t="str">
        <f>IF(D182="","",SUM($F$6:F182))</f>
        <v/>
      </c>
      <c r="H182" s="12" t="str">
        <f t="shared" si="5"/>
        <v/>
      </c>
      <c r="I182" s="9"/>
    </row>
    <row r="183" spans="1:9" ht="20.25" thickTop="1" thickBot="1">
      <c r="A183" s="9"/>
      <c r="B183" s="3" t="str">
        <f>IF(B182="","",IF('Advanced Calculator'!$C$8*'Advanced Calculator'!$C$12&lt;=B182,"",B182+1))</f>
        <v/>
      </c>
      <c r="C183" s="7" t="str">
        <f>IF(B183="","",IF('Advanced Calculator'!$C$12=52,C182+7,IF('Advanced Calculator'!$C$10=26,C182+14,IF('Advanced Calculator'!$C$10=24,IF(MOD(B183,2)=0,EDATE('Advanced Calculator'!$C$9,B183/2),C182+14),IF(DAY(DATE(YEAR('Advanced Calculator'!$C$9),MONTH('Advanced Calculator'!$C$9)+(B183-1)*(12/'Advanced Calculator'!$C$12),DAY('Advanced Calculator'!$C$9)))&lt;&gt;DAY('Advanced Calculator'!$C$9),DATE(YEAR('Advanced Calculator'!$C$9),MONTH('Advanced Calculator'!$C$9)+B183*(12/'Advanced Calculator'!$C$12)+1,0),DATE(YEAR('Advanced Calculator'!$C$9),MONTH('Advanced Calculator'!$C$9)+B183*(12/'Advanced Calculator'!$C$12),DAY('Advanced Calculator'!$C$9)))))))</f>
        <v/>
      </c>
      <c r="D183" s="12" t="str">
        <f>IF(B183="", "", 'Advanced Calculator'!$C$11)</f>
        <v/>
      </c>
      <c r="E183" s="12" t="str">
        <f t="shared" si="4"/>
        <v/>
      </c>
      <c r="F183" s="12" t="str">
        <f>IF(B183="","",IF('Advanced Calculator'!$C$10=365,H182*( (1+'Advanced Calculator'!$C$15)^(C183-C182)-1 ),H182*'Advanced Calculator'!$C$15))</f>
        <v/>
      </c>
      <c r="G183" s="12" t="str">
        <f>IF(D183="","",SUM($F$6:F183))</f>
        <v/>
      </c>
      <c r="H183" s="12" t="str">
        <f t="shared" si="5"/>
        <v/>
      </c>
      <c r="I183" s="9"/>
    </row>
    <row r="184" spans="1:9" ht="20.25" thickTop="1" thickBot="1">
      <c r="A184" s="9"/>
      <c r="B184" s="3" t="str">
        <f>IF(B183="","",IF('Advanced Calculator'!$C$8*'Advanced Calculator'!$C$12&lt;=B183,"",B183+1))</f>
        <v/>
      </c>
      <c r="C184" s="7" t="str">
        <f>IF(B184="","",IF('Advanced Calculator'!$C$12=52,C183+7,IF('Advanced Calculator'!$C$10=26,C183+14,IF('Advanced Calculator'!$C$10=24,IF(MOD(B184,2)=0,EDATE('Advanced Calculator'!$C$9,B184/2),C183+14),IF(DAY(DATE(YEAR('Advanced Calculator'!$C$9),MONTH('Advanced Calculator'!$C$9)+(B184-1)*(12/'Advanced Calculator'!$C$12),DAY('Advanced Calculator'!$C$9)))&lt;&gt;DAY('Advanced Calculator'!$C$9),DATE(YEAR('Advanced Calculator'!$C$9),MONTH('Advanced Calculator'!$C$9)+B184*(12/'Advanced Calculator'!$C$12)+1,0),DATE(YEAR('Advanced Calculator'!$C$9),MONTH('Advanced Calculator'!$C$9)+B184*(12/'Advanced Calculator'!$C$12),DAY('Advanced Calculator'!$C$9)))))))</f>
        <v/>
      </c>
      <c r="D184" s="12" t="str">
        <f>IF(B184="", "", 'Advanced Calculator'!$C$11)</f>
        <v/>
      </c>
      <c r="E184" s="12" t="str">
        <f t="shared" si="4"/>
        <v/>
      </c>
      <c r="F184" s="12" t="str">
        <f>IF(B184="","",IF('Advanced Calculator'!$C$10=365,H183*( (1+'Advanced Calculator'!$C$15)^(C184-C183)-1 ),H183*'Advanced Calculator'!$C$15))</f>
        <v/>
      </c>
      <c r="G184" s="12" t="str">
        <f>IF(D184="","",SUM($F$6:F184))</f>
        <v/>
      </c>
      <c r="H184" s="12" t="str">
        <f t="shared" si="5"/>
        <v/>
      </c>
      <c r="I184" s="9"/>
    </row>
    <row r="185" spans="1:9" ht="20.25" thickTop="1" thickBot="1">
      <c r="A185" s="9"/>
      <c r="B185" s="3" t="str">
        <f>IF(B184="","",IF('Advanced Calculator'!$C$8*'Advanced Calculator'!$C$12&lt;=B184,"",B184+1))</f>
        <v/>
      </c>
      <c r="C185" s="7" t="str">
        <f>IF(B185="","",IF('Advanced Calculator'!$C$12=52,C184+7,IF('Advanced Calculator'!$C$10=26,C184+14,IF('Advanced Calculator'!$C$10=24,IF(MOD(B185,2)=0,EDATE('Advanced Calculator'!$C$9,B185/2),C184+14),IF(DAY(DATE(YEAR('Advanced Calculator'!$C$9),MONTH('Advanced Calculator'!$C$9)+(B185-1)*(12/'Advanced Calculator'!$C$12),DAY('Advanced Calculator'!$C$9)))&lt;&gt;DAY('Advanced Calculator'!$C$9),DATE(YEAR('Advanced Calculator'!$C$9),MONTH('Advanced Calculator'!$C$9)+B185*(12/'Advanced Calculator'!$C$12)+1,0),DATE(YEAR('Advanced Calculator'!$C$9),MONTH('Advanced Calculator'!$C$9)+B185*(12/'Advanced Calculator'!$C$12),DAY('Advanced Calculator'!$C$9)))))))</f>
        <v/>
      </c>
      <c r="D185" s="12" t="str">
        <f>IF(B185="", "", 'Advanced Calculator'!$C$11)</f>
        <v/>
      </c>
      <c r="E185" s="12" t="str">
        <f t="shared" si="4"/>
        <v/>
      </c>
      <c r="F185" s="12" t="str">
        <f>IF(B185="","",IF('Advanced Calculator'!$C$10=365,H184*( (1+'Advanced Calculator'!$C$15)^(C185-C184)-1 ),H184*'Advanced Calculator'!$C$15))</f>
        <v/>
      </c>
      <c r="G185" s="12" t="str">
        <f>IF(D185="","",SUM($F$6:F185))</f>
        <v/>
      </c>
      <c r="H185" s="12" t="str">
        <f t="shared" si="5"/>
        <v/>
      </c>
      <c r="I185" s="9"/>
    </row>
    <row r="186" spans="1:9" ht="20.25" thickTop="1" thickBot="1">
      <c r="A186" s="9"/>
      <c r="B186" s="3" t="str">
        <f>IF(B185="","",IF('Advanced Calculator'!$C$8*'Advanced Calculator'!$C$12&lt;=B185,"",B185+1))</f>
        <v/>
      </c>
      <c r="C186" s="7" t="str">
        <f>IF(B186="","",IF('Advanced Calculator'!$C$12=52,C185+7,IF('Advanced Calculator'!$C$10=26,C185+14,IF('Advanced Calculator'!$C$10=24,IF(MOD(B186,2)=0,EDATE('Advanced Calculator'!$C$9,B186/2),C185+14),IF(DAY(DATE(YEAR('Advanced Calculator'!$C$9),MONTH('Advanced Calculator'!$C$9)+(B186-1)*(12/'Advanced Calculator'!$C$12),DAY('Advanced Calculator'!$C$9)))&lt;&gt;DAY('Advanced Calculator'!$C$9),DATE(YEAR('Advanced Calculator'!$C$9),MONTH('Advanced Calculator'!$C$9)+B186*(12/'Advanced Calculator'!$C$12)+1,0),DATE(YEAR('Advanced Calculator'!$C$9),MONTH('Advanced Calculator'!$C$9)+B186*(12/'Advanced Calculator'!$C$12),DAY('Advanced Calculator'!$C$9)))))))</f>
        <v/>
      </c>
      <c r="D186" s="12" t="str">
        <f>IF(B186="", "", 'Advanced Calculator'!$C$11)</f>
        <v/>
      </c>
      <c r="E186" s="12" t="str">
        <f t="shared" si="4"/>
        <v/>
      </c>
      <c r="F186" s="12" t="str">
        <f>IF(B186="","",IF('Advanced Calculator'!$C$10=365,H185*( (1+'Advanced Calculator'!$C$15)^(C186-C185)-1 ),H185*'Advanced Calculator'!$C$15))</f>
        <v/>
      </c>
      <c r="G186" s="12" t="str">
        <f>IF(D186="","",SUM($F$6:F186))</f>
        <v/>
      </c>
      <c r="H186" s="12" t="str">
        <f t="shared" si="5"/>
        <v/>
      </c>
      <c r="I186" s="9"/>
    </row>
    <row r="187" spans="1:9" ht="20.25" thickTop="1" thickBot="1">
      <c r="A187" s="9"/>
      <c r="B187" s="3" t="str">
        <f>IF(B186="","",IF('Advanced Calculator'!$C$8*'Advanced Calculator'!$C$12&lt;=B186,"",B186+1))</f>
        <v/>
      </c>
      <c r="C187" s="7" t="str">
        <f>IF(B187="","",IF('Advanced Calculator'!$C$12=52,C186+7,IF('Advanced Calculator'!$C$10=26,C186+14,IF('Advanced Calculator'!$C$10=24,IF(MOD(B187,2)=0,EDATE('Advanced Calculator'!$C$9,B187/2),C186+14),IF(DAY(DATE(YEAR('Advanced Calculator'!$C$9),MONTH('Advanced Calculator'!$C$9)+(B187-1)*(12/'Advanced Calculator'!$C$12),DAY('Advanced Calculator'!$C$9)))&lt;&gt;DAY('Advanced Calculator'!$C$9),DATE(YEAR('Advanced Calculator'!$C$9),MONTH('Advanced Calculator'!$C$9)+B187*(12/'Advanced Calculator'!$C$12)+1,0),DATE(YEAR('Advanced Calculator'!$C$9),MONTH('Advanced Calculator'!$C$9)+B187*(12/'Advanced Calculator'!$C$12),DAY('Advanced Calculator'!$C$9)))))))</f>
        <v/>
      </c>
      <c r="D187" s="12" t="str">
        <f>IF(B187="", "", 'Advanced Calculator'!$C$11)</f>
        <v/>
      </c>
      <c r="E187" s="12" t="str">
        <f t="shared" si="4"/>
        <v/>
      </c>
      <c r="F187" s="12" t="str">
        <f>IF(B187="","",IF('Advanced Calculator'!$C$10=365,H186*( (1+'Advanced Calculator'!$C$15)^(C187-C186)-1 ),H186*'Advanced Calculator'!$C$15))</f>
        <v/>
      </c>
      <c r="G187" s="12" t="str">
        <f>IF(D187="","",SUM($F$6:F187))</f>
        <v/>
      </c>
      <c r="H187" s="12" t="str">
        <f t="shared" si="5"/>
        <v/>
      </c>
      <c r="I187" s="9"/>
    </row>
    <row r="188" spans="1:9" ht="20.25" thickTop="1" thickBot="1">
      <c r="A188" s="9"/>
      <c r="B188" s="3" t="str">
        <f>IF(B187="","",IF('Advanced Calculator'!$C$8*'Advanced Calculator'!$C$12&lt;=B187,"",B187+1))</f>
        <v/>
      </c>
      <c r="C188" s="7" t="str">
        <f>IF(B188="","",IF('Advanced Calculator'!$C$12=52,C187+7,IF('Advanced Calculator'!$C$10=26,C187+14,IF('Advanced Calculator'!$C$10=24,IF(MOD(B188,2)=0,EDATE('Advanced Calculator'!$C$9,B188/2),C187+14),IF(DAY(DATE(YEAR('Advanced Calculator'!$C$9),MONTH('Advanced Calculator'!$C$9)+(B188-1)*(12/'Advanced Calculator'!$C$12),DAY('Advanced Calculator'!$C$9)))&lt;&gt;DAY('Advanced Calculator'!$C$9),DATE(YEAR('Advanced Calculator'!$C$9),MONTH('Advanced Calculator'!$C$9)+B188*(12/'Advanced Calculator'!$C$12)+1,0),DATE(YEAR('Advanced Calculator'!$C$9),MONTH('Advanced Calculator'!$C$9)+B188*(12/'Advanced Calculator'!$C$12),DAY('Advanced Calculator'!$C$9)))))))</f>
        <v/>
      </c>
      <c r="D188" s="12" t="str">
        <f>IF(B188="", "", 'Advanced Calculator'!$C$11)</f>
        <v/>
      </c>
      <c r="E188" s="12" t="str">
        <f t="shared" si="4"/>
        <v/>
      </c>
      <c r="F188" s="12" t="str">
        <f>IF(B188="","",IF('Advanced Calculator'!$C$10=365,H187*( (1+'Advanced Calculator'!$C$15)^(C188-C187)-1 ),H187*'Advanced Calculator'!$C$15))</f>
        <v/>
      </c>
      <c r="G188" s="12" t="str">
        <f>IF(D188="","",SUM($F$6:F188))</f>
        <v/>
      </c>
      <c r="H188" s="12" t="str">
        <f t="shared" si="5"/>
        <v/>
      </c>
      <c r="I188" s="9"/>
    </row>
    <row r="189" spans="1:9" ht="20.25" thickTop="1" thickBot="1">
      <c r="A189" s="9"/>
      <c r="B189" s="3" t="str">
        <f>IF(B188="","",IF('Advanced Calculator'!$C$8*'Advanced Calculator'!$C$12&lt;=B188,"",B188+1))</f>
        <v/>
      </c>
      <c r="C189" s="7" t="str">
        <f>IF(B189="","",IF('Advanced Calculator'!$C$12=52,C188+7,IF('Advanced Calculator'!$C$10=26,C188+14,IF('Advanced Calculator'!$C$10=24,IF(MOD(B189,2)=0,EDATE('Advanced Calculator'!$C$9,B189/2),C188+14),IF(DAY(DATE(YEAR('Advanced Calculator'!$C$9),MONTH('Advanced Calculator'!$C$9)+(B189-1)*(12/'Advanced Calculator'!$C$12),DAY('Advanced Calculator'!$C$9)))&lt;&gt;DAY('Advanced Calculator'!$C$9),DATE(YEAR('Advanced Calculator'!$C$9),MONTH('Advanced Calculator'!$C$9)+B189*(12/'Advanced Calculator'!$C$12)+1,0),DATE(YEAR('Advanced Calculator'!$C$9),MONTH('Advanced Calculator'!$C$9)+B189*(12/'Advanced Calculator'!$C$12),DAY('Advanced Calculator'!$C$9)))))))</f>
        <v/>
      </c>
      <c r="D189" s="12" t="str">
        <f>IF(B189="", "", 'Advanced Calculator'!$C$11)</f>
        <v/>
      </c>
      <c r="E189" s="12" t="str">
        <f t="shared" si="4"/>
        <v/>
      </c>
      <c r="F189" s="12" t="str">
        <f>IF(B189="","",IF('Advanced Calculator'!$C$10=365,H188*( (1+'Advanced Calculator'!$C$15)^(C189-C188)-1 ),H188*'Advanced Calculator'!$C$15))</f>
        <v/>
      </c>
      <c r="G189" s="12" t="str">
        <f>IF(D189="","",SUM($F$6:F189))</f>
        <v/>
      </c>
      <c r="H189" s="12" t="str">
        <f t="shared" si="5"/>
        <v/>
      </c>
      <c r="I189" s="9"/>
    </row>
    <row r="190" spans="1:9" ht="20.25" thickTop="1" thickBot="1">
      <c r="A190" s="9"/>
      <c r="B190" s="3" t="str">
        <f>IF(B189="","",IF('Advanced Calculator'!$C$8*'Advanced Calculator'!$C$12&lt;=B189,"",B189+1))</f>
        <v/>
      </c>
      <c r="C190" s="7" t="str">
        <f>IF(B190="","",IF('Advanced Calculator'!$C$12=52,C189+7,IF('Advanced Calculator'!$C$10=26,C189+14,IF('Advanced Calculator'!$C$10=24,IF(MOD(B190,2)=0,EDATE('Advanced Calculator'!$C$9,B190/2),C189+14),IF(DAY(DATE(YEAR('Advanced Calculator'!$C$9),MONTH('Advanced Calculator'!$C$9)+(B190-1)*(12/'Advanced Calculator'!$C$12),DAY('Advanced Calculator'!$C$9)))&lt;&gt;DAY('Advanced Calculator'!$C$9),DATE(YEAR('Advanced Calculator'!$C$9),MONTH('Advanced Calculator'!$C$9)+B190*(12/'Advanced Calculator'!$C$12)+1,0),DATE(YEAR('Advanced Calculator'!$C$9),MONTH('Advanced Calculator'!$C$9)+B190*(12/'Advanced Calculator'!$C$12),DAY('Advanced Calculator'!$C$9)))))))</f>
        <v/>
      </c>
      <c r="D190" s="12" t="str">
        <f>IF(B190="", "", 'Advanced Calculator'!$C$11)</f>
        <v/>
      </c>
      <c r="E190" s="12" t="str">
        <f t="shared" si="4"/>
        <v/>
      </c>
      <c r="F190" s="12" t="str">
        <f>IF(B190="","",IF('Advanced Calculator'!$C$10=365,H189*( (1+'Advanced Calculator'!$C$15)^(C190-C189)-1 ),H189*'Advanced Calculator'!$C$15))</f>
        <v/>
      </c>
      <c r="G190" s="12" t="str">
        <f>IF(D190="","",SUM($F$6:F190))</f>
        <v/>
      </c>
      <c r="H190" s="12" t="str">
        <f t="shared" si="5"/>
        <v/>
      </c>
      <c r="I190" s="9"/>
    </row>
    <row r="191" spans="1:9" ht="20.25" thickTop="1" thickBot="1">
      <c r="A191" s="9"/>
      <c r="B191" s="3" t="str">
        <f>IF(B190="","",IF('Advanced Calculator'!$C$8*'Advanced Calculator'!$C$12&lt;=B190,"",B190+1))</f>
        <v/>
      </c>
      <c r="C191" s="7" t="str">
        <f>IF(B191="","",IF('Advanced Calculator'!$C$12=52,C190+7,IF('Advanced Calculator'!$C$10=26,C190+14,IF('Advanced Calculator'!$C$10=24,IF(MOD(B191,2)=0,EDATE('Advanced Calculator'!$C$9,B191/2),C190+14),IF(DAY(DATE(YEAR('Advanced Calculator'!$C$9),MONTH('Advanced Calculator'!$C$9)+(B191-1)*(12/'Advanced Calculator'!$C$12),DAY('Advanced Calculator'!$C$9)))&lt;&gt;DAY('Advanced Calculator'!$C$9),DATE(YEAR('Advanced Calculator'!$C$9),MONTH('Advanced Calculator'!$C$9)+B191*(12/'Advanced Calculator'!$C$12)+1,0),DATE(YEAR('Advanced Calculator'!$C$9),MONTH('Advanced Calculator'!$C$9)+B191*(12/'Advanced Calculator'!$C$12),DAY('Advanced Calculator'!$C$9)))))))</f>
        <v/>
      </c>
      <c r="D191" s="12" t="str">
        <f>IF(B191="", "", 'Advanced Calculator'!$C$11)</f>
        <v/>
      </c>
      <c r="E191" s="12" t="str">
        <f t="shared" si="4"/>
        <v/>
      </c>
      <c r="F191" s="12" t="str">
        <f>IF(B191="","",IF('Advanced Calculator'!$C$10=365,H190*( (1+'Advanced Calculator'!$C$15)^(C191-C190)-1 ),H190*'Advanced Calculator'!$C$15))</f>
        <v/>
      </c>
      <c r="G191" s="12" t="str">
        <f>IF(D191="","",SUM($F$6:F191))</f>
        <v/>
      </c>
      <c r="H191" s="12" t="str">
        <f t="shared" si="5"/>
        <v/>
      </c>
      <c r="I191" s="9"/>
    </row>
    <row r="192" spans="1:9" ht="20.25" thickTop="1" thickBot="1">
      <c r="A192" s="9"/>
      <c r="B192" s="3" t="str">
        <f>IF(B191="","",IF('Advanced Calculator'!$C$8*'Advanced Calculator'!$C$12&lt;=B191,"",B191+1))</f>
        <v/>
      </c>
      <c r="C192" s="7" t="str">
        <f>IF(B192="","",IF('Advanced Calculator'!$C$12=52,C191+7,IF('Advanced Calculator'!$C$10=26,C191+14,IF('Advanced Calculator'!$C$10=24,IF(MOD(B192,2)=0,EDATE('Advanced Calculator'!$C$9,B192/2),C191+14),IF(DAY(DATE(YEAR('Advanced Calculator'!$C$9),MONTH('Advanced Calculator'!$C$9)+(B192-1)*(12/'Advanced Calculator'!$C$12),DAY('Advanced Calculator'!$C$9)))&lt;&gt;DAY('Advanced Calculator'!$C$9),DATE(YEAR('Advanced Calculator'!$C$9),MONTH('Advanced Calculator'!$C$9)+B192*(12/'Advanced Calculator'!$C$12)+1,0),DATE(YEAR('Advanced Calculator'!$C$9),MONTH('Advanced Calculator'!$C$9)+B192*(12/'Advanced Calculator'!$C$12),DAY('Advanced Calculator'!$C$9)))))))</f>
        <v/>
      </c>
      <c r="D192" s="12" t="str">
        <f>IF(B192="", "", 'Advanced Calculator'!$C$11)</f>
        <v/>
      </c>
      <c r="E192" s="12" t="str">
        <f t="shared" si="4"/>
        <v/>
      </c>
      <c r="F192" s="12" t="str">
        <f>IF(B192="","",IF('Advanced Calculator'!$C$10=365,H191*( (1+'Advanced Calculator'!$C$15)^(C192-C191)-1 ),H191*'Advanced Calculator'!$C$15))</f>
        <v/>
      </c>
      <c r="G192" s="12" t="str">
        <f>IF(D192="","",SUM($F$6:F192))</f>
        <v/>
      </c>
      <c r="H192" s="12" t="str">
        <f t="shared" si="5"/>
        <v/>
      </c>
      <c r="I192" s="9"/>
    </row>
    <row r="193" spans="1:9" ht="20.25" thickTop="1" thickBot="1">
      <c r="A193" s="9"/>
      <c r="B193" s="3" t="str">
        <f>IF(B192="","",IF('Advanced Calculator'!$C$8*'Advanced Calculator'!$C$12&lt;=B192,"",B192+1))</f>
        <v/>
      </c>
      <c r="C193" s="7" t="str">
        <f>IF(B193="","",IF('Advanced Calculator'!$C$12=52,C192+7,IF('Advanced Calculator'!$C$10=26,C192+14,IF('Advanced Calculator'!$C$10=24,IF(MOD(B193,2)=0,EDATE('Advanced Calculator'!$C$9,B193/2),C192+14),IF(DAY(DATE(YEAR('Advanced Calculator'!$C$9),MONTH('Advanced Calculator'!$C$9)+(B193-1)*(12/'Advanced Calculator'!$C$12),DAY('Advanced Calculator'!$C$9)))&lt;&gt;DAY('Advanced Calculator'!$C$9),DATE(YEAR('Advanced Calculator'!$C$9),MONTH('Advanced Calculator'!$C$9)+B193*(12/'Advanced Calculator'!$C$12)+1,0),DATE(YEAR('Advanced Calculator'!$C$9),MONTH('Advanced Calculator'!$C$9)+B193*(12/'Advanced Calculator'!$C$12),DAY('Advanced Calculator'!$C$9)))))))</f>
        <v/>
      </c>
      <c r="D193" s="12" t="str">
        <f>IF(B193="", "", 'Advanced Calculator'!$C$11)</f>
        <v/>
      </c>
      <c r="E193" s="12" t="str">
        <f t="shared" si="4"/>
        <v/>
      </c>
      <c r="F193" s="12" t="str">
        <f>IF(B193="","",IF('Advanced Calculator'!$C$10=365,H192*( (1+'Advanced Calculator'!$C$15)^(C193-C192)-1 ),H192*'Advanced Calculator'!$C$15))</f>
        <v/>
      </c>
      <c r="G193" s="12" t="str">
        <f>IF(D193="","",SUM($F$6:F193))</f>
        <v/>
      </c>
      <c r="H193" s="12" t="str">
        <f t="shared" si="5"/>
        <v/>
      </c>
      <c r="I193" s="9"/>
    </row>
    <row r="194" spans="1:9" ht="20.25" thickTop="1" thickBot="1">
      <c r="A194" s="9"/>
      <c r="B194" s="3" t="str">
        <f>IF(B193="","",IF('Advanced Calculator'!$C$8*'Advanced Calculator'!$C$12&lt;=B193,"",B193+1))</f>
        <v/>
      </c>
      <c r="C194" s="7" t="str">
        <f>IF(B194="","",IF('Advanced Calculator'!$C$12=52,C193+7,IF('Advanced Calculator'!$C$10=26,C193+14,IF('Advanced Calculator'!$C$10=24,IF(MOD(B194,2)=0,EDATE('Advanced Calculator'!$C$9,B194/2),C193+14),IF(DAY(DATE(YEAR('Advanced Calculator'!$C$9),MONTH('Advanced Calculator'!$C$9)+(B194-1)*(12/'Advanced Calculator'!$C$12),DAY('Advanced Calculator'!$C$9)))&lt;&gt;DAY('Advanced Calculator'!$C$9),DATE(YEAR('Advanced Calculator'!$C$9),MONTH('Advanced Calculator'!$C$9)+B194*(12/'Advanced Calculator'!$C$12)+1,0),DATE(YEAR('Advanced Calculator'!$C$9),MONTH('Advanced Calculator'!$C$9)+B194*(12/'Advanced Calculator'!$C$12),DAY('Advanced Calculator'!$C$9)))))))</f>
        <v/>
      </c>
      <c r="D194" s="12" t="str">
        <f>IF(B194="", "", 'Advanced Calculator'!$C$11)</f>
        <v/>
      </c>
      <c r="E194" s="12" t="str">
        <f t="shared" si="4"/>
        <v/>
      </c>
      <c r="F194" s="12" t="str">
        <f>IF(B194="","",IF('Advanced Calculator'!$C$10=365,H193*( (1+'Advanced Calculator'!$C$15)^(C194-C193)-1 ),H193*'Advanced Calculator'!$C$15))</f>
        <v/>
      </c>
      <c r="G194" s="12" t="str">
        <f>IF(D194="","",SUM($F$6:F194))</f>
        <v/>
      </c>
      <c r="H194" s="12" t="str">
        <f t="shared" si="5"/>
        <v/>
      </c>
      <c r="I194" s="9"/>
    </row>
    <row r="195" spans="1:9" ht="20.25" thickTop="1" thickBot="1">
      <c r="A195" s="9"/>
      <c r="B195" s="3" t="str">
        <f>IF(B194="","",IF('Advanced Calculator'!$C$8*'Advanced Calculator'!$C$12&lt;=B194,"",B194+1))</f>
        <v/>
      </c>
      <c r="C195" s="7" t="str">
        <f>IF(B195="","",IF('Advanced Calculator'!$C$12=52,C194+7,IF('Advanced Calculator'!$C$10=26,C194+14,IF('Advanced Calculator'!$C$10=24,IF(MOD(B195,2)=0,EDATE('Advanced Calculator'!$C$9,B195/2),C194+14),IF(DAY(DATE(YEAR('Advanced Calculator'!$C$9),MONTH('Advanced Calculator'!$C$9)+(B195-1)*(12/'Advanced Calculator'!$C$12),DAY('Advanced Calculator'!$C$9)))&lt;&gt;DAY('Advanced Calculator'!$C$9),DATE(YEAR('Advanced Calculator'!$C$9),MONTH('Advanced Calculator'!$C$9)+B195*(12/'Advanced Calculator'!$C$12)+1,0),DATE(YEAR('Advanced Calculator'!$C$9),MONTH('Advanced Calculator'!$C$9)+B195*(12/'Advanced Calculator'!$C$12),DAY('Advanced Calculator'!$C$9)))))))</f>
        <v/>
      </c>
      <c r="D195" s="12" t="str">
        <f>IF(B195="", "", 'Advanced Calculator'!$C$11)</f>
        <v/>
      </c>
      <c r="E195" s="12" t="str">
        <f t="shared" si="4"/>
        <v/>
      </c>
      <c r="F195" s="12" t="str">
        <f>IF(B195="","",IF('Advanced Calculator'!$C$10=365,H194*( (1+'Advanced Calculator'!$C$15)^(C195-C194)-1 ),H194*'Advanced Calculator'!$C$15))</f>
        <v/>
      </c>
      <c r="G195" s="12" t="str">
        <f>IF(D195="","",SUM($F$6:F195))</f>
        <v/>
      </c>
      <c r="H195" s="12" t="str">
        <f t="shared" si="5"/>
        <v/>
      </c>
      <c r="I195" s="9"/>
    </row>
    <row r="196" spans="1:9" ht="20.25" thickTop="1" thickBot="1">
      <c r="A196" s="9"/>
      <c r="B196" s="3" t="str">
        <f>IF(B195="","",IF('Advanced Calculator'!$C$8*'Advanced Calculator'!$C$12&lt;=B195,"",B195+1))</f>
        <v/>
      </c>
      <c r="C196" s="7" t="str">
        <f>IF(B196="","",IF('Advanced Calculator'!$C$12=52,C195+7,IF('Advanced Calculator'!$C$10=26,C195+14,IF('Advanced Calculator'!$C$10=24,IF(MOD(B196,2)=0,EDATE('Advanced Calculator'!$C$9,B196/2),C195+14),IF(DAY(DATE(YEAR('Advanced Calculator'!$C$9),MONTH('Advanced Calculator'!$C$9)+(B196-1)*(12/'Advanced Calculator'!$C$12),DAY('Advanced Calculator'!$C$9)))&lt;&gt;DAY('Advanced Calculator'!$C$9),DATE(YEAR('Advanced Calculator'!$C$9),MONTH('Advanced Calculator'!$C$9)+B196*(12/'Advanced Calculator'!$C$12)+1,0),DATE(YEAR('Advanced Calculator'!$C$9),MONTH('Advanced Calculator'!$C$9)+B196*(12/'Advanced Calculator'!$C$12),DAY('Advanced Calculator'!$C$9)))))))</f>
        <v/>
      </c>
      <c r="D196" s="12" t="str">
        <f>IF(B196="", "", 'Advanced Calculator'!$C$11)</f>
        <v/>
      </c>
      <c r="E196" s="12" t="str">
        <f t="shared" si="4"/>
        <v/>
      </c>
      <c r="F196" s="12" t="str">
        <f>IF(B196="","",IF('Advanced Calculator'!$C$10=365,H195*( (1+'Advanced Calculator'!$C$15)^(C196-C195)-1 ),H195*'Advanced Calculator'!$C$15))</f>
        <v/>
      </c>
      <c r="G196" s="12" t="str">
        <f>IF(D196="","",SUM($F$6:F196))</f>
        <v/>
      </c>
      <c r="H196" s="12" t="str">
        <f t="shared" si="5"/>
        <v/>
      </c>
      <c r="I196" s="9"/>
    </row>
    <row r="197" spans="1:9" ht="20.25" thickTop="1" thickBot="1">
      <c r="A197" s="9"/>
      <c r="B197" s="3" t="str">
        <f>IF(B196="","",IF('Advanced Calculator'!$C$8*'Advanced Calculator'!$C$12&lt;=B196,"",B196+1))</f>
        <v/>
      </c>
      <c r="C197" s="7" t="str">
        <f>IF(B197="","",IF('Advanced Calculator'!$C$12=52,C196+7,IF('Advanced Calculator'!$C$10=26,C196+14,IF('Advanced Calculator'!$C$10=24,IF(MOD(B197,2)=0,EDATE('Advanced Calculator'!$C$9,B197/2),C196+14),IF(DAY(DATE(YEAR('Advanced Calculator'!$C$9),MONTH('Advanced Calculator'!$C$9)+(B197-1)*(12/'Advanced Calculator'!$C$12),DAY('Advanced Calculator'!$C$9)))&lt;&gt;DAY('Advanced Calculator'!$C$9),DATE(YEAR('Advanced Calculator'!$C$9),MONTH('Advanced Calculator'!$C$9)+B197*(12/'Advanced Calculator'!$C$12)+1,0),DATE(YEAR('Advanced Calculator'!$C$9),MONTH('Advanced Calculator'!$C$9)+B197*(12/'Advanced Calculator'!$C$12),DAY('Advanced Calculator'!$C$9)))))))</f>
        <v/>
      </c>
      <c r="D197" s="12" t="str">
        <f>IF(B197="", "", 'Advanced Calculator'!$C$11)</f>
        <v/>
      </c>
      <c r="E197" s="12" t="str">
        <f t="shared" si="4"/>
        <v/>
      </c>
      <c r="F197" s="12" t="str">
        <f>IF(B197="","",IF('Advanced Calculator'!$C$10=365,H196*( (1+'Advanced Calculator'!$C$15)^(C197-C196)-1 ),H196*'Advanced Calculator'!$C$15))</f>
        <v/>
      </c>
      <c r="G197" s="12" t="str">
        <f>IF(D197="","",SUM($F$6:F197))</f>
        <v/>
      </c>
      <c r="H197" s="12" t="str">
        <f t="shared" si="5"/>
        <v/>
      </c>
      <c r="I197" s="9"/>
    </row>
    <row r="198" spans="1:9" ht="20.25" thickTop="1" thickBot="1">
      <c r="A198" s="9"/>
      <c r="B198" s="3" t="str">
        <f>IF(B197="","",IF('Advanced Calculator'!$C$8*'Advanced Calculator'!$C$12&lt;=B197,"",B197+1))</f>
        <v/>
      </c>
      <c r="C198" s="7" t="str">
        <f>IF(B198="","",IF('Advanced Calculator'!$C$12=52,C197+7,IF('Advanced Calculator'!$C$10=26,C197+14,IF('Advanced Calculator'!$C$10=24,IF(MOD(B198,2)=0,EDATE('Advanced Calculator'!$C$9,B198/2),C197+14),IF(DAY(DATE(YEAR('Advanced Calculator'!$C$9),MONTH('Advanced Calculator'!$C$9)+(B198-1)*(12/'Advanced Calculator'!$C$12),DAY('Advanced Calculator'!$C$9)))&lt;&gt;DAY('Advanced Calculator'!$C$9),DATE(YEAR('Advanced Calculator'!$C$9),MONTH('Advanced Calculator'!$C$9)+B198*(12/'Advanced Calculator'!$C$12)+1,0),DATE(YEAR('Advanced Calculator'!$C$9),MONTH('Advanced Calculator'!$C$9)+B198*(12/'Advanced Calculator'!$C$12),DAY('Advanced Calculator'!$C$9)))))))</f>
        <v/>
      </c>
      <c r="D198" s="12" t="str">
        <f>IF(B198="", "", 'Advanced Calculator'!$C$11)</f>
        <v/>
      </c>
      <c r="E198" s="12" t="str">
        <f t="shared" si="4"/>
        <v/>
      </c>
      <c r="F198" s="12" t="str">
        <f>IF(B198="","",IF('Advanced Calculator'!$C$10=365,H197*( (1+'Advanced Calculator'!$C$15)^(C198-C197)-1 ),H197*'Advanced Calculator'!$C$15))</f>
        <v/>
      </c>
      <c r="G198" s="12" t="str">
        <f>IF(D198="","",SUM($F$6:F198))</f>
        <v/>
      </c>
      <c r="H198" s="12" t="str">
        <f t="shared" si="5"/>
        <v/>
      </c>
      <c r="I198" s="9"/>
    </row>
    <row r="199" spans="1:9" ht="20.25" thickTop="1" thickBot="1">
      <c r="A199" s="9"/>
      <c r="B199" s="3" t="str">
        <f>IF(B198="","",IF('Advanced Calculator'!$C$8*'Advanced Calculator'!$C$12&lt;=B198,"",B198+1))</f>
        <v/>
      </c>
      <c r="C199" s="7" t="str">
        <f>IF(B199="","",IF('Advanced Calculator'!$C$12=52,C198+7,IF('Advanced Calculator'!$C$10=26,C198+14,IF('Advanced Calculator'!$C$10=24,IF(MOD(B199,2)=0,EDATE('Advanced Calculator'!$C$9,B199/2),C198+14),IF(DAY(DATE(YEAR('Advanced Calculator'!$C$9),MONTH('Advanced Calculator'!$C$9)+(B199-1)*(12/'Advanced Calculator'!$C$12),DAY('Advanced Calculator'!$C$9)))&lt;&gt;DAY('Advanced Calculator'!$C$9),DATE(YEAR('Advanced Calculator'!$C$9),MONTH('Advanced Calculator'!$C$9)+B199*(12/'Advanced Calculator'!$C$12)+1,0),DATE(YEAR('Advanced Calculator'!$C$9),MONTH('Advanced Calculator'!$C$9)+B199*(12/'Advanced Calculator'!$C$12),DAY('Advanced Calculator'!$C$9)))))))</f>
        <v/>
      </c>
      <c r="D199" s="12" t="str">
        <f>IF(B199="", "", 'Advanced Calculator'!$C$11)</f>
        <v/>
      </c>
      <c r="E199" s="12" t="str">
        <f t="shared" si="4"/>
        <v/>
      </c>
      <c r="F199" s="12" t="str">
        <f>IF(B199="","",IF('Advanced Calculator'!$C$10=365,H198*( (1+'Advanced Calculator'!$C$15)^(C199-C198)-1 ),H198*'Advanced Calculator'!$C$15))</f>
        <v/>
      </c>
      <c r="G199" s="12" t="str">
        <f>IF(D199="","",SUM($F$6:F199))</f>
        <v/>
      </c>
      <c r="H199" s="12" t="str">
        <f t="shared" si="5"/>
        <v/>
      </c>
      <c r="I199" s="9"/>
    </row>
    <row r="200" spans="1:9" ht="20.25" thickTop="1" thickBot="1">
      <c r="A200" s="9"/>
      <c r="B200" s="3" t="str">
        <f>IF(B199="","",IF('Advanced Calculator'!$C$8*'Advanced Calculator'!$C$12&lt;=B199,"",B199+1))</f>
        <v/>
      </c>
      <c r="C200" s="7" t="str">
        <f>IF(B200="","",IF('Advanced Calculator'!$C$12=52,C199+7,IF('Advanced Calculator'!$C$10=26,C199+14,IF('Advanced Calculator'!$C$10=24,IF(MOD(B200,2)=0,EDATE('Advanced Calculator'!$C$9,B200/2),C199+14),IF(DAY(DATE(YEAR('Advanced Calculator'!$C$9),MONTH('Advanced Calculator'!$C$9)+(B200-1)*(12/'Advanced Calculator'!$C$12),DAY('Advanced Calculator'!$C$9)))&lt;&gt;DAY('Advanced Calculator'!$C$9),DATE(YEAR('Advanced Calculator'!$C$9),MONTH('Advanced Calculator'!$C$9)+B200*(12/'Advanced Calculator'!$C$12)+1,0),DATE(YEAR('Advanced Calculator'!$C$9),MONTH('Advanced Calculator'!$C$9)+B200*(12/'Advanced Calculator'!$C$12),DAY('Advanced Calculator'!$C$9)))))))</f>
        <v/>
      </c>
      <c r="D200" s="12" t="str">
        <f>IF(B200="", "", 'Advanced Calculator'!$C$11)</f>
        <v/>
      </c>
      <c r="E200" s="12" t="str">
        <f t="shared" ref="E200:E246" si="6">IF(B200="", "", H199+D200)</f>
        <v/>
      </c>
      <c r="F200" s="12" t="str">
        <f>IF(B200="","",IF('Advanced Calculator'!$C$10=365,H199*( (1+'Advanced Calculator'!$C$15)^(C200-C199)-1 ),H199*'Advanced Calculator'!$C$15))</f>
        <v/>
      </c>
      <c r="G200" s="12" t="str">
        <f>IF(D200="","",SUM($F$6:F200))</f>
        <v/>
      </c>
      <c r="H200" s="12" t="str">
        <f t="shared" si="5"/>
        <v/>
      </c>
      <c r="I200" s="9"/>
    </row>
    <row r="201" spans="1:9" ht="20.25" thickTop="1" thickBot="1">
      <c r="A201" s="9"/>
      <c r="B201" s="3" t="str">
        <f>IF(B200="","",IF('Advanced Calculator'!$C$8*'Advanced Calculator'!$C$12&lt;=B200,"",B200+1))</f>
        <v/>
      </c>
      <c r="C201" s="7" t="str">
        <f>IF(B201="","",IF('Advanced Calculator'!$C$12=52,C200+7,IF('Advanced Calculator'!$C$10=26,C200+14,IF('Advanced Calculator'!$C$10=24,IF(MOD(B201,2)=0,EDATE('Advanced Calculator'!$C$9,B201/2),C200+14),IF(DAY(DATE(YEAR('Advanced Calculator'!$C$9),MONTH('Advanced Calculator'!$C$9)+(B201-1)*(12/'Advanced Calculator'!$C$12),DAY('Advanced Calculator'!$C$9)))&lt;&gt;DAY('Advanced Calculator'!$C$9),DATE(YEAR('Advanced Calculator'!$C$9),MONTH('Advanced Calculator'!$C$9)+B201*(12/'Advanced Calculator'!$C$12)+1,0),DATE(YEAR('Advanced Calculator'!$C$9),MONTH('Advanced Calculator'!$C$9)+B201*(12/'Advanced Calculator'!$C$12),DAY('Advanced Calculator'!$C$9)))))))</f>
        <v/>
      </c>
      <c r="D201" s="12" t="str">
        <f>IF(B201="", "", 'Advanced Calculator'!$C$11)</f>
        <v/>
      </c>
      <c r="E201" s="12" t="str">
        <f t="shared" si="6"/>
        <v/>
      </c>
      <c r="F201" s="12" t="str">
        <f>IF(B201="","",IF('Advanced Calculator'!$C$10=365,H200*( (1+'Advanced Calculator'!$C$15)^(C201-C200)-1 ),H200*'Advanced Calculator'!$C$15))</f>
        <v/>
      </c>
      <c r="G201" s="12" t="str">
        <f>IF(D201="","",SUM($F$6:F201))</f>
        <v/>
      </c>
      <c r="H201" s="12" t="str">
        <f t="shared" ref="H201:H246" si="7">IF(B201="","",H200+D201+F201)</f>
        <v/>
      </c>
      <c r="I201" s="9"/>
    </row>
    <row r="202" spans="1:9" ht="20.25" thickTop="1" thickBot="1">
      <c r="A202" s="9"/>
      <c r="B202" s="3" t="str">
        <f>IF(B201="","",IF('Advanced Calculator'!$C$8*'Advanced Calculator'!$C$12&lt;=B201,"",B201+1))</f>
        <v/>
      </c>
      <c r="C202" s="7" t="str">
        <f>IF(B202="","",IF('Advanced Calculator'!$C$12=52,C201+7,IF('Advanced Calculator'!$C$10=26,C201+14,IF('Advanced Calculator'!$C$10=24,IF(MOD(B202,2)=0,EDATE('Advanced Calculator'!$C$9,B202/2),C201+14),IF(DAY(DATE(YEAR('Advanced Calculator'!$C$9),MONTH('Advanced Calculator'!$C$9)+(B202-1)*(12/'Advanced Calculator'!$C$12),DAY('Advanced Calculator'!$C$9)))&lt;&gt;DAY('Advanced Calculator'!$C$9),DATE(YEAR('Advanced Calculator'!$C$9),MONTH('Advanced Calculator'!$C$9)+B202*(12/'Advanced Calculator'!$C$12)+1,0),DATE(YEAR('Advanced Calculator'!$C$9),MONTH('Advanced Calculator'!$C$9)+B202*(12/'Advanced Calculator'!$C$12),DAY('Advanced Calculator'!$C$9)))))))</f>
        <v/>
      </c>
      <c r="D202" s="12" t="str">
        <f>IF(B202="", "", 'Advanced Calculator'!$C$11)</f>
        <v/>
      </c>
      <c r="E202" s="12" t="str">
        <f t="shared" si="6"/>
        <v/>
      </c>
      <c r="F202" s="12" t="str">
        <f>IF(B202="","",IF('Advanced Calculator'!$C$10=365,H201*( (1+'Advanced Calculator'!$C$15)^(C202-C201)-1 ),H201*'Advanced Calculator'!$C$15))</f>
        <v/>
      </c>
      <c r="G202" s="12" t="str">
        <f>IF(D202="","",SUM($F$6:F202))</f>
        <v/>
      </c>
      <c r="H202" s="12" t="str">
        <f t="shared" si="7"/>
        <v/>
      </c>
      <c r="I202" s="9"/>
    </row>
    <row r="203" spans="1:9" ht="20.25" thickTop="1" thickBot="1">
      <c r="A203" s="9"/>
      <c r="B203" s="3" t="str">
        <f>IF(B202="","",IF('Advanced Calculator'!$C$8*'Advanced Calculator'!$C$12&lt;=B202,"",B202+1))</f>
        <v/>
      </c>
      <c r="C203" s="7" t="str">
        <f>IF(B203="","",IF('Advanced Calculator'!$C$12=52,C202+7,IF('Advanced Calculator'!$C$10=26,C202+14,IF('Advanced Calculator'!$C$10=24,IF(MOD(B203,2)=0,EDATE('Advanced Calculator'!$C$9,B203/2),C202+14),IF(DAY(DATE(YEAR('Advanced Calculator'!$C$9),MONTH('Advanced Calculator'!$C$9)+(B203-1)*(12/'Advanced Calculator'!$C$12),DAY('Advanced Calculator'!$C$9)))&lt;&gt;DAY('Advanced Calculator'!$C$9),DATE(YEAR('Advanced Calculator'!$C$9),MONTH('Advanced Calculator'!$C$9)+B203*(12/'Advanced Calculator'!$C$12)+1,0),DATE(YEAR('Advanced Calculator'!$C$9),MONTH('Advanced Calculator'!$C$9)+B203*(12/'Advanced Calculator'!$C$12),DAY('Advanced Calculator'!$C$9)))))))</f>
        <v/>
      </c>
      <c r="D203" s="12" t="str">
        <f>IF(B203="", "", 'Advanced Calculator'!$C$11)</f>
        <v/>
      </c>
      <c r="E203" s="12" t="str">
        <f t="shared" si="6"/>
        <v/>
      </c>
      <c r="F203" s="12" t="str">
        <f>IF(B203="","",IF('Advanced Calculator'!$C$10=365,H202*( (1+'Advanced Calculator'!$C$15)^(C203-C202)-1 ),H202*'Advanced Calculator'!$C$15))</f>
        <v/>
      </c>
      <c r="G203" s="12" t="str">
        <f>IF(D203="","",SUM($F$6:F203))</f>
        <v/>
      </c>
      <c r="H203" s="12" t="str">
        <f t="shared" si="7"/>
        <v/>
      </c>
      <c r="I203" s="9"/>
    </row>
    <row r="204" spans="1:9" ht="20.25" thickTop="1" thickBot="1">
      <c r="A204" s="9"/>
      <c r="B204" s="3" t="str">
        <f>IF(B203="","",IF('Advanced Calculator'!$C$8*'Advanced Calculator'!$C$12&lt;=B203,"",B203+1))</f>
        <v/>
      </c>
      <c r="C204" s="7" t="str">
        <f>IF(B204="","",IF('Advanced Calculator'!$C$12=52,C203+7,IF('Advanced Calculator'!$C$10=26,C203+14,IF('Advanced Calculator'!$C$10=24,IF(MOD(B204,2)=0,EDATE('Advanced Calculator'!$C$9,B204/2),C203+14),IF(DAY(DATE(YEAR('Advanced Calculator'!$C$9),MONTH('Advanced Calculator'!$C$9)+(B204-1)*(12/'Advanced Calculator'!$C$12),DAY('Advanced Calculator'!$C$9)))&lt;&gt;DAY('Advanced Calculator'!$C$9),DATE(YEAR('Advanced Calculator'!$C$9),MONTH('Advanced Calculator'!$C$9)+B204*(12/'Advanced Calculator'!$C$12)+1,0),DATE(YEAR('Advanced Calculator'!$C$9),MONTH('Advanced Calculator'!$C$9)+B204*(12/'Advanced Calculator'!$C$12),DAY('Advanced Calculator'!$C$9)))))))</f>
        <v/>
      </c>
      <c r="D204" s="12" t="str">
        <f>IF(B204="", "", 'Advanced Calculator'!$C$11)</f>
        <v/>
      </c>
      <c r="E204" s="12" t="str">
        <f t="shared" si="6"/>
        <v/>
      </c>
      <c r="F204" s="12" t="str">
        <f>IF(B204="","",IF('Advanced Calculator'!$C$10=365,H203*( (1+'Advanced Calculator'!$C$15)^(C204-C203)-1 ),H203*'Advanced Calculator'!$C$15))</f>
        <v/>
      </c>
      <c r="G204" s="12" t="str">
        <f>IF(D204="","",SUM($F$6:F204))</f>
        <v/>
      </c>
      <c r="H204" s="12" t="str">
        <f t="shared" si="7"/>
        <v/>
      </c>
      <c r="I204" s="9"/>
    </row>
    <row r="205" spans="1:9" ht="20.25" thickTop="1" thickBot="1">
      <c r="A205" s="9"/>
      <c r="B205" s="3" t="str">
        <f>IF(B204="","",IF('Advanced Calculator'!$C$8*'Advanced Calculator'!$C$12&lt;=B204,"",B204+1))</f>
        <v/>
      </c>
      <c r="C205" s="7" t="str">
        <f>IF(B205="","",IF('Advanced Calculator'!$C$12=52,C204+7,IF('Advanced Calculator'!$C$10=26,C204+14,IF('Advanced Calculator'!$C$10=24,IF(MOD(B205,2)=0,EDATE('Advanced Calculator'!$C$9,B205/2),C204+14),IF(DAY(DATE(YEAR('Advanced Calculator'!$C$9),MONTH('Advanced Calculator'!$C$9)+(B205-1)*(12/'Advanced Calculator'!$C$12),DAY('Advanced Calculator'!$C$9)))&lt;&gt;DAY('Advanced Calculator'!$C$9),DATE(YEAR('Advanced Calculator'!$C$9),MONTH('Advanced Calculator'!$C$9)+B205*(12/'Advanced Calculator'!$C$12)+1,0),DATE(YEAR('Advanced Calculator'!$C$9),MONTH('Advanced Calculator'!$C$9)+B205*(12/'Advanced Calculator'!$C$12),DAY('Advanced Calculator'!$C$9)))))))</f>
        <v/>
      </c>
      <c r="D205" s="12" t="str">
        <f>IF(B205="", "", 'Advanced Calculator'!$C$11)</f>
        <v/>
      </c>
      <c r="E205" s="12" t="str">
        <f t="shared" si="6"/>
        <v/>
      </c>
      <c r="F205" s="12" t="str">
        <f>IF(B205="","",IF('Advanced Calculator'!$C$10=365,H204*( (1+'Advanced Calculator'!$C$15)^(C205-C204)-1 ),H204*'Advanced Calculator'!$C$15))</f>
        <v/>
      </c>
      <c r="G205" s="12" t="str">
        <f>IF(D205="","",SUM($F$6:F205))</f>
        <v/>
      </c>
      <c r="H205" s="12" t="str">
        <f t="shared" si="7"/>
        <v/>
      </c>
      <c r="I205" s="9"/>
    </row>
    <row r="206" spans="1:9" ht="20.25" thickTop="1" thickBot="1">
      <c r="A206" s="9"/>
      <c r="B206" s="3" t="str">
        <f>IF(B205="","",IF('Advanced Calculator'!$C$8*'Advanced Calculator'!$C$12&lt;=B205,"",B205+1))</f>
        <v/>
      </c>
      <c r="C206" s="7" t="str">
        <f>IF(B206="","",IF('Advanced Calculator'!$C$12=52,C205+7,IF('Advanced Calculator'!$C$10=26,C205+14,IF('Advanced Calculator'!$C$10=24,IF(MOD(B206,2)=0,EDATE('Advanced Calculator'!$C$9,B206/2),C205+14),IF(DAY(DATE(YEAR('Advanced Calculator'!$C$9),MONTH('Advanced Calculator'!$C$9)+(B206-1)*(12/'Advanced Calculator'!$C$12),DAY('Advanced Calculator'!$C$9)))&lt;&gt;DAY('Advanced Calculator'!$C$9),DATE(YEAR('Advanced Calculator'!$C$9),MONTH('Advanced Calculator'!$C$9)+B206*(12/'Advanced Calculator'!$C$12)+1,0),DATE(YEAR('Advanced Calculator'!$C$9),MONTH('Advanced Calculator'!$C$9)+B206*(12/'Advanced Calculator'!$C$12),DAY('Advanced Calculator'!$C$9)))))))</f>
        <v/>
      </c>
      <c r="D206" s="12" t="str">
        <f>IF(B206="", "", 'Advanced Calculator'!$C$11)</f>
        <v/>
      </c>
      <c r="E206" s="12" t="str">
        <f t="shared" si="6"/>
        <v/>
      </c>
      <c r="F206" s="12" t="str">
        <f>IF(B206="","",IF('Advanced Calculator'!$C$10=365,H205*( (1+'Advanced Calculator'!$C$15)^(C206-C205)-1 ),H205*'Advanced Calculator'!$C$15))</f>
        <v/>
      </c>
      <c r="G206" s="12" t="str">
        <f>IF(D206="","",SUM($F$6:F206))</f>
        <v/>
      </c>
      <c r="H206" s="12" t="str">
        <f t="shared" si="7"/>
        <v/>
      </c>
      <c r="I206" s="9"/>
    </row>
    <row r="207" spans="1:9" ht="20.25" thickTop="1" thickBot="1">
      <c r="A207" s="9"/>
      <c r="B207" s="3" t="str">
        <f>IF(B206="","",IF('Advanced Calculator'!$C$8*'Advanced Calculator'!$C$12&lt;=B206,"",B206+1))</f>
        <v/>
      </c>
      <c r="C207" s="7" t="str">
        <f>IF(B207="","",IF('Advanced Calculator'!$C$12=52,C206+7,IF('Advanced Calculator'!$C$10=26,C206+14,IF('Advanced Calculator'!$C$10=24,IF(MOD(B207,2)=0,EDATE('Advanced Calculator'!$C$9,B207/2),C206+14),IF(DAY(DATE(YEAR('Advanced Calculator'!$C$9),MONTH('Advanced Calculator'!$C$9)+(B207-1)*(12/'Advanced Calculator'!$C$12),DAY('Advanced Calculator'!$C$9)))&lt;&gt;DAY('Advanced Calculator'!$C$9),DATE(YEAR('Advanced Calculator'!$C$9),MONTH('Advanced Calculator'!$C$9)+B207*(12/'Advanced Calculator'!$C$12)+1,0),DATE(YEAR('Advanced Calculator'!$C$9),MONTH('Advanced Calculator'!$C$9)+B207*(12/'Advanced Calculator'!$C$12),DAY('Advanced Calculator'!$C$9)))))))</f>
        <v/>
      </c>
      <c r="D207" s="12" t="str">
        <f>IF(B207="", "", 'Advanced Calculator'!$C$11)</f>
        <v/>
      </c>
      <c r="E207" s="12" t="str">
        <f t="shared" si="6"/>
        <v/>
      </c>
      <c r="F207" s="12" t="str">
        <f>IF(B207="","",IF('Advanced Calculator'!$C$10=365,H206*( (1+'Advanced Calculator'!$C$15)^(C207-C206)-1 ),H206*'Advanced Calculator'!$C$15))</f>
        <v/>
      </c>
      <c r="G207" s="12" t="str">
        <f>IF(D207="","",SUM($F$6:F207))</f>
        <v/>
      </c>
      <c r="H207" s="12" t="str">
        <f t="shared" si="7"/>
        <v/>
      </c>
      <c r="I207" s="9"/>
    </row>
    <row r="208" spans="1:9" ht="20.25" thickTop="1" thickBot="1">
      <c r="A208" s="9"/>
      <c r="B208" s="3" t="str">
        <f>IF(B207="","",IF('Advanced Calculator'!$C$8*'Advanced Calculator'!$C$12&lt;=B207,"",B207+1))</f>
        <v/>
      </c>
      <c r="C208" s="7" t="str">
        <f>IF(B208="","",IF('Advanced Calculator'!$C$12=52,C207+7,IF('Advanced Calculator'!$C$10=26,C207+14,IF('Advanced Calculator'!$C$10=24,IF(MOD(B208,2)=0,EDATE('Advanced Calculator'!$C$9,B208/2),C207+14),IF(DAY(DATE(YEAR('Advanced Calculator'!$C$9),MONTH('Advanced Calculator'!$C$9)+(B208-1)*(12/'Advanced Calculator'!$C$12),DAY('Advanced Calculator'!$C$9)))&lt;&gt;DAY('Advanced Calculator'!$C$9),DATE(YEAR('Advanced Calculator'!$C$9),MONTH('Advanced Calculator'!$C$9)+B208*(12/'Advanced Calculator'!$C$12)+1,0),DATE(YEAR('Advanced Calculator'!$C$9),MONTH('Advanced Calculator'!$C$9)+B208*(12/'Advanced Calculator'!$C$12),DAY('Advanced Calculator'!$C$9)))))))</f>
        <v/>
      </c>
      <c r="D208" s="12" t="str">
        <f>IF(B208="", "", 'Advanced Calculator'!$C$11)</f>
        <v/>
      </c>
      <c r="E208" s="12" t="str">
        <f t="shared" si="6"/>
        <v/>
      </c>
      <c r="F208" s="12" t="str">
        <f>IF(B208="","",IF('Advanced Calculator'!$C$10=365,H207*( (1+'Advanced Calculator'!$C$15)^(C208-C207)-1 ),H207*'Advanced Calculator'!$C$15))</f>
        <v/>
      </c>
      <c r="G208" s="12" t="str">
        <f>IF(D208="","",SUM($F$6:F208))</f>
        <v/>
      </c>
      <c r="H208" s="12" t="str">
        <f t="shared" si="7"/>
        <v/>
      </c>
      <c r="I208" s="9"/>
    </row>
    <row r="209" spans="1:9" ht="20.25" thickTop="1" thickBot="1">
      <c r="A209" s="9"/>
      <c r="B209" s="3" t="str">
        <f>IF(B208="","",IF('Advanced Calculator'!$C$8*'Advanced Calculator'!$C$12&lt;=B208,"",B208+1))</f>
        <v/>
      </c>
      <c r="C209" s="7" t="str">
        <f>IF(B209="","",IF('Advanced Calculator'!$C$12=52,C208+7,IF('Advanced Calculator'!$C$10=26,C208+14,IF('Advanced Calculator'!$C$10=24,IF(MOD(B209,2)=0,EDATE('Advanced Calculator'!$C$9,B209/2),C208+14),IF(DAY(DATE(YEAR('Advanced Calculator'!$C$9),MONTH('Advanced Calculator'!$C$9)+(B209-1)*(12/'Advanced Calculator'!$C$12),DAY('Advanced Calculator'!$C$9)))&lt;&gt;DAY('Advanced Calculator'!$C$9),DATE(YEAR('Advanced Calculator'!$C$9),MONTH('Advanced Calculator'!$C$9)+B209*(12/'Advanced Calculator'!$C$12)+1,0),DATE(YEAR('Advanced Calculator'!$C$9),MONTH('Advanced Calculator'!$C$9)+B209*(12/'Advanced Calculator'!$C$12),DAY('Advanced Calculator'!$C$9)))))))</f>
        <v/>
      </c>
      <c r="D209" s="12" t="str">
        <f>IF(B209="", "", 'Advanced Calculator'!$C$11)</f>
        <v/>
      </c>
      <c r="E209" s="12" t="str">
        <f t="shared" si="6"/>
        <v/>
      </c>
      <c r="F209" s="12" t="str">
        <f>IF(B209="","",IF('Advanced Calculator'!$C$10=365,H208*( (1+'Advanced Calculator'!$C$15)^(C209-C208)-1 ),H208*'Advanced Calculator'!$C$15))</f>
        <v/>
      </c>
      <c r="G209" s="12" t="str">
        <f>IF(D209="","",SUM($F$6:F209))</f>
        <v/>
      </c>
      <c r="H209" s="12" t="str">
        <f t="shared" si="7"/>
        <v/>
      </c>
      <c r="I209" s="9"/>
    </row>
    <row r="210" spans="1:9" ht="20.25" thickTop="1" thickBot="1">
      <c r="A210" s="9"/>
      <c r="B210" s="3" t="str">
        <f>IF(B209="","",IF('Advanced Calculator'!$C$8*'Advanced Calculator'!$C$12&lt;=B209,"",B209+1))</f>
        <v/>
      </c>
      <c r="C210" s="7" t="str">
        <f>IF(B210="","",IF('Advanced Calculator'!$C$12=52,C209+7,IF('Advanced Calculator'!$C$10=26,C209+14,IF('Advanced Calculator'!$C$10=24,IF(MOD(B210,2)=0,EDATE('Advanced Calculator'!$C$9,B210/2),C209+14),IF(DAY(DATE(YEAR('Advanced Calculator'!$C$9),MONTH('Advanced Calculator'!$C$9)+(B210-1)*(12/'Advanced Calculator'!$C$12),DAY('Advanced Calculator'!$C$9)))&lt;&gt;DAY('Advanced Calculator'!$C$9),DATE(YEAR('Advanced Calculator'!$C$9),MONTH('Advanced Calculator'!$C$9)+B210*(12/'Advanced Calculator'!$C$12)+1,0),DATE(YEAR('Advanced Calculator'!$C$9),MONTH('Advanced Calculator'!$C$9)+B210*(12/'Advanced Calculator'!$C$12),DAY('Advanced Calculator'!$C$9)))))))</f>
        <v/>
      </c>
      <c r="D210" s="12" t="str">
        <f>IF(B210="", "", 'Advanced Calculator'!$C$11)</f>
        <v/>
      </c>
      <c r="E210" s="12" t="str">
        <f t="shared" si="6"/>
        <v/>
      </c>
      <c r="F210" s="12" t="str">
        <f>IF(B210="","",IF('Advanced Calculator'!$C$10=365,H209*( (1+'Advanced Calculator'!$C$15)^(C210-C209)-1 ),H209*'Advanced Calculator'!$C$15))</f>
        <v/>
      </c>
      <c r="G210" s="12" t="str">
        <f>IF(D210="","",SUM($F$6:F210))</f>
        <v/>
      </c>
      <c r="H210" s="12" t="str">
        <f t="shared" si="7"/>
        <v/>
      </c>
      <c r="I210" s="9"/>
    </row>
    <row r="211" spans="1:9" ht="20.25" thickTop="1" thickBot="1">
      <c r="A211" s="9"/>
      <c r="B211" s="3" t="str">
        <f>IF(B210="","",IF('Advanced Calculator'!$C$8*'Advanced Calculator'!$C$12&lt;=B210,"",B210+1))</f>
        <v/>
      </c>
      <c r="C211" s="7" t="str">
        <f>IF(B211="","",IF('Advanced Calculator'!$C$12=52,C210+7,IF('Advanced Calculator'!$C$10=26,C210+14,IF('Advanced Calculator'!$C$10=24,IF(MOD(B211,2)=0,EDATE('Advanced Calculator'!$C$9,B211/2),C210+14),IF(DAY(DATE(YEAR('Advanced Calculator'!$C$9),MONTH('Advanced Calculator'!$C$9)+(B211-1)*(12/'Advanced Calculator'!$C$12),DAY('Advanced Calculator'!$C$9)))&lt;&gt;DAY('Advanced Calculator'!$C$9),DATE(YEAR('Advanced Calculator'!$C$9),MONTH('Advanced Calculator'!$C$9)+B211*(12/'Advanced Calculator'!$C$12)+1,0),DATE(YEAR('Advanced Calculator'!$C$9),MONTH('Advanced Calculator'!$C$9)+B211*(12/'Advanced Calculator'!$C$12),DAY('Advanced Calculator'!$C$9)))))))</f>
        <v/>
      </c>
      <c r="D211" s="12" t="str">
        <f>IF(B211="", "", 'Advanced Calculator'!$C$11)</f>
        <v/>
      </c>
      <c r="E211" s="12" t="str">
        <f t="shared" si="6"/>
        <v/>
      </c>
      <c r="F211" s="12" t="str">
        <f>IF(B211="","",IF('Advanced Calculator'!$C$10=365,H210*( (1+'Advanced Calculator'!$C$15)^(C211-C210)-1 ),H210*'Advanced Calculator'!$C$15))</f>
        <v/>
      </c>
      <c r="G211" s="12" t="str">
        <f>IF(D211="","",SUM($F$6:F211))</f>
        <v/>
      </c>
      <c r="H211" s="12" t="str">
        <f t="shared" si="7"/>
        <v/>
      </c>
      <c r="I211" s="9"/>
    </row>
    <row r="212" spans="1:9" ht="20.25" thickTop="1" thickBot="1">
      <c r="A212" s="9"/>
      <c r="B212" s="3" t="str">
        <f>IF(B211="","",IF('Advanced Calculator'!$C$8*'Advanced Calculator'!$C$12&lt;=B211,"",B211+1))</f>
        <v/>
      </c>
      <c r="C212" s="7" t="str">
        <f>IF(B212="","",IF('Advanced Calculator'!$C$12=52,C211+7,IF('Advanced Calculator'!$C$10=26,C211+14,IF('Advanced Calculator'!$C$10=24,IF(MOD(B212,2)=0,EDATE('Advanced Calculator'!$C$9,B212/2),C211+14),IF(DAY(DATE(YEAR('Advanced Calculator'!$C$9),MONTH('Advanced Calculator'!$C$9)+(B212-1)*(12/'Advanced Calculator'!$C$12),DAY('Advanced Calculator'!$C$9)))&lt;&gt;DAY('Advanced Calculator'!$C$9),DATE(YEAR('Advanced Calculator'!$C$9),MONTH('Advanced Calculator'!$C$9)+B212*(12/'Advanced Calculator'!$C$12)+1,0),DATE(YEAR('Advanced Calculator'!$C$9),MONTH('Advanced Calculator'!$C$9)+B212*(12/'Advanced Calculator'!$C$12),DAY('Advanced Calculator'!$C$9)))))))</f>
        <v/>
      </c>
      <c r="D212" s="12" t="str">
        <f>IF(B212="", "", 'Advanced Calculator'!$C$11)</f>
        <v/>
      </c>
      <c r="E212" s="12" t="str">
        <f t="shared" si="6"/>
        <v/>
      </c>
      <c r="F212" s="12" t="str">
        <f>IF(B212="","",IF('Advanced Calculator'!$C$10=365,H211*( (1+'Advanced Calculator'!$C$15)^(C212-C211)-1 ),H211*'Advanced Calculator'!$C$15))</f>
        <v/>
      </c>
      <c r="G212" s="12" t="str">
        <f>IF(D212="","",SUM($F$6:F212))</f>
        <v/>
      </c>
      <c r="H212" s="12" t="str">
        <f t="shared" si="7"/>
        <v/>
      </c>
      <c r="I212" s="9"/>
    </row>
    <row r="213" spans="1:9" ht="20.25" thickTop="1" thickBot="1">
      <c r="A213" s="9"/>
      <c r="B213" s="3" t="str">
        <f>IF(B212="","",IF('Advanced Calculator'!$C$8*'Advanced Calculator'!$C$12&lt;=B212,"",B212+1))</f>
        <v/>
      </c>
      <c r="C213" s="7" t="str">
        <f>IF(B213="","",IF('Advanced Calculator'!$C$12=52,C212+7,IF('Advanced Calculator'!$C$10=26,C212+14,IF('Advanced Calculator'!$C$10=24,IF(MOD(B213,2)=0,EDATE('Advanced Calculator'!$C$9,B213/2),C212+14),IF(DAY(DATE(YEAR('Advanced Calculator'!$C$9),MONTH('Advanced Calculator'!$C$9)+(B213-1)*(12/'Advanced Calculator'!$C$12),DAY('Advanced Calculator'!$C$9)))&lt;&gt;DAY('Advanced Calculator'!$C$9),DATE(YEAR('Advanced Calculator'!$C$9),MONTH('Advanced Calculator'!$C$9)+B213*(12/'Advanced Calculator'!$C$12)+1,0),DATE(YEAR('Advanced Calculator'!$C$9),MONTH('Advanced Calculator'!$C$9)+B213*(12/'Advanced Calculator'!$C$12),DAY('Advanced Calculator'!$C$9)))))))</f>
        <v/>
      </c>
      <c r="D213" s="12" t="str">
        <f>IF(B213="", "", 'Advanced Calculator'!$C$11)</f>
        <v/>
      </c>
      <c r="E213" s="12" t="str">
        <f t="shared" si="6"/>
        <v/>
      </c>
      <c r="F213" s="12" t="str">
        <f>IF(B213="","",IF('Advanced Calculator'!$C$10=365,H212*( (1+'Advanced Calculator'!$C$15)^(C213-C212)-1 ),H212*'Advanced Calculator'!$C$15))</f>
        <v/>
      </c>
      <c r="G213" s="12" t="str">
        <f>IF(D213="","",SUM($F$6:F213))</f>
        <v/>
      </c>
      <c r="H213" s="12" t="str">
        <f t="shared" si="7"/>
        <v/>
      </c>
      <c r="I213" s="9"/>
    </row>
    <row r="214" spans="1:9" ht="20.25" thickTop="1" thickBot="1">
      <c r="A214" s="9"/>
      <c r="B214" s="3" t="str">
        <f>IF(B213="","",IF('Advanced Calculator'!$C$8*'Advanced Calculator'!$C$12&lt;=B213,"",B213+1))</f>
        <v/>
      </c>
      <c r="C214" s="7" t="str">
        <f>IF(B214="","",IF('Advanced Calculator'!$C$12=52,C213+7,IF('Advanced Calculator'!$C$10=26,C213+14,IF('Advanced Calculator'!$C$10=24,IF(MOD(B214,2)=0,EDATE('Advanced Calculator'!$C$9,B214/2),C213+14),IF(DAY(DATE(YEAR('Advanced Calculator'!$C$9),MONTH('Advanced Calculator'!$C$9)+(B214-1)*(12/'Advanced Calculator'!$C$12),DAY('Advanced Calculator'!$C$9)))&lt;&gt;DAY('Advanced Calculator'!$C$9),DATE(YEAR('Advanced Calculator'!$C$9),MONTH('Advanced Calculator'!$C$9)+B214*(12/'Advanced Calculator'!$C$12)+1,0),DATE(YEAR('Advanced Calculator'!$C$9),MONTH('Advanced Calculator'!$C$9)+B214*(12/'Advanced Calculator'!$C$12),DAY('Advanced Calculator'!$C$9)))))))</f>
        <v/>
      </c>
      <c r="D214" s="12" t="str">
        <f>IF(B214="", "", 'Advanced Calculator'!$C$11)</f>
        <v/>
      </c>
      <c r="E214" s="12" t="str">
        <f t="shared" si="6"/>
        <v/>
      </c>
      <c r="F214" s="12" t="str">
        <f>IF(B214="","",IF('Advanced Calculator'!$C$10=365,H213*( (1+'Advanced Calculator'!$C$15)^(C214-C213)-1 ),H213*'Advanced Calculator'!$C$15))</f>
        <v/>
      </c>
      <c r="G214" s="12" t="str">
        <f>IF(D214="","",SUM($F$6:F214))</f>
        <v/>
      </c>
      <c r="H214" s="12" t="str">
        <f t="shared" si="7"/>
        <v/>
      </c>
      <c r="I214" s="9"/>
    </row>
    <row r="215" spans="1:9" ht="20.25" thickTop="1" thickBot="1">
      <c r="A215" s="9"/>
      <c r="B215" s="3" t="str">
        <f>IF(B214="","",IF('Advanced Calculator'!$C$8*'Advanced Calculator'!$C$12&lt;=B214,"",B214+1))</f>
        <v/>
      </c>
      <c r="C215" s="7" t="str">
        <f>IF(B215="","",IF('Advanced Calculator'!$C$12=52,C214+7,IF('Advanced Calculator'!$C$10=26,C214+14,IF('Advanced Calculator'!$C$10=24,IF(MOD(B215,2)=0,EDATE('Advanced Calculator'!$C$9,B215/2),C214+14),IF(DAY(DATE(YEAR('Advanced Calculator'!$C$9),MONTH('Advanced Calculator'!$C$9)+(B215-1)*(12/'Advanced Calculator'!$C$12),DAY('Advanced Calculator'!$C$9)))&lt;&gt;DAY('Advanced Calculator'!$C$9),DATE(YEAR('Advanced Calculator'!$C$9),MONTH('Advanced Calculator'!$C$9)+B215*(12/'Advanced Calculator'!$C$12)+1,0),DATE(YEAR('Advanced Calculator'!$C$9),MONTH('Advanced Calculator'!$C$9)+B215*(12/'Advanced Calculator'!$C$12),DAY('Advanced Calculator'!$C$9)))))))</f>
        <v/>
      </c>
      <c r="D215" s="12" t="str">
        <f>IF(B215="", "", 'Advanced Calculator'!$C$11)</f>
        <v/>
      </c>
      <c r="E215" s="12" t="str">
        <f t="shared" si="6"/>
        <v/>
      </c>
      <c r="F215" s="12" t="str">
        <f>IF(B215="","",IF('Advanced Calculator'!$C$10=365,H214*( (1+'Advanced Calculator'!$C$15)^(C215-C214)-1 ),H214*'Advanced Calculator'!$C$15))</f>
        <v/>
      </c>
      <c r="G215" s="12" t="str">
        <f>IF(D215="","",SUM($F$6:F215))</f>
        <v/>
      </c>
      <c r="H215" s="12" t="str">
        <f t="shared" si="7"/>
        <v/>
      </c>
      <c r="I215" s="9"/>
    </row>
    <row r="216" spans="1:9" ht="20.25" thickTop="1" thickBot="1">
      <c r="A216" s="9"/>
      <c r="B216" s="3" t="str">
        <f>IF(B215="","",IF('Advanced Calculator'!$C$8*'Advanced Calculator'!$C$12&lt;=B215,"",B215+1))</f>
        <v/>
      </c>
      <c r="C216" s="7" t="str">
        <f>IF(B216="","",IF('Advanced Calculator'!$C$12=52,C215+7,IF('Advanced Calculator'!$C$10=26,C215+14,IF('Advanced Calculator'!$C$10=24,IF(MOD(B216,2)=0,EDATE('Advanced Calculator'!$C$9,B216/2),C215+14),IF(DAY(DATE(YEAR('Advanced Calculator'!$C$9),MONTH('Advanced Calculator'!$C$9)+(B216-1)*(12/'Advanced Calculator'!$C$12),DAY('Advanced Calculator'!$C$9)))&lt;&gt;DAY('Advanced Calculator'!$C$9),DATE(YEAR('Advanced Calculator'!$C$9),MONTH('Advanced Calculator'!$C$9)+B216*(12/'Advanced Calculator'!$C$12)+1,0),DATE(YEAR('Advanced Calculator'!$C$9),MONTH('Advanced Calculator'!$C$9)+B216*(12/'Advanced Calculator'!$C$12),DAY('Advanced Calculator'!$C$9)))))))</f>
        <v/>
      </c>
      <c r="D216" s="12" t="str">
        <f>IF(B216="", "", 'Advanced Calculator'!$C$11)</f>
        <v/>
      </c>
      <c r="E216" s="12" t="str">
        <f t="shared" si="6"/>
        <v/>
      </c>
      <c r="F216" s="12" t="str">
        <f>IF(B216="","",IF('Advanced Calculator'!$C$10=365,H215*( (1+'Advanced Calculator'!$C$15)^(C216-C215)-1 ),H215*'Advanced Calculator'!$C$15))</f>
        <v/>
      </c>
      <c r="G216" s="12" t="str">
        <f>IF(D216="","",SUM($F$6:F216))</f>
        <v/>
      </c>
      <c r="H216" s="12" t="str">
        <f t="shared" si="7"/>
        <v/>
      </c>
      <c r="I216" s="9"/>
    </row>
    <row r="217" spans="1:9" ht="20.25" thickTop="1" thickBot="1">
      <c r="A217" s="9"/>
      <c r="B217" s="3" t="str">
        <f>IF(B216="","",IF('Advanced Calculator'!$C$8*'Advanced Calculator'!$C$12&lt;=B216,"",B216+1))</f>
        <v/>
      </c>
      <c r="C217" s="7" t="str">
        <f>IF(B217="","",IF('Advanced Calculator'!$C$12=52,C216+7,IF('Advanced Calculator'!$C$10=26,C216+14,IF('Advanced Calculator'!$C$10=24,IF(MOD(B217,2)=0,EDATE('Advanced Calculator'!$C$9,B217/2),C216+14),IF(DAY(DATE(YEAR('Advanced Calculator'!$C$9),MONTH('Advanced Calculator'!$C$9)+(B217-1)*(12/'Advanced Calculator'!$C$12),DAY('Advanced Calculator'!$C$9)))&lt;&gt;DAY('Advanced Calculator'!$C$9),DATE(YEAR('Advanced Calculator'!$C$9),MONTH('Advanced Calculator'!$C$9)+B217*(12/'Advanced Calculator'!$C$12)+1,0),DATE(YEAR('Advanced Calculator'!$C$9),MONTH('Advanced Calculator'!$C$9)+B217*(12/'Advanced Calculator'!$C$12),DAY('Advanced Calculator'!$C$9)))))))</f>
        <v/>
      </c>
      <c r="D217" s="12" t="str">
        <f>IF(B217="", "", 'Advanced Calculator'!$C$11)</f>
        <v/>
      </c>
      <c r="E217" s="12" t="str">
        <f t="shared" si="6"/>
        <v/>
      </c>
      <c r="F217" s="12" t="str">
        <f>IF(B217="","",IF('Advanced Calculator'!$C$10=365,H216*( (1+'Advanced Calculator'!$C$15)^(C217-C216)-1 ),H216*'Advanced Calculator'!$C$15))</f>
        <v/>
      </c>
      <c r="G217" s="12" t="str">
        <f>IF(D217="","",SUM($F$6:F217))</f>
        <v/>
      </c>
      <c r="H217" s="12" t="str">
        <f t="shared" si="7"/>
        <v/>
      </c>
      <c r="I217" s="9"/>
    </row>
    <row r="218" spans="1:9" ht="20.25" thickTop="1" thickBot="1">
      <c r="A218" s="9"/>
      <c r="B218" s="3" t="str">
        <f>IF(B217="","",IF('Advanced Calculator'!$C$8*'Advanced Calculator'!$C$12&lt;=B217,"",B217+1))</f>
        <v/>
      </c>
      <c r="C218" s="7" t="str">
        <f>IF(B218="","",IF('Advanced Calculator'!$C$12=52,C217+7,IF('Advanced Calculator'!$C$10=26,C217+14,IF('Advanced Calculator'!$C$10=24,IF(MOD(B218,2)=0,EDATE('Advanced Calculator'!$C$9,B218/2),C217+14),IF(DAY(DATE(YEAR('Advanced Calculator'!$C$9),MONTH('Advanced Calculator'!$C$9)+(B218-1)*(12/'Advanced Calculator'!$C$12),DAY('Advanced Calculator'!$C$9)))&lt;&gt;DAY('Advanced Calculator'!$C$9),DATE(YEAR('Advanced Calculator'!$C$9),MONTH('Advanced Calculator'!$C$9)+B218*(12/'Advanced Calculator'!$C$12)+1,0),DATE(YEAR('Advanced Calculator'!$C$9),MONTH('Advanced Calculator'!$C$9)+B218*(12/'Advanced Calculator'!$C$12),DAY('Advanced Calculator'!$C$9)))))))</f>
        <v/>
      </c>
      <c r="D218" s="12" t="str">
        <f>IF(B218="", "", 'Advanced Calculator'!$C$11)</f>
        <v/>
      </c>
      <c r="E218" s="12" t="str">
        <f t="shared" si="6"/>
        <v/>
      </c>
      <c r="F218" s="12" t="str">
        <f>IF(B218="","",IF('Advanced Calculator'!$C$10=365,H217*( (1+'Advanced Calculator'!$C$15)^(C218-C217)-1 ),H217*'Advanced Calculator'!$C$15))</f>
        <v/>
      </c>
      <c r="G218" s="12" t="str">
        <f>IF(D218="","",SUM($F$6:F218))</f>
        <v/>
      </c>
      <c r="H218" s="12" t="str">
        <f t="shared" si="7"/>
        <v/>
      </c>
      <c r="I218" s="9"/>
    </row>
    <row r="219" spans="1:9" ht="20.25" thickTop="1" thickBot="1">
      <c r="A219" s="9"/>
      <c r="B219" s="3" t="str">
        <f>IF(B218="","",IF('Advanced Calculator'!$C$8*'Advanced Calculator'!$C$12&lt;=B218,"",B218+1))</f>
        <v/>
      </c>
      <c r="C219" s="7" t="str">
        <f>IF(B219="","",IF('Advanced Calculator'!$C$12=52,C218+7,IF('Advanced Calculator'!$C$10=26,C218+14,IF('Advanced Calculator'!$C$10=24,IF(MOD(B219,2)=0,EDATE('Advanced Calculator'!$C$9,B219/2),C218+14),IF(DAY(DATE(YEAR('Advanced Calculator'!$C$9),MONTH('Advanced Calculator'!$C$9)+(B219-1)*(12/'Advanced Calculator'!$C$12),DAY('Advanced Calculator'!$C$9)))&lt;&gt;DAY('Advanced Calculator'!$C$9),DATE(YEAR('Advanced Calculator'!$C$9),MONTH('Advanced Calculator'!$C$9)+B219*(12/'Advanced Calculator'!$C$12)+1,0),DATE(YEAR('Advanced Calculator'!$C$9),MONTH('Advanced Calculator'!$C$9)+B219*(12/'Advanced Calculator'!$C$12),DAY('Advanced Calculator'!$C$9)))))))</f>
        <v/>
      </c>
      <c r="D219" s="12" t="str">
        <f>IF(B219="", "", 'Advanced Calculator'!$C$11)</f>
        <v/>
      </c>
      <c r="E219" s="12" t="str">
        <f t="shared" si="6"/>
        <v/>
      </c>
      <c r="F219" s="12" t="str">
        <f>IF(B219="","",IF('Advanced Calculator'!$C$10=365,H218*( (1+'Advanced Calculator'!$C$15)^(C219-C218)-1 ),H218*'Advanced Calculator'!$C$15))</f>
        <v/>
      </c>
      <c r="G219" s="12" t="str">
        <f>IF(D219="","",SUM($F$6:F219))</f>
        <v/>
      </c>
      <c r="H219" s="12" t="str">
        <f t="shared" si="7"/>
        <v/>
      </c>
      <c r="I219" s="9"/>
    </row>
    <row r="220" spans="1:9" ht="20.25" thickTop="1" thickBot="1">
      <c r="A220" s="9"/>
      <c r="B220" s="3" t="str">
        <f>IF(B219="","",IF('Advanced Calculator'!$C$8*'Advanced Calculator'!$C$12&lt;=B219,"",B219+1))</f>
        <v/>
      </c>
      <c r="C220" s="7" t="str">
        <f>IF(B220="","",IF('Advanced Calculator'!$C$12=52,C219+7,IF('Advanced Calculator'!$C$10=26,C219+14,IF('Advanced Calculator'!$C$10=24,IF(MOD(B220,2)=0,EDATE('Advanced Calculator'!$C$9,B220/2),C219+14),IF(DAY(DATE(YEAR('Advanced Calculator'!$C$9),MONTH('Advanced Calculator'!$C$9)+(B220-1)*(12/'Advanced Calculator'!$C$12),DAY('Advanced Calculator'!$C$9)))&lt;&gt;DAY('Advanced Calculator'!$C$9),DATE(YEAR('Advanced Calculator'!$C$9),MONTH('Advanced Calculator'!$C$9)+B220*(12/'Advanced Calculator'!$C$12)+1,0),DATE(YEAR('Advanced Calculator'!$C$9),MONTH('Advanced Calculator'!$C$9)+B220*(12/'Advanced Calculator'!$C$12),DAY('Advanced Calculator'!$C$9)))))))</f>
        <v/>
      </c>
      <c r="D220" s="12" t="str">
        <f>IF(B220="", "", 'Advanced Calculator'!$C$11)</f>
        <v/>
      </c>
      <c r="E220" s="12" t="str">
        <f t="shared" si="6"/>
        <v/>
      </c>
      <c r="F220" s="12" t="str">
        <f>IF(B220="","",IF('Advanced Calculator'!$C$10=365,H219*( (1+'Advanced Calculator'!$C$15)^(C220-C219)-1 ),H219*'Advanced Calculator'!$C$15))</f>
        <v/>
      </c>
      <c r="G220" s="12" t="str">
        <f>IF(D220="","",SUM($F$6:F220))</f>
        <v/>
      </c>
      <c r="H220" s="12" t="str">
        <f t="shared" si="7"/>
        <v/>
      </c>
      <c r="I220" s="9"/>
    </row>
    <row r="221" spans="1:9" ht="20.25" thickTop="1" thickBot="1">
      <c r="A221" s="9"/>
      <c r="B221" s="3" t="str">
        <f>IF(B220="","",IF('Advanced Calculator'!$C$8*'Advanced Calculator'!$C$12&lt;=B220,"",B220+1))</f>
        <v/>
      </c>
      <c r="C221" s="7" t="str">
        <f>IF(B221="","",IF('Advanced Calculator'!$C$12=52,C220+7,IF('Advanced Calculator'!$C$10=26,C220+14,IF('Advanced Calculator'!$C$10=24,IF(MOD(B221,2)=0,EDATE('Advanced Calculator'!$C$9,B221/2),C220+14),IF(DAY(DATE(YEAR('Advanced Calculator'!$C$9),MONTH('Advanced Calculator'!$C$9)+(B221-1)*(12/'Advanced Calculator'!$C$12),DAY('Advanced Calculator'!$C$9)))&lt;&gt;DAY('Advanced Calculator'!$C$9),DATE(YEAR('Advanced Calculator'!$C$9),MONTH('Advanced Calculator'!$C$9)+B221*(12/'Advanced Calculator'!$C$12)+1,0),DATE(YEAR('Advanced Calculator'!$C$9),MONTH('Advanced Calculator'!$C$9)+B221*(12/'Advanced Calculator'!$C$12),DAY('Advanced Calculator'!$C$9)))))))</f>
        <v/>
      </c>
      <c r="D221" s="12" t="str">
        <f>IF(B221="", "", 'Advanced Calculator'!$C$11)</f>
        <v/>
      </c>
      <c r="E221" s="12" t="str">
        <f t="shared" si="6"/>
        <v/>
      </c>
      <c r="F221" s="12" t="str">
        <f>IF(B221="","",IF('Advanced Calculator'!$C$10=365,H220*( (1+'Advanced Calculator'!$C$15)^(C221-C220)-1 ),H220*'Advanced Calculator'!$C$15))</f>
        <v/>
      </c>
      <c r="G221" s="12" t="str">
        <f>IF(D221="","",SUM($F$6:F221))</f>
        <v/>
      </c>
      <c r="H221" s="12" t="str">
        <f t="shared" si="7"/>
        <v/>
      </c>
      <c r="I221" s="9"/>
    </row>
    <row r="222" spans="1:9" ht="20.25" thickTop="1" thickBot="1">
      <c r="A222" s="9"/>
      <c r="B222" s="3" t="str">
        <f>IF(B221="","",IF('Advanced Calculator'!$C$8*'Advanced Calculator'!$C$12&lt;=B221,"",B221+1))</f>
        <v/>
      </c>
      <c r="C222" s="7" t="str">
        <f>IF(B222="","",IF('Advanced Calculator'!$C$12=52,C221+7,IF('Advanced Calculator'!$C$10=26,C221+14,IF('Advanced Calculator'!$C$10=24,IF(MOD(B222,2)=0,EDATE('Advanced Calculator'!$C$9,B222/2),C221+14),IF(DAY(DATE(YEAR('Advanced Calculator'!$C$9),MONTH('Advanced Calculator'!$C$9)+(B222-1)*(12/'Advanced Calculator'!$C$12),DAY('Advanced Calculator'!$C$9)))&lt;&gt;DAY('Advanced Calculator'!$C$9),DATE(YEAR('Advanced Calculator'!$C$9),MONTH('Advanced Calculator'!$C$9)+B222*(12/'Advanced Calculator'!$C$12)+1,0),DATE(YEAR('Advanced Calculator'!$C$9),MONTH('Advanced Calculator'!$C$9)+B222*(12/'Advanced Calculator'!$C$12),DAY('Advanced Calculator'!$C$9)))))))</f>
        <v/>
      </c>
      <c r="D222" s="12" t="str">
        <f>IF(B222="", "", 'Advanced Calculator'!$C$11)</f>
        <v/>
      </c>
      <c r="E222" s="12" t="str">
        <f t="shared" si="6"/>
        <v/>
      </c>
      <c r="F222" s="12" t="str">
        <f>IF(B222="","",IF('Advanced Calculator'!$C$10=365,H221*( (1+'Advanced Calculator'!$C$15)^(C222-C221)-1 ),H221*'Advanced Calculator'!$C$15))</f>
        <v/>
      </c>
      <c r="G222" s="12" t="str">
        <f>IF(D222="","",SUM($F$6:F222))</f>
        <v/>
      </c>
      <c r="H222" s="12" t="str">
        <f t="shared" si="7"/>
        <v/>
      </c>
      <c r="I222" s="9"/>
    </row>
    <row r="223" spans="1:9" ht="20.25" thickTop="1" thickBot="1">
      <c r="A223" s="9"/>
      <c r="B223" s="3" t="str">
        <f>IF(B222="","",IF('Advanced Calculator'!$C$8*'Advanced Calculator'!$C$12&lt;=B222,"",B222+1))</f>
        <v/>
      </c>
      <c r="C223" s="7" t="str">
        <f>IF(B223="","",IF('Advanced Calculator'!$C$12=52,C222+7,IF('Advanced Calculator'!$C$10=26,C222+14,IF('Advanced Calculator'!$C$10=24,IF(MOD(B223,2)=0,EDATE('Advanced Calculator'!$C$9,B223/2),C222+14),IF(DAY(DATE(YEAR('Advanced Calculator'!$C$9),MONTH('Advanced Calculator'!$C$9)+(B223-1)*(12/'Advanced Calculator'!$C$12),DAY('Advanced Calculator'!$C$9)))&lt;&gt;DAY('Advanced Calculator'!$C$9),DATE(YEAR('Advanced Calculator'!$C$9),MONTH('Advanced Calculator'!$C$9)+B223*(12/'Advanced Calculator'!$C$12)+1,0),DATE(YEAR('Advanced Calculator'!$C$9),MONTH('Advanced Calculator'!$C$9)+B223*(12/'Advanced Calculator'!$C$12),DAY('Advanced Calculator'!$C$9)))))))</f>
        <v/>
      </c>
      <c r="D223" s="12" t="str">
        <f>IF(B223="", "", 'Advanced Calculator'!$C$11)</f>
        <v/>
      </c>
      <c r="E223" s="12" t="str">
        <f t="shared" si="6"/>
        <v/>
      </c>
      <c r="F223" s="12" t="str">
        <f>IF(B223="","",IF('Advanced Calculator'!$C$10=365,H222*( (1+'Advanced Calculator'!$C$15)^(C223-C222)-1 ),H222*'Advanced Calculator'!$C$15))</f>
        <v/>
      </c>
      <c r="G223" s="12" t="str">
        <f>IF(D223="","",SUM($F$6:F223))</f>
        <v/>
      </c>
      <c r="H223" s="12" t="str">
        <f t="shared" si="7"/>
        <v/>
      </c>
      <c r="I223" s="9"/>
    </row>
    <row r="224" spans="1:9" ht="20.25" thickTop="1" thickBot="1">
      <c r="A224" s="9"/>
      <c r="B224" s="3" t="str">
        <f>IF(B223="","",IF('Advanced Calculator'!$C$8*'Advanced Calculator'!$C$12&lt;=B223,"",B223+1))</f>
        <v/>
      </c>
      <c r="C224" s="7" t="str">
        <f>IF(B224="","",IF('Advanced Calculator'!$C$12=52,C223+7,IF('Advanced Calculator'!$C$10=26,C223+14,IF('Advanced Calculator'!$C$10=24,IF(MOD(B224,2)=0,EDATE('Advanced Calculator'!$C$9,B224/2),C223+14),IF(DAY(DATE(YEAR('Advanced Calculator'!$C$9),MONTH('Advanced Calculator'!$C$9)+(B224-1)*(12/'Advanced Calculator'!$C$12),DAY('Advanced Calculator'!$C$9)))&lt;&gt;DAY('Advanced Calculator'!$C$9),DATE(YEAR('Advanced Calculator'!$C$9),MONTH('Advanced Calculator'!$C$9)+B224*(12/'Advanced Calculator'!$C$12)+1,0),DATE(YEAR('Advanced Calculator'!$C$9),MONTH('Advanced Calculator'!$C$9)+B224*(12/'Advanced Calculator'!$C$12),DAY('Advanced Calculator'!$C$9)))))))</f>
        <v/>
      </c>
      <c r="D224" s="12" t="str">
        <f>IF(B224="", "", 'Advanced Calculator'!$C$11)</f>
        <v/>
      </c>
      <c r="E224" s="12" t="str">
        <f t="shared" si="6"/>
        <v/>
      </c>
      <c r="F224" s="12" t="str">
        <f>IF(B224="","",IF('Advanced Calculator'!$C$10=365,H223*( (1+'Advanced Calculator'!$C$15)^(C224-C223)-1 ),H223*'Advanced Calculator'!$C$15))</f>
        <v/>
      </c>
      <c r="G224" s="12" t="str">
        <f>IF(D224="","",SUM($F$6:F224))</f>
        <v/>
      </c>
      <c r="H224" s="12" t="str">
        <f t="shared" si="7"/>
        <v/>
      </c>
      <c r="I224" s="9"/>
    </row>
    <row r="225" spans="1:9" ht="20.25" thickTop="1" thickBot="1">
      <c r="A225" s="9"/>
      <c r="B225" s="3" t="str">
        <f>IF(B224="","",IF('Advanced Calculator'!$C$8*'Advanced Calculator'!$C$12&lt;=B224,"",B224+1))</f>
        <v/>
      </c>
      <c r="C225" s="7" t="str">
        <f>IF(B225="","",IF('Advanced Calculator'!$C$12=52,C224+7,IF('Advanced Calculator'!$C$10=26,C224+14,IF('Advanced Calculator'!$C$10=24,IF(MOD(B225,2)=0,EDATE('Advanced Calculator'!$C$9,B225/2),C224+14),IF(DAY(DATE(YEAR('Advanced Calculator'!$C$9),MONTH('Advanced Calculator'!$C$9)+(B225-1)*(12/'Advanced Calculator'!$C$12),DAY('Advanced Calculator'!$C$9)))&lt;&gt;DAY('Advanced Calculator'!$C$9),DATE(YEAR('Advanced Calculator'!$C$9),MONTH('Advanced Calculator'!$C$9)+B225*(12/'Advanced Calculator'!$C$12)+1,0),DATE(YEAR('Advanced Calculator'!$C$9),MONTH('Advanced Calculator'!$C$9)+B225*(12/'Advanced Calculator'!$C$12),DAY('Advanced Calculator'!$C$9)))))))</f>
        <v/>
      </c>
      <c r="D225" s="12" t="str">
        <f>IF(B225="", "", 'Advanced Calculator'!$C$11)</f>
        <v/>
      </c>
      <c r="E225" s="12" t="str">
        <f t="shared" si="6"/>
        <v/>
      </c>
      <c r="F225" s="12" t="str">
        <f>IF(B225="","",IF('Advanced Calculator'!$C$10=365,H224*( (1+'Advanced Calculator'!$C$15)^(C225-C224)-1 ),H224*'Advanced Calculator'!$C$15))</f>
        <v/>
      </c>
      <c r="G225" s="12" t="str">
        <f>IF(D225="","",SUM($F$6:F225))</f>
        <v/>
      </c>
      <c r="H225" s="12" t="str">
        <f t="shared" si="7"/>
        <v/>
      </c>
      <c r="I225" s="9"/>
    </row>
    <row r="226" spans="1:9" ht="20.25" thickTop="1" thickBot="1">
      <c r="A226" s="9"/>
      <c r="B226" s="3" t="str">
        <f>IF(B225="","",IF('Advanced Calculator'!$C$8*'Advanced Calculator'!$C$12&lt;=B225,"",B225+1))</f>
        <v/>
      </c>
      <c r="C226" s="7" t="str">
        <f>IF(B226="","",IF('Advanced Calculator'!$C$12=52,C225+7,IF('Advanced Calculator'!$C$10=26,C225+14,IF('Advanced Calculator'!$C$10=24,IF(MOD(B226,2)=0,EDATE('Advanced Calculator'!$C$9,B226/2),C225+14),IF(DAY(DATE(YEAR('Advanced Calculator'!$C$9),MONTH('Advanced Calculator'!$C$9)+(B226-1)*(12/'Advanced Calculator'!$C$12),DAY('Advanced Calculator'!$C$9)))&lt;&gt;DAY('Advanced Calculator'!$C$9),DATE(YEAR('Advanced Calculator'!$C$9),MONTH('Advanced Calculator'!$C$9)+B226*(12/'Advanced Calculator'!$C$12)+1,0),DATE(YEAR('Advanced Calculator'!$C$9),MONTH('Advanced Calculator'!$C$9)+B226*(12/'Advanced Calculator'!$C$12),DAY('Advanced Calculator'!$C$9)))))))</f>
        <v/>
      </c>
      <c r="D226" s="12" t="str">
        <f>IF(B226="", "", 'Advanced Calculator'!$C$11)</f>
        <v/>
      </c>
      <c r="E226" s="12" t="str">
        <f t="shared" si="6"/>
        <v/>
      </c>
      <c r="F226" s="12" t="str">
        <f>IF(B226="","",IF('Advanced Calculator'!$C$10=365,H225*( (1+'Advanced Calculator'!$C$15)^(C226-C225)-1 ),H225*'Advanced Calculator'!$C$15))</f>
        <v/>
      </c>
      <c r="G226" s="12" t="str">
        <f>IF(D226="","",SUM($F$6:F226))</f>
        <v/>
      </c>
      <c r="H226" s="12" t="str">
        <f t="shared" si="7"/>
        <v/>
      </c>
      <c r="I226" s="9"/>
    </row>
    <row r="227" spans="1:9" ht="20.25" thickTop="1" thickBot="1">
      <c r="A227" s="9"/>
      <c r="B227" s="3" t="str">
        <f>IF(B226="","",IF('Advanced Calculator'!$C$8*'Advanced Calculator'!$C$12&lt;=B226,"",B226+1))</f>
        <v/>
      </c>
      <c r="C227" s="7" t="str">
        <f>IF(B227="","",IF('Advanced Calculator'!$C$12=52,C226+7,IF('Advanced Calculator'!$C$10=26,C226+14,IF('Advanced Calculator'!$C$10=24,IF(MOD(B227,2)=0,EDATE('Advanced Calculator'!$C$9,B227/2),C226+14),IF(DAY(DATE(YEAR('Advanced Calculator'!$C$9),MONTH('Advanced Calculator'!$C$9)+(B227-1)*(12/'Advanced Calculator'!$C$12),DAY('Advanced Calculator'!$C$9)))&lt;&gt;DAY('Advanced Calculator'!$C$9),DATE(YEAR('Advanced Calculator'!$C$9),MONTH('Advanced Calculator'!$C$9)+B227*(12/'Advanced Calculator'!$C$12)+1,0),DATE(YEAR('Advanced Calculator'!$C$9),MONTH('Advanced Calculator'!$C$9)+B227*(12/'Advanced Calculator'!$C$12),DAY('Advanced Calculator'!$C$9)))))))</f>
        <v/>
      </c>
      <c r="D227" s="12" t="str">
        <f>IF(B227="", "", 'Advanced Calculator'!$C$11)</f>
        <v/>
      </c>
      <c r="E227" s="12" t="str">
        <f t="shared" si="6"/>
        <v/>
      </c>
      <c r="F227" s="12" t="str">
        <f>IF(B227="","",IF('Advanced Calculator'!$C$10=365,H226*( (1+'Advanced Calculator'!$C$15)^(C227-C226)-1 ),H226*'Advanced Calculator'!$C$15))</f>
        <v/>
      </c>
      <c r="G227" s="12" t="str">
        <f>IF(D227="","",SUM($F$6:F227))</f>
        <v/>
      </c>
      <c r="H227" s="12" t="str">
        <f t="shared" si="7"/>
        <v/>
      </c>
      <c r="I227" s="9"/>
    </row>
    <row r="228" spans="1:9" ht="20.25" thickTop="1" thickBot="1">
      <c r="A228" s="9"/>
      <c r="B228" s="3" t="str">
        <f>IF(B227="","",IF('Advanced Calculator'!$C$8*'Advanced Calculator'!$C$12&lt;=B227,"",B227+1))</f>
        <v/>
      </c>
      <c r="C228" s="7" t="str">
        <f>IF(B228="","",IF('Advanced Calculator'!$C$12=52,C227+7,IF('Advanced Calculator'!$C$10=26,C227+14,IF('Advanced Calculator'!$C$10=24,IF(MOD(B228,2)=0,EDATE('Advanced Calculator'!$C$9,B228/2),C227+14),IF(DAY(DATE(YEAR('Advanced Calculator'!$C$9),MONTH('Advanced Calculator'!$C$9)+(B228-1)*(12/'Advanced Calculator'!$C$12),DAY('Advanced Calculator'!$C$9)))&lt;&gt;DAY('Advanced Calculator'!$C$9),DATE(YEAR('Advanced Calculator'!$C$9),MONTH('Advanced Calculator'!$C$9)+B228*(12/'Advanced Calculator'!$C$12)+1,0),DATE(YEAR('Advanced Calculator'!$C$9),MONTH('Advanced Calculator'!$C$9)+B228*(12/'Advanced Calculator'!$C$12),DAY('Advanced Calculator'!$C$9)))))))</f>
        <v/>
      </c>
      <c r="D228" s="12" t="str">
        <f>IF(B228="", "", 'Advanced Calculator'!$C$11)</f>
        <v/>
      </c>
      <c r="E228" s="12" t="str">
        <f t="shared" si="6"/>
        <v/>
      </c>
      <c r="F228" s="12" t="str">
        <f>IF(B228="","",IF('Advanced Calculator'!$C$10=365,H227*( (1+'Advanced Calculator'!$C$15)^(C228-C227)-1 ),H227*'Advanced Calculator'!$C$15))</f>
        <v/>
      </c>
      <c r="G228" s="12" t="str">
        <f>IF(D228="","",SUM($F$6:F228))</f>
        <v/>
      </c>
      <c r="H228" s="12" t="str">
        <f t="shared" si="7"/>
        <v/>
      </c>
      <c r="I228" s="9"/>
    </row>
    <row r="229" spans="1:9" ht="20.25" thickTop="1" thickBot="1">
      <c r="A229" s="9"/>
      <c r="B229" s="3" t="str">
        <f>IF(B228="","",IF('Advanced Calculator'!$C$8*'Advanced Calculator'!$C$12&lt;=B228,"",B228+1))</f>
        <v/>
      </c>
      <c r="C229" s="7" t="str">
        <f>IF(B229="","",IF('Advanced Calculator'!$C$12=52,C228+7,IF('Advanced Calculator'!$C$10=26,C228+14,IF('Advanced Calculator'!$C$10=24,IF(MOD(B229,2)=0,EDATE('Advanced Calculator'!$C$9,B229/2),C228+14),IF(DAY(DATE(YEAR('Advanced Calculator'!$C$9),MONTH('Advanced Calculator'!$C$9)+(B229-1)*(12/'Advanced Calculator'!$C$12),DAY('Advanced Calculator'!$C$9)))&lt;&gt;DAY('Advanced Calculator'!$C$9),DATE(YEAR('Advanced Calculator'!$C$9),MONTH('Advanced Calculator'!$C$9)+B229*(12/'Advanced Calculator'!$C$12)+1,0),DATE(YEAR('Advanced Calculator'!$C$9),MONTH('Advanced Calculator'!$C$9)+B229*(12/'Advanced Calculator'!$C$12),DAY('Advanced Calculator'!$C$9)))))))</f>
        <v/>
      </c>
      <c r="D229" s="12" t="str">
        <f>IF(B229="", "", 'Advanced Calculator'!$C$11)</f>
        <v/>
      </c>
      <c r="E229" s="12" t="str">
        <f t="shared" si="6"/>
        <v/>
      </c>
      <c r="F229" s="12" t="str">
        <f>IF(B229="","",IF('Advanced Calculator'!$C$10=365,H228*( (1+'Advanced Calculator'!$C$15)^(C229-C228)-1 ),H228*'Advanced Calculator'!$C$15))</f>
        <v/>
      </c>
      <c r="G229" s="12" t="str">
        <f>IF(D229="","",SUM($F$6:F229))</f>
        <v/>
      </c>
      <c r="H229" s="12" t="str">
        <f t="shared" si="7"/>
        <v/>
      </c>
      <c r="I229" s="9"/>
    </row>
    <row r="230" spans="1:9" ht="20.25" thickTop="1" thickBot="1">
      <c r="A230" s="9"/>
      <c r="B230" s="3" t="str">
        <f>IF(B229="","",IF('Advanced Calculator'!$C$8*'Advanced Calculator'!$C$12&lt;=B229,"",B229+1))</f>
        <v/>
      </c>
      <c r="C230" s="7" t="str">
        <f>IF(B230="","",IF('Advanced Calculator'!$C$12=52,C229+7,IF('Advanced Calculator'!$C$10=26,C229+14,IF('Advanced Calculator'!$C$10=24,IF(MOD(B230,2)=0,EDATE('Advanced Calculator'!$C$9,B230/2),C229+14),IF(DAY(DATE(YEAR('Advanced Calculator'!$C$9),MONTH('Advanced Calculator'!$C$9)+(B230-1)*(12/'Advanced Calculator'!$C$12),DAY('Advanced Calculator'!$C$9)))&lt;&gt;DAY('Advanced Calculator'!$C$9),DATE(YEAR('Advanced Calculator'!$C$9),MONTH('Advanced Calculator'!$C$9)+B230*(12/'Advanced Calculator'!$C$12)+1,0),DATE(YEAR('Advanced Calculator'!$C$9),MONTH('Advanced Calculator'!$C$9)+B230*(12/'Advanced Calculator'!$C$12),DAY('Advanced Calculator'!$C$9)))))))</f>
        <v/>
      </c>
      <c r="D230" s="12" t="str">
        <f>IF(B230="", "", 'Advanced Calculator'!$C$11)</f>
        <v/>
      </c>
      <c r="E230" s="12" t="str">
        <f t="shared" si="6"/>
        <v/>
      </c>
      <c r="F230" s="12" t="str">
        <f>IF(B230="","",IF('Advanced Calculator'!$C$10=365,H229*( (1+'Advanced Calculator'!$C$15)^(C230-C229)-1 ),H229*'Advanced Calculator'!$C$15))</f>
        <v/>
      </c>
      <c r="G230" s="12" t="str">
        <f>IF(D230="","",SUM($F$6:F230))</f>
        <v/>
      </c>
      <c r="H230" s="12" t="str">
        <f t="shared" si="7"/>
        <v/>
      </c>
      <c r="I230" s="9"/>
    </row>
    <row r="231" spans="1:9" ht="20.25" thickTop="1" thickBot="1">
      <c r="A231" s="9"/>
      <c r="B231" s="3" t="str">
        <f>IF(B230="","",IF('Advanced Calculator'!$C$8*'Advanced Calculator'!$C$12&lt;=B230,"",B230+1))</f>
        <v/>
      </c>
      <c r="C231" s="7" t="str">
        <f>IF(B231="","",IF('Advanced Calculator'!$C$12=52,C230+7,IF('Advanced Calculator'!$C$10=26,C230+14,IF('Advanced Calculator'!$C$10=24,IF(MOD(B231,2)=0,EDATE('Advanced Calculator'!$C$9,B231/2),C230+14),IF(DAY(DATE(YEAR('Advanced Calculator'!$C$9),MONTH('Advanced Calculator'!$C$9)+(B231-1)*(12/'Advanced Calculator'!$C$12),DAY('Advanced Calculator'!$C$9)))&lt;&gt;DAY('Advanced Calculator'!$C$9),DATE(YEAR('Advanced Calculator'!$C$9),MONTH('Advanced Calculator'!$C$9)+B231*(12/'Advanced Calculator'!$C$12)+1,0),DATE(YEAR('Advanced Calculator'!$C$9),MONTH('Advanced Calculator'!$C$9)+B231*(12/'Advanced Calculator'!$C$12),DAY('Advanced Calculator'!$C$9)))))))</f>
        <v/>
      </c>
      <c r="D231" s="12" t="str">
        <f>IF(B231="", "", 'Advanced Calculator'!$C$11)</f>
        <v/>
      </c>
      <c r="E231" s="12" t="str">
        <f t="shared" si="6"/>
        <v/>
      </c>
      <c r="F231" s="12" t="str">
        <f>IF(B231="","",IF('Advanced Calculator'!$C$10=365,H230*( (1+'Advanced Calculator'!$C$15)^(C231-C230)-1 ),H230*'Advanced Calculator'!$C$15))</f>
        <v/>
      </c>
      <c r="G231" s="12" t="str">
        <f>IF(D231="","",SUM($F$6:F231))</f>
        <v/>
      </c>
      <c r="H231" s="12" t="str">
        <f t="shared" si="7"/>
        <v/>
      </c>
      <c r="I231" s="9"/>
    </row>
    <row r="232" spans="1:9" ht="20.25" thickTop="1" thickBot="1">
      <c r="A232" s="9"/>
      <c r="B232" s="3" t="str">
        <f>IF(B231="","",IF('Advanced Calculator'!$C$8*'Advanced Calculator'!$C$12&lt;=B231,"",B231+1))</f>
        <v/>
      </c>
      <c r="C232" s="7" t="str">
        <f>IF(B232="","",IF('Advanced Calculator'!$C$12=52,C231+7,IF('Advanced Calculator'!$C$10=26,C231+14,IF('Advanced Calculator'!$C$10=24,IF(MOD(B232,2)=0,EDATE('Advanced Calculator'!$C$9,B232/2),C231+14),IF(DAY(DATE(YEAR('Advanced Calculator'!$C$9),MONTH('Advanced Calculator'!$C$9)+(B232-1)*(12/'Advanced Calculator'!$C$12),DAY('Advanced Calculator'!$C$9)))&lt;&gt;DAY('Advanced Calculator'!$C$9),DATE(YEAR('Advanced Calculator'!$C$9),MONTH('Advanced Calculator'!$C$9)+B232*(12/'Advanced Calculator'!$C$12)+1,0),DATE(YEAR('Advanced Calculator'!$C$9),MONTH('Advanced Calculator'!$C$9)+B232*(12/'Advanced Calculator'!$C$12),DAY('Advanced Calculator'!$C$9)))))))</f>
        <v/>
      </c>
      <c r="D232" s="12" t="str">
        <f>IF(B232="", "", 'Advanced Calculator'!$C$11)</f>
        <v/>
      </c>
      <c r="E232" s="12" t="str">
        <f t="shared" si="6"/>
        <v/>
      </c>
      <c r="F232" s="12" t="str">
        <f>IF(B232="","",IF('Advanced Calculator'!$C$10=365,H231*( (1+'Advanced Calculator'!$C$15)^(C232-C231)-1 ),H231*'Advanced Calculator'!$C$15))</f>
        <v/>
      </c>
      <c r="G232" s="12" t="str">
        <f>IF(D232="","",SUM($F$6:F232))</f>
        <v/>
      </c>
      <c r="H232" s="12" t="str">
        <f t="shared" si="7"/>
        <v/>
      </c>
      <c r="I232" s="9"/>
    </row>
    <row r="233" spans="1:9" ht="20.25" thickTop="1" thickBot="1">
      <c r="A233" s="9"/>
      <c r="B233" s="3" t="str">
        <f>IF(B232="","",IF('Advanced Calculator'!$C$8*'Advanced Calculator'!$C$12&lt;=B232,"",B232+1))</f>
        <v/>
      </c>
      <c r="C233" s="7" t="str">
        <f>IF(B233="","",IF('Advanced Calculator'!$C$12=52,C232+7,IF('Advanced Calculator'!$C$10=26,C232+14,IF('Advanced Calculator'!$C$10=24,IF(MOD(B233,2)=0,EDATE('Advanced Calculator'!$C$9,B233/2),C232+14),IF(DAY(DATE(YEAR('Advanced Calculator'!$C$9),MONTH('Advanced Calculator'!$C$9)+(B233-1)*(12/'Advanced Calculator'!$C$12),DAY('Advanced Calculator'!$C$9)))&lt;&gt;DAY('Advanced Calculator'!$C$9),DATE(YEAR('Advanced Calculator'!$C$9),MONTH('Advanced Calculator'!$C$9)+B233*(12/'Advanced Calculator'!$C$12)+1,0),DATE(YEAR('Advanced Calculator'!$C$9),MONTH('Advanced Calculator'!$C$9)+B233*(12/'Advanced Calculator'!$C$12),DAY('Advanced Calculator'!$C$9)))))))</f>
        <v/>
      </c>
      <c r="D233" s="12" t="str">
        <f>IF(B233="", "", 'Advanced Calculator'!$C$11)</f>
        <v/>
      </c>
      <c r="E233" s="12" t="str">
        <f t="shared" si="6"/>
        <v/>
      </c>
      <c r="F233" s="12" t="str">
        <f>IF(B233="","",IF('Advanced Calculator'!$C$10=365,H232*( (1+'Advanced Calculator'!$C$15)^(C233-C232)-1 ),H232*'Advanced Calculator'!$C$15))</f>
        <v/>
      </c>
      <c r="G233" s="12" t="str">
        <f>IF(D233="","",SUM($F$6:F233))</f>
        <v/>
      </c>
      <c r="H233" s="12" t="str">
        <f t="shared" si="7"/>
        <v/>
      </c>
      <c r="I233" s="9"/>
    </row>
    <row r="234" spans="1:9" ht="20.25" thickTop="1" thickBot="1">
      <c r="A234" s="9"/>
      <c r="B234" s="3" t="str">
        <f>IF(B233="","",IF('Advanced Calculator'!$C$8*'Advanced Calculator'!$C$12&lt;=B233,"",B233+1))</f>
        <v/>
      </c>
      <c r="C234" s="7" t="str">
        <f>IF(B234="","",IF('Advanced Calculator'!$C$12=52,C233+7,IF('Advanced Calculator'!$C$10=26,C233+14,IF('Advanced Calculator'!$C$10=24,IF(MOD(B234,2)=0,EDATE('Advanced Calculator'!$C$9,B234/2),C233+14),IF(DAY(DATE(YEAR('Advanced Calculator'!$C$9),MONTH('Advanced Calculator'!$C$9)+(B234-1)*(12/'Advanced Calculator'!$C$12),DAY('Advanced Calculator'!$C$9)))&lt;&gt;DAY('Advanced Calculator'!$C$9),DATE(YEAR('Advanced Calculator'!$C$9),MONTH('Advanced Calculator'!$C$9)+B234*(12/'Advanced Calculator'!$C$12)+1,0),DATE(YEAR('Advanced Calculator'!$C$9),MONTH('Advanced Calculator'!$C$9)+B234*(12/'Advanced Calculator'!$C$12),DAY('Advanced Calculator'!$C$9)))))))</f>
        <v/>
      </c>
      <c r="D234" s="12" t="str">
        <f>IF(B234="", "", 'Advanced Calculator'!$C$11)</f>
        <v/>
      </c>
      <c r="E234" s="12" t="str">
        <f t="shared" si="6"/>
        <v/>
      </c>
      <c r="F234" s="12" t="str">
        <f>IF(B234="","",IF('Advanced Calculator'!$C$10=365,H233*( (1+'Advanced Calculator'!$C$15)^(C234-C233)-1 ),H233*'Advanced Calculator'!$C$15))</f>
        <v/>
      </c>
      <c r="G234" s="12" t="str">
        <f>IF(D234="","",SUM($F$6:F234))</f>
        <v/>
      </c>
      <c r="H234" s="12" t="str">
        <f t="shared" si="7"/>
        <v/>
      </c>
      <c r="I234" s="9"/>
    </row>
    <row r="235" spans="1:9" ht="20.25" thickTop="1" thickBot="1">
      <c r="A235" s="9"/>
      <c r="B235" s="3" t="str">
        <f>IF(B234="","",IF('Advanced Calculator'!$C$8*'Advanced Calculator'!$C$12&lt;=B234,"",B234+1))</f>
        <v/>
      </c>
      <c r="C235" s="7" t="str">
        <f>IF(B235="","",IF('Advanced Calculator'!$C$12=52,C234+7,IF('Advanced Calculator'!$C$10=26,C234+14,IF('Advanced Calculator'!$C$10=24,IF(MOD(B235,2)=0,EDATE('Advanced Calculator'!$C$9,B235/2),C234+14),IF(DAY(DATE(YEAR('Advanced Calculator'!$C$9),MONTH('Advanced Calculator'!$C$9)+(B235-1)*(12/'Advanced Calculator'!$C$12),DAY('Advanced Calculator'!$C$9)))&lt;&gt;DAY('Advanced Calculator'!$C$9),DATE(YEAR('Advanced Calculator'!$C$9),MONTH('Advanced Calculator'!$C$9)+B235*(12/'Advanced Calculator'!$C$12)+1,0),DATE(YEAR('Advanced Calculator'!$C$9),MONTH('Advanced Calculator'!$C$9)+B235*(12/'Advanced Calculator'!$C$12),DAY('Advanced Calculator'!$C$9)))))))</f>
        <v/>
      </c>
      <c r="D235" s="12" t="str">
        <f>IF(B235="", "", 'Advanced Calculator'!$C$11)</f>
        <v/>
      </c>
      <c r="E235" s="12" t="str">
        <f t="shared" si="6"/>
        <v/>
      </c>
      <c r="F235" s="12" t="str">
        <f>IF(B235="","",IF('Advanced Calculator'!$C$10=365,H234*( (1+'Advanced Calculator'!$C$15)^(C235-C234)-1 ),H234*'Advanced Calculator'!$C$15))</f>
        <v/>
      </c>
      <c r="G235" s="12" t="str">
        <f>IF(D235="","",SUM($F$6:F235))</f>
        <v/>
      </c>
      <c r="H235" s="12" t="str">
        <f t="shared" si="7"/>
        <v/>
      </c>
      <c r="I235" s="9"/>
    </row>
    <row r="236" spans="1:9" ht="20.25" thickTop="1" thickBot="1">
      <c r="A236" s="9"/>
      <c r="B236" s="3" t="str">
        <f>IF(B235="","",IF('Advanced Calculator'!$C$8*'Advanced Calculator'!$C$12&lt;=B235,"",B235+1))</f>
        <v/>
      </c>
      <c r="C236" s="7" t="str">
        <f>IF(B236="","",IF('Advanced Calculator'!$C$12=52,C235+7,IF('Advanced Calculator'!$C$10=26,C235+14,IF('Advanced Calculator'!$C$10=24,IF(MOD(B236,2)=0,EDATE('Advanced Calculator'!$C$9,B236/2),C235+14),IF(DAY(DATE(YEAR('Advanced Calculator'!$C$9),MONTH('Advanced Calculator'!$C$9)+(B236-1)*(12/'Advanced Calculator'!$C$12),DAY('Advanced Calculator'!$C$9)))&lt;&gt;DAY('Advanced Calculator'!$C$9),DATE(YEAR('Advanced Calculator'!$C$9),MONTH('Advanced Calculator'!$C$9)+B236*(12/'Advanced Calculator'!$C$12)+1,0),DATE(YEAR('Advanced Calculator'!$C$9),MONTH('Advanced Calculator'!$C$9)+B236*(12/'Advanced Calculator'!$C$12),DAY('Advanced Calculator'!$C$9)))))))</f>
        <v/>
      </c>
      <c r="D236" s="12" t="str">
        <f>IF(B236="", "", 'Advanced Calculator'!$C$11)</f>
        <v/>
      </c>
      <c r="E236" s="12" t="str">
        <f t="shared" si="6"/>
        <v/>
      </c>
      <c r="F236" s="12" t="str">
        <f>IF(B236="","",IF('Advanced Calculator'!$C$10=365,H235*( (1+'Advanced Calculator'!$C$15)^(C236-C235)-1 ),H235*'Advanced Calculator'!$C$15))</f>
        <v/>
      </c>
      <c r="G236" s="12" t="str">
        <f>IF(D236="","",SUM($F$6:F236))</f>
        <v/>
      </c>
      <c r="H236" s="12" t="str">
        <f t="shared" si="7"/>
        <v/>
      </c>
      <c r="I236" s="9"/>
    </row>
    <row r="237" spans="1:9" ht="20.25" thickTop="1" thickBot="1">
      <c r="A237" s="9"/>
      <c r="B237" s="3" t="str">
        <f>IF(B236="","",IF('Advanced Calculator'!$C$8*'Advanced Calculator'!$C$12&lt;=B236,"",B236+1))</f>
        <v/>
      </c>
      <c r="C237" s="7" t="str">
        <f>IF(B237="","",IF('Advanced Calculator'!$C$12=52,C236+7,IF('Advanced Calculator'!$C$10=26,C236+14,IF('Advanced Calculator'!$C$10=24,IF(MOD(B237,2)=0,EDATE('Advanced Calculator'!$C$9,B237/2),C236+14),IF(DAY(DATE(YEAR('Advanced Calculator'!$C$9),MONTH('Advanced Calculator'!$C$9)+(B237-1)*(12/'Advanced Calculator'!$C$12),DAY('Advanced Calculator'!$C$9)))&lt;&gt;DAY('Advanced Calculator'!$C$9),DATE(YEAR('Advanced Calculator'!$C$9),MONTH('Advanced Calculator'!$C$9)+B237*(12/'Advanced Calculator'!$C$12)+1,0),DATE(YEAR('Advanced Calculator'!$C$9),MONTH('Advanced Calculator'!$C$9)+B237*(12/'Advanced Calculator'!$C$12),DAY('Advanced Calculator'!$C$9)))))))</f>
        <v/>
      </c>
      <c r="D237" s="12" t="str">
        <f>IF(B237="", "", 'Advanced Calculator'!$C$11)</f>
        <v/>
      </c>
      <c r="E237" s="12" t="str">
        <f t="shared" si="6"/>
        <v/>
      </c>
      <c r="F237" s="12" t="str">
        <f>IF(B237="","",IF('Advanced Calculator'!$C$10=365,H236*( (1+'Advanced Calculator'!$C$15)^(C237-C236)-1 ),H236*'Advanced Calculator'!$C$15))</f>
        <v/>
      </c>
      <c r="G237" s="12" t="str">
        <f>IF(D237="","",SUM($F$6:F237))</f>
        <v/>
      </c>
      <c r="H237" s="12" t="str">
        <f t="shared" si="7"/>
        <v/>
      </c>
      <c r="I237" s="9"/>
    </row>
    <row r="238" spans="1:9" ht="20.25" thickTop="1" thickBot="1">
      <c r="A238" s="9"/>
      <c r="B238" s="3" t="str">
        <f>IF(B237="","",IF('Advanced Calculator'!$C$8*'Advanced Calculator'!$C$12&lt;=B237,"",B237+1))</f>
        <v/>
      </c>
      <c r="C238" s="7" t="str">
        <f>IF(B238="","",IF('Advanced Calculator'!$C$12=52,C237+7,IF('Advanced Calculator'!$C$10=26,C237+14,IF('Advanced Calculator'!$C$10=24,IF(MOD(B238,2)=0,EDATE('Advanced Calculator'!$C$9,B238/2),C237+14),IF(DAY(DATE(YEAR('Advanced Calculator'!$C$9),MONTH('Advanced Calculator'!$C$9)+(B238-1)*(12/'Advanced Calculator'!$C$12),DAY('Advanced Calculator'!$C$9)))&lt;&gt;DAY('Advanced Calculator'!$C$9),DATE(YEAR('Advanced Calculator'!$C$9),MONTH('Advanced Calculator'!$C$9)+B238*(12/'Advanced Calculator'!$C$12)+1,0),DATE(YEAR('Advanced Calculator'!$C$9),MONTH('Advanced Calculator'!$C$9)+B238*(12/'Advanced Calculator'!$C$12),DAY('Advanced Calculator'!$C$9)))))))</f>
        <v/>
      </c>
      <c r="D238" s="12" t="str">
        <f>IF(B238="", "", 'Advanced Calculator'!$C$11)</f>
        <v/>
      </c>
      <c r="E238" s="12" t="str">
        <f t="shared" si="6"/>
        <v/>
      </c>
      <c r="F238" s="12" t="str">
        <f>IF(B238="","",IF('Advanced Calculator'!$C$10=365,H237*( (1+'Advanced Calculator'!$C$15)^(C238-C237)-1 ),H237*'Advanced Calculator'!$C$15))</f>
        <v/>
      </c>
      <c r="G238" s="12" t="str">
        <f>IF(D238="","",SUM($F$6:F238))</f>
        <v/>
      </c>
      <c r="H238" s="12" t="str">
        <f t="shared" si="7"/>
        <v/>
      </c>
      <c r="I238" s="9"/>
    </row>
    <row r="239" spans="1:9" ht="20.25" thickTop="1" thickBot="1">
      <c r="A239" s="9"/>
      <c r="B239" s="3" t="str">
        <f>IF(B238="","",IF('Advanced Calculator'!$C$8*'Advanced Calculator'!$C$12&lt;=B238,"",B238+1))</f>
        <v/>
      </c>
      <c r="C239" s="7" t="str">
        <f>IF(B239="","",IF('Advanced Calculator'!$C$12=52,C238+7,IF('Advanced Calculator'!$C$10=26,C238+14,IF('Advanced Calculator'!$C$10=24,IF(MOD(B239,2)=0,EDATE('Advanced Calculator'!$C$9,B239/2),C238+14),IF(DAY(DATE(YEAR('Advanced Calculator'!$C$9),MONTH('Advanced Calculator'!$C$9)+(B239-1)*(12/'Advanced Calculator'!$C$12),DAY('Advanced Calculator'!$C$9)))&lt;&gt;DAY('Advanced Calculator'!$C$9),DATE(YEAR('Advanced Calculator'!$C$9),MONTH('Advanced Calculator'!$C$9)+B239*(12/'Advanced Calculator'!$C$12)+1,0),DATE(YEAR('Advanced Calculator'!$C$9),MONTH('Advanced Calculator'!$C$9)+B239*(12/'Advanced Calculator'!$C$12),DAY('Advanced Calculator'!$C$9)))))))</f>
        <v/>
      </c>
      <c r="D239" s="12" t="str">
        <f>IF(B239="", "", 'Advanced Calculator'!$C$11)</f>
        <v/>
      </c>
      <c r="E239" s="12" t="str">
        <f t="shared" si="6"/>
        <v/>
      </c>
      <c r="F239" s="12" t="str">
        <f>IF(B239="","",IF('Advanced Calculator'!$C$10=365,H238*( (1+'Advanced Calculator'!$C$15)^(C239-C238)-1 ),H238*'Advanced Calculator'!$C$15))</f>
        <v/>
      </c>
      <c r="G239" s="12" t="str">
        <f>IF(D239="","",SUM($F$6:F239))</f>
        <v/>
      </c>
      <c r="H239" s="12" t="str">
        <f t="shared" si="7"/>
        <v/>
      </c>
      <c r="I239" s="9"/>
    </row>
    <row r="240" spans="1:9" ht="20.25" thickTop="1" thickBot="1">
      <c r="A240" s="9"/>
      <c r="B240" s="3" t="str">
        <f>IF(B239="","",IF('Advanced Calculator'!$C$8*'Advanced Calculator'!$C$12&lt;=B239,"",B239+1))</f>
        <v/>
      </c>
      <c r="C240" s="7" t="str">
        <f>IF(B240="","",IF('Advanced Calculator'!$C$12=52,C239+7,IF('Advanced Calculator'!$C$10=26,C239+14,IF('Advanced Calculator'!$C$10=24,IF(MOD(B240,2)=0,EDATE('Advanced Calculator'!$C$9,B240/2),C239+14),IF(DAY(DATE(YEAR('Advanced Calculator'!$C$9),MONTH('Advanced Calculator'!$C$9)+(B240-1)*(12/'Advanced Calculator'!$C$12),DAY('Advanced Calculator'!$C$9)))&lt;&gt;DAY('Advanced Calculator'!$C$9),DATE(YEAR('Advanced Calculator'!$C$9),MONTH('Advanced Calculator'!$C$9)+B240*(12/'Advanced Calculator'!$C$12)+1,0),DATE(YEAR('Advanced Calculator'!$C$9),MONTH('Advanced Calculator'!$C$9)+B240*(12/'Advanced Calculator'!$C$12),DAY('Advanced Calculator'!$C$9)))))))</f>
        <v/>
      </c>
      <c r="D240" s="12" t="str">
        <f>IF(B240="", "", 'Advanced Calculator'!$C$11)</f>
        <v/>
      </c>
      <c r="E240" s="12" t="str">
        <f t="shared" si="6"/>
        <v/>
      </c>
      <c r="F240" s="12" t="str">
        <f>IF(B240="","",IF('Advanced Calculator'!$C$10=365,H239*( (1+'Advanced Calculator'!$C$15)^(C240-C239)-1 ),H239*'Advanced Calculator'!$C$15))</f>
        <v/>
      </c>
      <c r="G240" s="12" t="str">
        <f>IF(D240="","",SUM($F$6:F240))</f>
        <v/>
      </c>
      <c r="H240" s="12" t="str">
        <f t="shared" si="7"/>
        <v/>
      </c>
      <c r="I240" s="9"/>
    </row>
    <row r="241" spans="1:9" ht="20.25" thickTop="1" thickBot="1">
      <c r="A241" s="9"/>
      <c r="B241" s="3" t="str">
        <f>IF(B240="","",IF('Advanced Calculator'!$C$8*'Advanced Calculator'!$C$12&lt;=B240,"",B240+1))</f>
        <v/>
      </c>
      <c r="C241" s="7" t="str">
        <f>IF(B241="","",IF('Advanced Calculator'!$C$12=52,C240+7,IF('Advanced Calculator'!$C$10=26,C240+14,IF('Advanced Calculator'!$C$10=24,IF(MOD(B241,2)=0,EDATE('Advanced Calculator'!$C$9,B241/2),C240+14),IF(DAY(DATE(YEAR('Advanced Calculator'!$C$9),MONTH('Advanced Calculator'!$C$9)+(B241-1)*(12/'Advanced Calculator'!$C$12),DAY('Advanced Calculator'!$C$9)))&lt;&gt;DAY('Advanced Calculator'!$C$9),DATE(YEAR('Advanced Calculator'!$C$9),MONTH('Advanced Calculator'!$C$9)+B241*(12/'Advanced Calculator'!$C$12)+1,0),DATE(YEAR('Advanced Calculator'!$C$9),MONTH('Advanced Calculator'!$C$9)+B241*(12/'Advanced Calculator'!$C$12),DAY('Advanced Calculator'!$C$9)))))))</f>
        <v/>
      </c>
      <c r="D241" s="12" t="str">
        <f>IF(B241="", "", 'Advanced Calculator'!$C$11)</f>
        <v/>
      </c>
      <c r="E241" s="12" t="str">
        <f t="shared" si="6"/>
        <v/>
      </c>
      <c r="F241" s="12" t="str">
        <f>IF(B241="","",IF('Advanced Calculator'!$C$10=365,H240*( (1+'Advanced Calculator'!$C$15)^(C241-C240)-1 ),H240*'Advanced Calculator'!$C$15))</f>
        <v/>
      </c>
      <c r="G241" s="12" t="str">
        <f>IF(D241="","",SUM($F$6:F241))</f>
        <v/>
      </c>
      <c r="H241" s="12" t="str">
        <f t="shared" si="7"/>
        <v/>
      </c>
      <c r="I241" s="9"/>
    </row>
    <row r="242" spans="1:9" ht="20.25" thickTop="1" thickBot="1">
      <c r="A242" s="9"/>
      <c r="B242" s="3" t="str">
        <f>IF(B241="","",IF('Advanced Calculator'!$C$8*'Advanced Calculator'!$C$12&lt;=B241,"",B241+1))</f>
        <v/>
      </c>
      <c r="C242" s="7" t="str">
        <f>IF(B242="","",IF('Advanced Calculator'!$C$12=52,C241+7,IF('Advanced Calculator'!$C$10=26,C241+14,IF('Advanced Calculator'!$C$10=24,IF(MOD(B242,2)=0,EDATE('Advanced Calculator'!$C$9,B242/2),C241+14),IF(DAY(DATE(YEAR('Advanced Calculator'!$C$9),MONTH('Advanced Calculator'!$C$9)+(B242-1)*(12/'Advanced Calculator'!$C$12),DAY('Advanced Calculator'!$C$9)))&lt;&gt;DAY('Advanced Calculator'!$C$9),DATE(YEAR('Advanced Calculator'!$C$9),MONTH('Advanced Calculator'!$C$9)+B242*(12/'Advanced Calculator'!$C$12)+1,0),DATE(YEAR('Advanced Calculator'!$C$9),MONTH('Advanced Calculator'!$C$9)+B242*(12/'Advanced Calculator'!$C$12),DAY('Advanced Calculator'!$C$9)))))))</f>
        <v/>
      </c>
      <c r="D242" s="12" t="str">
        <f>IF(B242="", "", 'Advanced Calculator'!$C$11)</f>
        <v/>
      </c>
      <c r="E242" s="12" t="str">
        <f t="shared" si="6"/>
        <v/>
      </c>
      <c r="F242" s="12" t="str">
        <f>IF(B242="","",IF('Advanced Calculator'!$C$10=365,H241*( (1+'Advanced Calculator'!$C$15)^(C242-C241)-1 ),H241*'Advanced Calculator'!$C$15))</f>
        <v/>
      </c>
      <c r="G242" s="12" t="str">
        <f>IF(D242="","",SUM($F$6:F242))</f>
        <v/>
      </c>
      <c r="H242" s="12" t="str">
        <f t="shared" si="7"/>
        <v/>
      </c>
      <c r="I242" s="9"/>
    </row>
    <row r="243" spans="1:9" ht="20.25" thickTop="1" thickBot="1">
      <c r="A243" s="9"/>
      <c r="B243" s="3" t="str">
        <f>IF(B242="","",IF('Advanced Calculator'!$C$8*'Advanced Calculator'!$C$12&lt;=B242,"",B242+1))</f>
        <v/>
      </c>
      <c r="C243" s="7" t="str">
        <f>IF(B243="","",IF('Advanced Calculator'!$C$12=52,C242+7,IF('Advanced Calculator'!$C$10=26,C242+14,IF('Advanced Calculator'!$C$10=24,IF(MOD(B243,2)=0,EDATE('Advanced Calculator'!$C$9,B243/2),C242+14),IF(DAY(DATE(YEAR('Advanced Calculator'!$C$9),MONTH('Advanced Calculator'!$C$9)+(B243-1)*(12/'Advanced Calculator'!$C$12),DAY('Advanced Calculator'!$C$9)))&lt;&gt;DAY('Advanced Calculator'!$C$9),DATE(YEAR('Advanced Calculator'!$C$9),MONTH('Advanced Calculator'!$C$9)+B243*(12/'Advanced Calculator'!$C$12)+1,0),DATE(YEAR('Advanced Calculator'!$C$9),MONTH('Advanced Calculator'!$C$9)+B243*(12/'Advanced Calculator'!$C$12),DAY('Advanced Calculator'!$C$9)))))))</f>
        <v/>
      </c>
      <c r="D243" s="12" t="str">
        <f>IF(B243="", "", 'Advanced Calculator'!$C$11)</f>
        <v/>
      </c>
      <c r="E243" s="12" t="str">
        <f t="shared" si="6"/>
        <v/>
      </c>
      <c r="F243" s="12" t="str">
        <f>IF(B243="","",IF('Advanced Calculator'!$C$10=365,H242*( (1+'Advanced Calculator'!$C$15)^(C243-C242)-1 ),H242*'Advanced Calculator'!$C$15))</f>
        <v/>
      </c>
      <c r="G243" s="12" t="str">
        <f>IF(D243="","",SUM($F$6:F243))</f>
        <v/>
      </c>
      <c r="H243" s="12" t="str">
        <f t="shared" si="7"/>
        <v/>
      </c>
      <c r="I243" s="9"/>
    </row>
    <row r="244" spans="1:9" ht="20.25" thickTop="1" thickBot="1">
      <c r="A244" s="9"/>
      <c r="B244" s="3" t="str">
        <f>IF(B243="","",IF('Advanced Calculator'!$C$8*'Advanced Calculator'!$C$12&lt;=B243,"",B243+1))</f>
        <v/>
      </c>
      <c r="C244" s="7" t="str">
        <f>IF(B244="","",IF('Advanced Calculator'!$C$12=52,C243+7,IF('Advanced Calculator'!$C$10=26,C243+14,IF('Advanced Calculator'!$C$10=24,IF(MOD(B244,2)=0,EDATE('Advanced Calculator'!$C$9,B244/2),C243+14),IF(DAY(DATE(YEAR('Advanced Calculator'!$C$9),MONTH('Advanced Calculator'!$C$9)+(B244-1)*(12/'Advanced Calculator'!$C$12),DAY('Advanced Calculator'!$C$9)))&lt;&gt;DAY('Advanced Calculator'!$C$9),DATE(YEAR('Advanced Calculator'!$C$9),MONTH('Advanced Calculator'!$C$9)+B244*(12/'Advanced Calculator'!$C$12)+1,0),DATE(YEAR('Advanced Calculator'!$C$9),MONTH('Advanced Calculator'!$C$9)+B244*(12/'Advanced Calculator'!$C$12),DAY('Advanced Calculator'!$C$9)))))))</f>
        <v/>
      </c>
      <c r="D244" s="12" t="str">
        <f>IF(B244="", "", 'Advanced Calculator'!$C$11)</f>
        <v/>
      </c>
      <c r="E244" s="12" t="str">
        <f t="shared" si="6"/>
        <v/>
      </c>
      <c r="F244" s="12" t="str">
        <f>IF(B244="","",IF('Advanced Calculator'!$C$10=365,H243*( (1+'Advanced Calculator'!$C$15)^(C244-C243)-1 ),H243*'Advanced Calculator'!$C$15))</f>
        <v/>
      </c>
      <c r="G244" s="12" t="str">
        <f>IF(D244="","",SUM($F$6:F244))</f>
        <v/>
      </c>
      <c r="H244" s="12" t="str">
        <f t="shared" si="7"/>
        <v/>
      </c>
      <c r="I244" s="9"/>
    </row>
    <row r="245" spans="1:9" ht="20.25" thickTop="1" thickBot="1">
      <c r="A245" s="9"/>
      <c r="B245" s="3" t="str">
        <f>IF(B244="","",IF('Advanced Calculator'!$C$8*'Advanced Calculator'!$C$12&lt;=B244,"",B244+1))</f>
        <v/>
      </c>
      <c r="C245" s="7" t="str">
        <f>IF(B245="","",IF('Advanced Calculator'!$C$12=52,C244+7,IF('Advanced Calculator'!$C$10=26,C244+14,IF('Advanced Calculator'!$C$10=24,IF(MOD(B245,2)=0,EDATE('Advanced Calculator'!$C$9,B245/2),C244+14),IF(DAY(DATE(YEAR('Advanced Calculator'!$C$9),MONTH('Advanced Calculator'!$C$9)+(B245-1)*(12/'Advanced Calculator'!$C$12),DAY('Advanced Calculator'!$C$9)))&lt;&gt;DAY('Advanced Calculator'!$C$9),DATE(YEAR('Advanced Calculator'!$C$9),MONTH('Advanced Calculator'!$C$9)+B245*(12/'Advanced Calculator'!$C$12)+1,0),DATE(YEAR('Advanced Calculator'!$C$9),MONTH('Advanced Calculator'!$C$9)+B245*(12/'Advanced Calculator'!$C$12),DAY('Advanced Calculator'!$C$9)))))))</f>
        <v/>
      </c>
      <c r="D245" s="12" t="str">
        <f>IF(B245="", "", 'Advanced Calculator'!$C$11)</f>
        <v/>
      </c>
      <c r="E245" s="12" t="str">
        <f t="shared" si="6"/>
        <v/>
      </c>
      <c r="F245" s="12" t="str">
        <f>IF(B245="","",IF('Advanced Calculator'!$C$10=365,H244*( (1+'Advanced Calculator'!$C$15)^(C245-C244)-1 ),H244*'Advanced Calculator'!$C$15))</f>
        <v/>
      </c>
      <c r="G245" s="12" t="str">
        <f>IF(D245="","",SUM($F$6:F245))</f>
        <v/>
      </c>
      <c r="H245" s="12" t="str">
        <f t="shared" si="7"/>
        <v/>
      </c>
      <c r="I245" s="9"/>
    </row>
    <row r="246" spans="1:9" ht="20.25" thickTop="1" thickBot="1">
      <c r="A246" s="9"/>
      <c r="B246" s="3" t="str">
        <f>IF(B245="","",IF('Advanced Calculator'!$C$8*'Advanced Calculator'!$C$12&lt;=B245,"",B245+1))</f>
        <v/>
      </c>
      <c r="C246" s="7" t="str">
        <f>IF(B246="","",IF('Advanced Calculator'!$C$12=52,C245+7,IF('Advanced Calculator'!$C$10=26,C245+14,IF('Advanced Calculator'!$C$10=24,IF(MOD(B246,2)=0,EDATE('Advanced Calculator'!$C$9,B246/2),C245+14),IF(DAY(DATE(YEAR('Advanced Calculator'!$C$9),MONTH('Advanced Calculator'!$C$9)+(B246-1)*(12/'Advanced Calculator'!$C$12),DAY('Advanced Calculator'!$C$9)))&lt;&gt;DAY('Advanced Calculator'!$C$9),DATE(YEAR('Advanced Calculator'!$C$9),MONTH('Advanced Calculator'!$C$9)+B246*(12/'Advanced Calculator'!$C$12)+1,0),DATE(YEAR('Advanced Calculator'!$C$9),MONTH('Advanced Calculator'!$C$9)+B246*(12/'Advanced Calculator'!$C$12),DAY('Advanced Calculator'!$C$9)))))))</f>
        <v/>
      </c>
      <c r="D246" s="12" t="str">
        <f>IF(B246="", "", 'Advanced Calculator'!$C$11)</f>
        <v/>
      </c>
      <c r="E246" s="12" t="str">
        <f t="shared" si="6"/>
        <v/>
      </c>
      <c r="F246" s="12" t="str">
        <f>IF(B246="","",IF('Advanced Calculator'!$C$10=365,H245*( (1+'Advanced Calculator'!$C$15)^(C246-C245)-1 ),H245*'Advanced Calculator'!$C$15))</f>
        <v/>
      </c>
      <c r="G246" s="12" t="str">
        <f>IF(D246="","",SUM($F$6:F246))</f>
        <v/>
      </c>
      <c r="H246" s="12" t="str">
        <f t="shared" si="7"/>
        <v/>
      </c>
      <c r="I246" s="9"/>
    </row>
    <row r="247" spans="1:9" ht="20.25" thickTop="1" thickBot="1">
      <c r="A247" s="9"/>
      <c r="B247" s="3"/>
      <c r="C247" s="4" t="s">
        <v>20</v>
      </c>
      <c r="D247" s="11">
        <f>SUM(D7:D246)</f>
        <v>5000</v>
      </c>
      <c r="E247" s="8"/>
      <c r="F247" s="11">
        <f t="shared" ref="F247" si="8">SUM(F7:F246)</f>
        <v>1989.995270400002</v>
      </c>
      <c r="G247" s="12"/>
      <c r="H247" s="12"/>
      <c r="I247" s="9"/>
    </row>
    <row r="248" spans="1:9" ht="9.9499999999999993" customHeight="1" thickTop="1">
      <c r="A248" s="9"/>
      <c r="B248" s="9"/>
      <c r="C248" s="9"/>
      <c r="D248" s="9"/>
      <c r="E248" s="9"/>
      <c r="F248" s="9"/>
      <c r="G248" s="9"/>
      <c r="H248" s="9"/>
      <c r="I248" s="9"/>
    </row>
  </sheetData>
  <mergeCells count="3">
    <mergeCell ref="B2:G2"/>
    <mergeCell ref="B3:G3"/>
    <mergeCell ref="H2:H3"/>
  </mergeCells>
  <hyperlinks>
    <hyperlink ref="B2" r:id="rId1"/>
  </hyperlinks>
  <pageMargins left="0.39370078740157483" right="0.39370078740157483" top="0.39370078740157483" bottom="0.39370078740157483" header="0.31496062992125984" footer="0.31496062992125984"/>
  <pageSetup paperSize="9" orientation="landscape" horizont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Calculator</vt:lpstr>
      <vt:lpstr>Advanced Calculator</vt:lpstr>
      <vt:lpstr>Cumulative 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Compound Interest Calculator;www.ExcelDataPro.com</cp:keywords>
  <cp:lastModifiedBy>Windows User</cp:lastModifiedBy>
  <cp:lastPrinted>2020-01-09T13:56:52Z</cp:lastPrinted>
  <dcterms:created xsi:type="dcterms:W3CDTF">2020-01-09T11:13:45Z</dcterms:created>
  <dcterms:modified xsi:type="dcterms:W3CDTF">2020-01-21T15:08:09Z</dcterms:modified>
</cp:coreProperties>
</file>