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Faraday\Hardware\trunk\EngineeringDocs\"/>
    </mc:Choice>
  </mc:AlternateContent>
  <bookViews>
    <workbookView xWindow="0" yWindow="0" windowWidth="10695" windowHeight="3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26" i="1"/>
  <c r="B28" i="1" s="1"/>
  <c r="B29" i="1"/>
  <c r="B25" i="1"/>
  <c r="B19" i="1"/>
  <c r="B17" i="1"/>
  <c r="B27" i="1" l="1"/>
</calcChain>
</file>

<file path=xl/sharedStrings.xml><?xml version="1.0" encoding="utf-8"?>
<sst xmlns="http://schemas.openxmlformats.org/spreadsheetml/2006/main" count="82" uniqueCount="47">
  <si>
    <t>TPS562201 Datasheet</t>
  </si>
  <si>
    <t>TPS562201 Design Calculations</t>
  </si>
  <si>
    <t>Input Voltage (Min)</t>
  </si>
  <si>
    <t>Input Voltage (Max)</t>
  </si>
  <si>
    <t>Output Voltage</t>
  </si>
  <si>
    <t>Transient Response</t>
  </si>
  <si>
    <t>Input Ripple Voltage</t>
  </si>
  <si>
    <t>Output Ripple Voltage</t>
  </si>
  <si>
    <t>Output Current Rating</t>
  </si>
  <si>
    <t>Operating Frequency</t>
  </si>
  <si>
    <t>Parameter</t>
  </si>
  <si>
    <t>Value</t>
  </si>
  <si>
    <t>Units</t>
  </si>
  <si>
    <t>Notes</t>
  </si>
  <si>
    <t>V</t>
  </si>
  <si>
    <t>400mA load step</t>
  </si>
  <si>
    <t>Datasheet value</t>
  </si>
  <si>
    <t>A</t>
  </si>
  <si>
    <t>KHz</t>
  </si>
  <si>
    <t>R2</t>
  </si>
  <si>
    <t>R1</t>
  </si>
  <si>
    <t>Ω</t>
  </si>
  <si>
    <t>Enter Value</t>
  </si>
  <si>
    <t>Calculated</t>
  </si>
  <si>
    <t>R1 Used</t>
  </si>
  <si>
    <t>Output Voltage Resistors</t>
  </si>
  <si>
    <t>Output LC Filter Calculations</t>
  </si>
  <si>
    <t>Datasheet</t>
  </si>
  <si>
    <t>L1</t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</si>
  <si>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</si>
  <si>
    <r>
      <t>II</t>
    </r>
    <r>
      <rPr>
        <vertAlign val="subscript"/>
        <sz val="11"/>
        <color theme="1"/>
        <rFont val="Calibri"/>
        <family val="2"/>
        <scheme val="minor"/>
      </rPr>
      <t>PEAK</t>
    </r>
  </si>
  <si>
    <r>
      <t>II</t>
    </r>
    <r>
      <rPr>
        <vertAlign val="subscript"/>
        <sz val="11"/>
        <color theme="1"/>
        <rFont val="Calibri"/>
        <family val="2"/>
        <scheme val="minor"/>
      </rPr>
      <t>P-P</t>
    </r>
  </si>
  <si>
    <r>
      <t>I</t>
    </r>
    <r>
      <rPr>
        <vertAlign val="subscript"/>
        <sz val="11"/>
        <color theme="1"/>
        <rFont val="Calibri"/>
        <family val="2"/>
        <scheme val="minor"/>
      </rPr>
      <t>LO(RMS)</t>
    </r>
  </si>
  <si>
    <t>uH</t>
  </si>
  <si>
    <t>C8 + C9</t>
  </si>
  <si>
    <t>uF</t>
  </si>
  <si>
    <t>Hz</t>
  </si>
  <si>
    <t>Output Filter double pole, D-CAP2 frequency not published</t>
  </si>
  <si>
    <r>
      <t>I</t>
    </r>
    <r>
      <rPr>
        <vertAlign val="subscript"/>
        <sz val="11"/>
        <color theme="1"/>
        <rFont val="Calibri"/>
        <family val="2"/>
        <scheme val="minor"/>
      </rPr>
      <t>CO(RMS)</t>
    </r>
  </si>
  <si>
    <t>Input Capacitor</t>
  </si>
  <si>
    <t>C1</t>
  </si>
  <si>
    <t>C3</t>
  </si>
  <si>
    <t>C2</t>
  </si>
  <si>
    <t>Minimum input Capacitance</t>
  </si>
  <si>
    <t>GRM32ER71H106KA12L, DC Bias</t>
  </si>
  <si>
    <t>Miscellaneous</t>
  </si>
  <si>
    <t>Bootstrap Cap 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</si>
</sst>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0" applyFont="1" applyAlignment="1">
      <alignment horizontal="center"/>
    </xf>
    <xf numFmtId="0" fontId="5" fillId="0" borderId="0" xfId="7" applyAlignment="1">
      <alignment horizontal="left"/>
    </xf>
    <xf numFmtId="0" fontId="5" fillId="0" borderId="0" xfId="7" applyAlignment="1">
      <alignment horizontal="left"/>
    </xf>
    <xf numFmtId="0" fontId="4" fillId="3" borderId="4" xfId="2" applyBorder="1"/>
    <xf numFmtId="0" fontId="1" fillId="7" borderId="0" xfId="6" applyBorder="1"/>
    <xf numFmtId="0" fontId="1" fillId="6" borderId="5" xfId="5" applyBorder="1"/>
    <xf numFmtId="10" fontId="1" fillId="7" borderId="0" xfId="6" applyNumberFormat="1" applyBorder="1"/>
    <xf numFmtId="164" fontId="1" fillId="7" borderId="0" xfId="6" applyNumberFormat="1" applyBorder="1"/>
    <xf numFmtId="0" fontId="4" fillId="3" borderId="6" xfId="2" applyBorder="1"/>
    <xf numFmtId="0" fontId="1" fillId="7" borderId="7" xfId="6" applyBorder="1"/>
    <xf numFmtId="0" fontId="1" fillId="6" borderId="8" xfId="5" applyBorder="1"/>
    <xf numFmtId="0" fontId="2" fillId="5" borderId="1" xfId="4" applyFont="1" applyBorder="1"/>
    <xf numFmtId="0" fontId="2" fillId="5" borderId="2" xfId="4" applyFont="1" applyBorder="1"/>
    <xf numFmtId="0" fontId="2" fillId="5" borderId="3" xfId="4" applyFont="1" applyBorder="1"/>
    <xf numFmtId="0" fontId="3" fillId="6" borderId="0" xfId="5" applyFont="1" applyBorder="1"/>
    <xf numFmtId="0" fontId="3" fillId="6" borderId="7" xfId="5" applyFont="1" applyBorder="1"/>
    <xf numFmtId="0" fontId="1" fillId="4" borderId="0" xfId="3" applyBorder="1"/>
    <xf numFmtId="0" fontId="1" fillId="2" borderId="4" xfId="1" applyBorder="1"/>
    <xf numFmtId="0" fontId="1" fillId="2" borderId="6" xfId="1" applyBorder="1"/>
    <xf numFmtId="164" fontId="1" fillId="7" borderId="7" xfId="6" applyNumberFormat="1" applyBorder="1"/>
    <xf numFmtId="0" fontId="0" fillId="6" borderId="5" xfId="5" applyFont="1" applyBorder="1"/>
    <xf numFmtId="0" fontId="0" fillId="2" borderId="4" xfId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2" borderId="6" xfId="1" applyFont="1" applyBorder="1"/>
    <xf numFmtId="0" fontId="1" fillId="4" borderId="7" xfId="3" applyBorder="1"/>
    <xf numFmtId="0" fontId="0" fillId="6" borderId="8" xfId="5" applyFont="1" applyBorder="1"/>
    <xf numFmtId="0" fontId="0" fillId="0" borderId="7" xfId="0" applyBorder="1"/>
    <xf numFmtId="164" fontId="1" fillId="4" borderId="0" xfId="3" applyNumberFormat="1" applyBorder="1"/>
    <xf numFmtId="164" fontId="1" fillId="4" borderId="7" xfId="3" applyNumberFormat="1" applyBorder="1"/>
    <xf numFmtId="169" fontId="1" fillId="4" borderId="0" xfId="3" applyNumberFormat="1" applyBorder="1"/>
    <xf numFmtId="1" fontId="1" fillId="4" borderId="0" xfId="3" applyNumberFormat="1" applyBorder="1"/>
    <xf numFmtId="1" fontId="1" fillId="7" borderId="0" xfId="6" applyNumberFormat="1" applyBorder="1"/>
  </cellXfs>
  <cellStyles count="8">
    <cellStyle name="40% - Accent2" xfId="1" builtinId="35"/>
    <cellStyle name="40% - Accent3" xfId="3" builtinId="39"/>
    <cellStyle name="40% - Accent5" xfId="5" builtinId="47"/>
    <cellStyle name="40% - Accent6" xfId="6" builtinId="51"/>
    <cellStyle name="Accent3" xfId="2" builtinId="37"/>
    <cellStyle name="Accent5" xfId="4" builtinId="45"/>
    <cellStyle name="Hyperlink" xfId="7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171450</xdr:rowOff>
    </xdr:from>
    <xdr:to>
      <xdr:col>13</xdr:col>
      <xdr:colOff>275583</xdr:colOff>
      <xdr:row>15</xdr:row>
      <xdr:rowOff>161588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409575"/>
          <a:ext cx="5133333" cy="2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.com/lit/ds/symlink/tps562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3" workbookViewId="0">
      <selection activeCell="A14" sqref="A14:D19"/>
    </sheetView>
  </sheetViews>
  <sheetFormatPr defaultRowHeight="15" x14ac:dyDescent="0.25"/>
  <cols>
    <col min="1" max="1" width="26.28515625" bestFit="1" customWidth="1"/>
    <col min="2" max="2" width="12" bestFit="1" customWidth="1"/>
    <col min="4" max="4" width="54.85546875" bestFit="1" customWidth="1"/>
  </cols>
  <sheetData>
    <row r="1" spans="1:4" ht="18.75" x14ac:dyDescent="0.3">
      <c r="A1" s="1" t="s">
        <v>1</v>
      </c>
      <c r="B1" s="1"/>
      <c r="C1" s="1"/>
      <c r="D1" s="1"/>
    </row>
    <row r="2" spans="1:4" x14ac:dyDescent="0.25">
      <c r="A2" s="2" t="s">
        <v>0</v>
      </c>
      <c r="B2" s="2"/>
      <c r="C2" s="2"/>
    </row>
    <row r="3" spans="1:4" ht="15.75" thickBot="1" x14ac:dyDescent="0.3">
      <c r="A3" s="3"/>
      <c r="B3" s="3"/>
      <c r="C3" s="3"/>
    </row>
    <row r="4" spans="1:4" x14ac:dyDescent="0.25">
      <c r="A4" s="12" t="s">
        <v>10</v>
      </c>
      <c r="B4" s="13" t="s">
        <v>11</v>
      </c>
      <c r="C4" s="13" t="s">
        <v>12</v>
      </c>
      <c r="D4" s="14" t="s">
        <v>13</v>
      </c>
    </row>
    <row r="5" spans="1:4" x14ac:dyDescent="0.25">
      <c r="A5" s="4" t="s">
        <v>2</v>
      </c>
      <c r="B5" s="5">
        <v>4.5</v>
      </c>
      <c r="C5" s="15" t="s">
        <v>14</v>
      </c>
      <c r="D5" s="6"/>
    </row>
    <row r="6" spans="1:4" x14ac:dyDescent="0.25">
      <c r="A6" s="4" t="s">
        <v>3</v>
      </c>
      <c r="B6" s="5">
        <v>17</v>
      </c>
      <c r="C6" s="15" t="s">
        <v>14</v>
      </c>
      <c r="D6" s="6"/>
    </row>
    <row r="7" spans="1:4" x14ac:dyDescent="0.25">
      <c r="A7" s="4" t="s">
        <v>4</v>
      </c>
      <c r="B7" s="5">
        <v>3.3</v>
      </c>
      <c r="C7" s="15" t="s">
        <v>14</v>
      </c>
      <c r="D7" s="6"/>
    </row>
    <row r="8" spans="1:4" x14ac:dyDescent="0.25">
      <c r="A8" s="4" t="s">
        <v>5</v>
      </c>
      <c r="B8" s="7">
        <v>0.05</v>
      </c>
      <c r="C8" s="15"/>
      <c r="D8" s="6" t="s">
        <v>15</v>
      </c>
    </row>
    <row r="9" spans="1:4" x14ac:dyDescent="0.25">
      <c r="A9" s="4" t="s">
        <v>6</v>
      </c>
      <c r="B9" s="8">
        <v>0.4</v>
      </c>
      <c r="C9" s="15" t="s">
        <v>14</v>
      </c>
      <c r="D9" s="6" t="s">
        <v>16</v>
      </c>
    </row>
    <row r="10" spans="1:4" x14ac:dyDescent="0.25">
      <c r="A10" s="4" t="s">
        <v>7</v>
      </c>
      <c r="B10" s="8">
        <v>0.03</v>
      </c>
      <c r="C10" s="15" t="s">
        <v>14</v>
      </c>
      <c r="D10" s="6" t="s">
        <v>16</v>
      </c>
    </row>
    <row r="11" spans="1:4" x14ac:dyDescent="0.25">
      <c r="A11" s="4" t="s">
        <v>8</v>
      </c>
      <c r="B11" s="5">
        <v>0.5</v>
      </c>
      <c r="C11" s="15" t="s">
        <v>17</v>
      </c>
      <c r="D11" s="6"/>
    </row>
    <row r="12" spans="1:4" ht="15.75" thickBot="1" x14ac:dyDescent="0.3">
      <c r="A12" s="9" t="s">
        <v>9</v>
      </c>
      <c r="B12" s="10">
        <v>580</v>
      </c>
      <c r="C12" s="16" t="s">
        <v>18</v>
      </c>
      <c r="D12" s="11" t="s">
        <v>16</v>
      </c>
    </row>
    <row r="13" spans="1:4" ht="15.75" thickBot="1" x14ac:dyDescent="0.3"/>
    <row r="14" spans="1:4" ht="15.75" thickBot="1" x14ac:dyDescent="0.3">
      <c r="A14" s="23" t="s">
        <v>25</v>
      </c>
      <c r="B14" s="24"/>
      <c r="C14" s="24"/>
      <c r="D14" s="25"/>
    </row>
    <row r="15" spans="1:4" x14ac:dyDescent="0.25">
      <c r="A15" s="12" t="s">
        <v>10</v>
      </c>
      <c r="B15" s="13" t="s">
        <v>11</v>
      </c>
      <c r="C15" s="13" t="s">
        <v>12</v>
      </c>
      <c r="D15" s="14" t="s">
        <v>13</v>
      </c>
    </row>
    <row r="16" spans="1:4" x14ac:dyDescent="0.25">
      <c r="A16" s="18" t="s">
        <v>19</v>
      </c>
      <c r="B16" s="17">
        <v>10000</v>
      </c>
      <c r="C16" s="15" t="s">
        <v>21</v>
      </c>
      <c r="D16" s="6" t="s">
        <v>22</v>
      </c>
    </row>
    <row r="17" spans="1:4" x14ac:dyDescent="0.25">
      <c r="A17" s="18" t="s">
        <v>20</v>
      </c>
      <c r="B17" s="34">
        <f>(B7/0.768-1)*B16</f>
        <v>32968.75</v>
      </c>
      <c r="C17" s="15" t="s">
        <v>21</v>
      </c>
      <c r="D17" s="6" t="s">
        <v>23</v>
      </c>
    </row>
    <row r="18" spans="1:4" x14ac:dyDescent="0.25">
      <c r="A18" s="18" t="s">
        <v>24</v>
      </c>
      <c r="B18" s="17">
        <v>33200</v>
      </c>
      <c r="C18" s="15" t="s">
        <v>21</v>
      </c>
      <c r="D18" s="6"/>
    </row>
    <row r="19" spans="1:4" ht="15.75" thickBot="1" x14ac:dyDescent="0.3">
      <c r="A19" s="19" t="s">
        <v>4</v>
      </c>
      <c r="B19" s="20">
        <f>0.768*(1+B18/B16)</f>
        <v>3.3177600000000003</v>
      </c>
      <c r="C19" s="16" t="s">
        <v>14</v>
      </c>
      <c r="D19" s="11"/>
    </row>
    <row r="20" spans="1:4" ht="15.75" thickBot="1" x14ac:dyDescent="0.3"/>
    <row r="21" spans="1:4" ht="15.75" thickBot="1" x14ac:dyDescent="0.3">
      <c r="A21" s="23" t="s">
        <v>26</v>
      </c>
      <c r="B21" s="24"/>
      <c r="C21" s="24"/>
      <c r="D21" s="25"/>
    </row>
    <row r="22" spans="1:4" x14ac:dyDescent="0.25">
      <c r="A22" s="12" t="s">
        <v>10</v>
      </c>
      <c r="B22" s="13" t="s">
        <v>11</v>
      </c>
      <c r="C22" s="13" t="s">
        <v>12</v>
      </c>
      <c r="D22" s="14" t="s">
        <v>13</v>
      </c>
    </row>
    <row r="23" spans="1:4" x14ac:dyDescent="0.25">
      <c r="A23" s="22" t="s">
        <v>28</v>
      </c>
      <c r="B23" s="32">
        <v>4.7</v>
      </c>
      <c r="C23" s="15" t="s">
        <v>33</v>
      </c>
      <c r="D23" s="21" t="s">
        <v>27</v>
      </c>
    </row>
    <row r="24" spans="1:4" x14ac:dyDescent="0.25">
      <c r="A24" s="22" t="s">
        <v>34</v>
      </c>
      <c r="B24" s="32">
        <v>41</v>
      </c>
      <c r="C24" s="15" t="s">
        <v>35</v>
      </c>
      <c r="D24" s="21"/>
    </row>
    <row r="25" spans="1:4" ht="18" x14ac:dyDescent="0.35">
      <c r="A25" s="22" t="s">
        <v>29</v>
      </c>
      <c r="B25" s="33">
        <f>1/(2*PI()*SQRT((B23*10^-6)*(B24*10^-6)))</f>
        <v>11465.137678884093</v>
      </c>
      <c r="C25" s="15" t="s">
        <v>36</v>
      </c>
      <c r="D25" s="21" t="s">
        <v>37</v>
      </c>
    </row>
    <row r="26" spans="1:4" ht="18" x14ac:dyDescent="0.35">
      <c r="A26" s="22" t="s">
        <v>31</v>
      </c>
      <c r="B26" s="30">
        <f>(B19/B6)*(B6-B19)/((B23*10^-6)*(B12*10^3))</f>
        <v>0.97955177986275954</v>
      </c>
      <c r="C26" s="15" t="s">
        <v>17</v>
      </c>
      <c r="D26" s="21"/>
    </row>
    <row r="27" spans="1:4" ht="18" x14ac:dyDescent="0.35">
      <c r="A27" s="22" t="s">
        <v>30</v>
      </c>
      <c r="B27" s="30">
        <f>B11+B26/2</f>
        <v>0.98977588993137977</v>
      </c>
      <c r="C27" s="15" t="s">
        <v>17</v>
      </c>
      <c r="D27" s="21"/>
    </row>
    <row r="28" spans="1:4" ht="18" x14ac:dyDescent="0.35">
      <c r="A28" s="22" t="s">
        <v>32</v>
      </c>
      <c r="B28" s="30">
        <f>SQRT(B11^2+1/12*(B26^2))</f>
        <v>0.574421570613452</v>
      </c>
      <c r="C28" s="15" t="s">
        <v>17</v>
      </c>
      <c r="D28" s="21"/>
    </row>
    <row r="29" spans="1:4" ht="18.75" thickBot="1" x14ac:dyDescent="0.4">
      <c r="A29" s="26" t="s">
        <v>38</v>
      </c>
      <c r="B29" s="31">
        <f>(B19*(B6-B19))/(SQRT(12)*B6*(B23*10^-6)*(B12*10^3))</f>
        <v>0.28277224189447064</v>
      </c>
      <c r="C29" s="16" t="s">
        <v>17</v>
      </c>
      <c r="D29" s="28"/>
    </row>
    <row r="30" spans="1:4" ht="15.75" thickBot="1" x14ac:dyDescent="0.3"/>
    <row r="31" spans="1:4" ht="15.75" thickBot="1" x14ac:dyDescent="0.3">
      <c r="A31" s="23" t="s">
        <v>39</v>
      </c>
      <c r="B31" s="24"/>
      <c r="C31" s="24"/>
      <c r="D31" s="25"/>
    </row>
    <row r="32" spans="1:4" x14ac:dyDescent="0.25">
      <c r="A32" s="12" t="s">
        <v>10</v>
      </c>
      <c r="B32" s="13" t="s">
        <v>11</v>
      </c>
      <c r="C32" s="13" t="s">
        <v>12</v>
      </c>
      <c r="D32" s="14" t="s">
        <v>13</v>
      </c>
    </row>
    <row r="33" spans="1:4" x14ac:dyDescent="0.25">
      <c r="A33" s="22" t="s">
        <v>40</v>
      </c>
      <c r="B33" s="32">
        <v>7</v>
      </c>
      <c r="C33" s="15" t="s">
        <v>35</v>
      </c>
      <c r="D33" s="21" t="s">
        <v>44</v>
      </c>
    </row>
    <row r="34" spans="1:4" x14ac:dyDescent="0.25">
      <c r="A34" s="22" t="s">
        <v>42</v>
      </c>
      <c r="B34" s="32">
        <v>7</v>
      </c>
      <c r="C34" s="15" t="s">
        <v>35</v>
      </c>
      <c r="D34" s="21" t="s">
        <v>44</v>
      </c>
    </row>
    <row r="35" spans="1:4" x14ac:dyDescent="0.25">
      <c r="A35" s="22" t="s">
        <v>41</v>
      </c>
      <c r="B35" s="17">
        <v>0.1</v>
      </c>
      <c r="C35" s="15" t="s">
        <v>35</v>
      </c>
      <c r="D35" s="21"/>
    </row>
    <row r="36" spans="1:4" ht="15.75" thickBot="1" x14ac:dyDescent="0.3">
      <c r="A36" s="26" t="s">
        <v>43</v>
      </c>
      <c r="B36" s="29" t="str">
        <f>IF(SUM(B33:B35)&gt;=10,"PASS","FAIL")</f>
        <v>PASS</v>
      </c>
      <c r="C36" s="16"/>
      <c r="D36" s="28"/>
    </row>
    <row r="37" spans="1:4" ht="15.75" thickBot="1" x14ac:dyDescent="0.3"/>
    <row r="38" spans="1:4" ht="15.75" thickBot="1" x14ac:dyDescent="0.3">
      <c r="A38" s="23" t="s">
        <v>45</v>
      </c>
      <c r="B38" s="24"/>
      <c r="C38" s="24"/>
      <c r="D38" s="25"/>
    </row>
    <row r="39" spans="1:4" x14ac:dyDescent="0.25">
      <c r="A39" s="12" t="s">
        <v>10</v>
      </c>
      <c r="B39" s="13" t="s">
        <v>11</v>
      </c>
      <c r="C39" s="13" t="s">
        <v>12</v>
      </c>
      <c r="D39" s="14" t="s">
        <v>13</v>
      </c>
    </row>
    <row r="40" spans="1:4" ht="15.75" thickBot="1" x14ac:dyDescent="0.3">
      <c r="A40" s="26" t="s">
        <v>46</v>
      </c>
      <c r="B40" s="27">
        <v>0.1</v>
      </c>
      <c r="C40" s="16" t="s">
        <v>35</v>
      </c>
      <c r="D40" s="28"/>
    </row>
  </sheetData>
  <mergeCells count="6">
    <mergeCell ref="A2:C2"/>
    <mergeCell ref="A1:D1"/>
    <mergeCell ref="A14:D14"/>
    <mergeCell ref="A21:D21"/>
    <mergeCell ref="A31:D31"/>
    <mergeCell ref="A38:D38"/>
  </mergeCells>
  <conditionalFormatting sqref="B36">
    <cfRule type="cellIs" dxfId="0" priority="2" operator="equal">
      <formula>"FAIL"</formula>
    </cfRule>
    <cfRule type="cellIs" dxfId="1" priority="1" operator="equal">
      <formula>"PASS"</formula>
    </cfRule>
  </conditionalFormatting>
  <hyperlinks>
    <hyperlink ref="A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2016-07-14T07:24:29Z</dcterms:created>
  <dcterms:modified xsi:type="dcterms:W3CDTF">2016-07-14T08:18:46Z</dcterms:modified>
</cp:coreProperties>
</file>