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ce\Documents\svn\AMSAT\Fox1\PSU\MPPT\EngineringDocs\"/>
    </mc:Choice>
  </mc:AlternateContent>
  <bookViews>
    <workbookView xWindow="0" yWindow="0" windowWidth="2160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H22" i="1" l="1"/>
  <c r="H21" i="1"/>
  <c r="J20" i="1"/>
  <c r="H20" i="1"/>
  <c r="J19" i="1"/>
  <c r="H19" i="1"/>
  <c r="B20" i="1"/>
  <c r="H18" i="1" s="1"/>
  <c r="B19" i="1"/>
  <c r="B18" i="1"/>
  <c r="D18" i="1" s="1"/>
  <c r="D10" i="1"/>
</calcChain>
</file>

<file path=xl/sharedStrings.xml><?xml version="1.0" encoding="utf-8"?>
<sst xmlns="http://schemas.openxmlformats.org/spreadsheetml/2006/main" count="70" uniqueCount="40">
  <si>
    <t>Component</t>
  </si>
  <si>
    <t>value</t>
  </si>
  <si>
    <t>Unit</t>
  </si>
  <si>
    <t>Value 2</t>
  </si>
  <si>
    <t>Unit 2</t>
  </si>
  <si>
    <t>F</t>
  </si>
  <si>
    <t>Ω</t>
  </si>
  <si>
    <t>L</t>
  </si>
  <si>
    <t>H</t>
  </si>
  <si>
    <t>V</t>
  </si>
  <si>
    <t>Hz</t>
  </si>
  <si>
    <t>Circuit Details</t>
  </si>
  <si>
    <t>R1</t>
  </si>
  <si>
    <t>R2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</si>
  <si>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</si>
  <si>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</si>
  <si>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OSC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</si>
  <si>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OSC</t>
    </r>
  </si>
  <si>
    <t>Type III Compensation</t>
  </si>
  <si>
    <t>Frequency Domain</t>
  </si>
  <si>
    <t>Parameter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</si>
  <si>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LC</t>
    </r>
  </si>
  <si>
    <t>=</t>
  </si>
  <si>
    <t>VP</t>
  </si>
  <si>
    <t>dB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</si>
  <si>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CO</t>
    </r>
  </si>
  <si>
    <t>Degrees</t>
  </si>
  <si>
    <r>
      <t>Gain</t>
    </r>
    <r>
      <rPr>
        <b/>
        <vertAlign val="subscript"/>
        <sz val="11"/>
        <color theme="1"/>
        <rFont val="Calibri"/>
        <family val="2"/>
        <scheme val="minor"/>
      </rPr>
      <t>CO</t>
    </r>
  </si>
  <si>
    <r>
      <t>Phase</t>
    </r>
    <r>
      <rPr>
        <b/>
        <vertAlign val="subscript"/>
        <sz val="11"/>
        <color theme="1"/>
        <rFont val="Calibri"/>
        <family val="2"/>
        <scheme val="minor"/>
      </rPr>
      <t>CO</t>
    </r>
  </si>
  <si>
    <t>Gain</t>
  </si>
  <si>
    <t>V/V</t>
  </si>
  <si>
    <r>
      <t>ϴ</t>
    </r>
    <r>
      <rPr>
        <b/>
        <vertAlign val="subscript"/>
        <sz val="11"/>
        <color theme="1"/>
        <rFont val="Calibri"/>
        <family val="2"/>
      </rPr>
      <t>Comp</t>
    </r>
  </si>
  <si>
    <t>K</t>
  </si>
  <si>
    <t>Ohms</t>
  </si>
  <si>
    <t>C1</t>
  </si>
  <si>
    <t>uF</t>
  </si>
  <si>
    <t>C2</t>
  </si>
  <si>
    <t>nF</t>
  </si>
  <si>
    <t>C3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</si>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</sst>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0" fontId="3" fillId="4" borderId="4" xfId="3" applyBorder="1"/>
    <xf numFmtId="0" fontId="3" fillId="4" borderId="0" xfId="3" applyBorder="1"/>
    <xf numFmtId="0" fontId="3" fillId="4" borderId="5" xfId="3" applyBorder="1"/>
    <xf numFmtId="11" fontId="1" fillId="2" borderId="0" xfId="1" applyNumberFormat="1" applyBorder="1"/>
    <xf numFmtId="0" fontId="1" fillId="2" borderId="0" xfId="1" applyBorder="1"/>
    <xf numFmtId="0" fontId="1" fillId="2" borderId="5" xfId="1" applyBorder="1"/>
    <xf numFmtId="11" fontId="1" fillId="2" borderId="7" xfId="1" applyNumberFormat="1" applyBorder="1"/>
    <xf numFmtId="0" fontId="1" fillId="2" borderId="7" xfId="1" applyBorder="1"/>
    <xf numFmtId="0" fontId="1" fillId="2" borderId="8" xfId="1" applyBorder="1"/>
    <xf numFmtId="0" fontId="2" fillId="2" borderId="4" xfId="1" applyFont="1" applyBorder="1"/>
    <xf numFmtId="0" fontId="2" fillId="2" borderId="6" xfId="1" applyFont="1" applyBorder="1"/>
    <xf numFmtId="0" fontId="2" fillId="2" borderId="0" xfId="1" applyFont="1" applyBorder="1"/>
    <xf numFmtId="11" fontId="0" fillId="2" borderId="0" xfId="1" applyNumberFormat="1" applyFont="1" applyBorder="1"/>
    <xf numFmtId="0" fontId="0" fillId="2" borderId="0" xfId="1" applyFont="1" applyBorder="1"/>
    <xf numFmtId="0" fontId="0" fillId="2" borderId="5" xfId="1" applyFont="1" applyBorder="1"/>
    <xf numFmtId="164" fontId="1" fillId="2" borderId="0" xfId="1" applyNumberFormat="1" applyBorder="1"/>
    <xf numFmtId="164" fontId="1" fillId="2" borderId="7" xfId="1" applyNumberFormat="1" applyBorder="1"/>
    <xf numFmtId="0" fontId="5" fillId="2" borderId="4" xfId="1" applyFont="1" applyBorder="1"/>
    <xf numFmtId="2" fontId="1" fillId="2" borderId="0" xfId="1" applyNumberFormat="1" applyBorder="1"/>
    <xf numFmtId="2" fontId="1" fillId="2" borderId="7" xfId="1" applyNumberFormat="1" applyBorder="1"/>
    <xf numFmtId="0" fontId="3" fillId="3" borderId="1" xfId="2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</cellXfs>
  <cellStyles count="4">
    <cellStyle name="20% - Accent3" xfId="1" builtinId="38"/>
    <cellStyle name="60% - Accent5" xfId="3" builtinId="48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590550</xdr:colOff>
      <xdr:row>24</xdr:row>
      <xdr:rowOff>28575</xdr:rowOff>
    </xdr:from>
    <xdr:to>
      <xdr:col>9</xdr:col>
      <xdr:colOff>199693</xdr:colOff>
      <xdr:row>33</xdr:row>
      <xdr:rowOff>190265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4876800"/>
          <a:ext cx="2657143" cy="1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B5" workbookViewId="0">
      <selection activeCell="K22" sqref="K22"/>
    </sheetView>
  </sheetViews>
  <sheetFormatPr defaultRowHeight="15" x14ac:dyDescent="0.25"/>
  <cols>
    <col min="1" max="1" width="11.42578125" bestFit="1" customWidth="1"/>
    <col min="2" max="2" width="10.5703125" bestFit="1" customWidth="1"/>
  </cols>
  <sheetData>
    <row r="1" spans="1:11" ht="15.75" thickBot="1" x14ac:dyDescent="0.3"/>
    <row r="2" spans="1:11" x14ac:dyDescent="0.25">
      <c r="A2" s="21" t="s">
        <v>11</v>
      </c>
      <c r="B2" s="22"/>
      <c r="C2" s="22"/>
      <c r="D2" s="22"/>
      <c r="E2" s="23"/>
      <c r="G2" s="21" t="s">
        <v>19</v>
      </c>
      <c r="H2" s="22"/>
      <c r="I2" s="22"/>
      <c r="J2" s="22"/>
      <c r="K2" s="23"/>
    </row>
    <row r="3" spans="1:11" x14ac:dyDescent="0.25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  <c r="G3" s="1" t="s">
        <v>20</v>
      </c>
      <c r="H3" s="2" t="s">
        <v>1</v>
      </c>
      <c r="I3" s="2" t="s">
        <v>2</v>
      </c>
      <c r="J3" s="2" t="s">
        <v>3</v>
      </c>
      <c r="K3" s="3" t="s">
        <v>4</v>
      </c>
    </row>
    <row r="4" spans="1:11" ht="18" x14ac:dyDescent="0.35">
      <c r="A4" s="10" t="s">
        <v>14</v>
      </c>
      <c r="B4" s="4">
        <v>4.6999999999999997E-5</v>
      </c>
      <c r="C4" s="5" t="s">
        <v>5</v>
      </c>
      <c r="D4" s="5">
        <v>1</v>
      </c>
      <c r="E4" s="6" t="s">
        <v>6</v>
      </c>
      <c r="G4" s="10" t="s">
        <v>25</v>
      </c>
      <c r="H4" s="4">
        <v>13000</v>
      </c>
      <c r="I4" s="14" t="s">
        <v>10</v>
      </c>
      <c r="J4" s="5"/>
      <c r="K4" s="6"/>
    </row>
    <row r="5" spans="1:11" ht="18" x14ac:dyDescent="0.35">
      <c r="A5" s="10" t="s">
        <v>15</v>
      </c>
      <c r="B5" s="4">
        <v>4.6999999999999997E-5</v>
      </c>
      <c r="C5" s="5" t="s">
        <v>5</v>
      </c>
      <c r="D5" s="5">
        <v>1</v>
      </c>
      <c r="E5" s="6" t="s">
        <v>6</v>
      </c>
      <c r="G5" s="10" t="s">
        <v>27</v>
      </c>
      <c r="H5" s="4">
        <v>-3</v>
      </c>
      <c r="I5" s="14" t="s">
        <v>24</v>
      </c>
      <c r="J5" s="5"/>
      <c r="K5" s="6"/>
    </row>
    <row r="6" spans="1:11" ht="18" x14ac:dyDescent="0.35">
      <c r="A6" s="10" t="s">
        <v>7</v>
      </c>
      <c r="B6" s="4">
        <v>2.1999999999999999E-5</v>
      </c>
      <c r="C6" s="5" t="s">
        <v>8</v>
      </c>
      <c r="D6" s="4">
        <v>6.9000000000000006E-2</v>
      </c>
      <c r="E6" s="6" t="s">
        <v>6</v>
      </c>
      <c r="G6" s="10" t="s">
        <v>28</v>
      </c>
      <c r="H6" s="4">
        <v>-172.3</v>
      </c>
      <c r="I6" s="14" t="s">
        <v>26</v>
      </c>
      <c r="J6" s="5"/>
      <c r="K6" s="6"/>
    </row>
    <row r="7" spans="1:11" ht="18" x14ac:dyDescent="0.35">
      <c r="A7" s="10" t="s">
        <v>16</v>
      </c>
      <c r="B7" s="16">
        <v>1</v>
      </c>
      <c r="C7" s="5" t="s">
        <v>9</v>
      </c>
      <c r="D7" s="5"/>
      <c r="E7" s="6"/>
      <c r="G7" s="10" t="s">
        <v>21</v>
      </c>
      <c r="H7" s="13" t="s">
        <v>22</v>
      </c>
      <c r="I7" s="5" t="s">
        <v>5</v>
      </c>
      <c r="J7" s="5">
        <v>1</v>
      </c>
      <c r="K7" s="6" t="s">
        <v>6</v>
      </c>
    </row>
    <row r="8" spans="1:11" ht="18" x14ac:dyDescent="0.35">
      <c r="A8" s="10" t="s">
        <v>17</v>
      </c>
      <c r="B8" s="16">
        <v>666000</v>
      </c>
      <c r="C8" s="5" t="s">
        <v>10</v>
      </c>
      <c r="D8" s="5"/>
      <c r="E8" s="6"/>
      <c r="G8" s="10"/>
      <c r="H8" s="4"/>
      <c r="I8" s="5"/>
      <c r="J8" s="5"/>
      <c r="K8" s="6"/>
    </row>
    <row r="9" spans="1:11" ht="15.75" thickBot="1" x14ac:dyDescent="0.3">
      <c r="A9" s="11" t="s">
        <v>12</v>
      </c>
      <c r="B9" s="17">
        <v>4750</v>
      </c>
      <c r="C9" s="8" t="s">
        <v>6</v>
      </c>
      <c r="D9" s="8"/>
      <c r="E9" s="9"/>
      <c r="G9" s="10"/>
      <c r="H9" s="4"/>
      <c r="I9" s="5"/>
      <c r="J9" s="4"/>
      <c r="K9" s="6"/>
    </row>
    <row r="10" spans="1:11" x14ac:dyDescent="0.25">
      <c r="A10" s="12" t="s">
        <v>23</v>
      </c>
      <c r="B10" s="16">
        <v>1</v>
      </c>
      <c r="C10" s="14" t="s">
        <v>9</v>
      </c>
      <c r="D10" s="4">
        <f>20*LOG10(1/B10)</f>
        <v>0</v>
      </c>
      <c r="E10" s="14" t="s">
        <v>24</v>
      </c>
      <c r="G10" s="10"/>
      <c r="H10" s="4"/>
      <c r="I10" s="5"/>
      <c r="J10" s="5"/>
      <c r="K10" s="6"/>
    </row>
    <row r="11" spans="1:11" x14ac:dyDescent="0.25">
      <c r="A11" s="12"/>
      <c r="B11" s="4"/>
      <c r="C11" s="5"/>
      <c r="D11" s="5"/>
      <c r="E11" s="5"/>
      <c r="G11" s="10"/>
      <c r="H11" s="4"/>
      <c r="I11" s="5"/>
      <c r="J11" s="5"/>
      <c r="K11" s="6"/>
    </row>
    <row r="12" spans="1:11" ht="15.75" thickBot="1" x14ac:dyDescent="0.3">
      <c r="A12" s="12"/>
      <c r="B12" s="4"/>
      <c r="C12" s="5"/>
      <c r="D12" s="5"/>
      <c r="E12" s="5"/>
      <c r="G12" s="11"/>
      <c r="H12" s="7"/>
      <c r="I12" s="8"/>
      <c r="J12" s="8"/>
      <c r="K12" s="9"/>
    </row>
    <row r="13" spans="1:11" x14ac:dyDescent="0.25">
      <c r="A13" s="12"/>
      <c r="B13" s="4"/>
      <c r="C13" s="5"/>
      <c r="D13" s="5"/>
      <c r="E13" s="5"/>
    </row>
    <row r="14" spans="1:11" x14ac:dyDescent="0.25">
      <c r="A14" s="12"/>
      <c r="B14" s="4"/>
      <c r="C14" s="5"/>
      <c r="D14" s="5"/>
      <c r="E14" s="5"/>
    </row>
    <row r="15" spans="1:11" ht="15.75" thickBot="1" x14ac:dyDescent="0.3"/>
    <row r="16" spans="1:11" x14ac:dyDescent="0.25">
      <c r="A16" s="21" t="s">
        <v>18</v>
      </c>
      <c r="B16" s="22"/>
      <c r="C16" s="22"/>
      <c r="D16" s="22"/>
      <c r="E16" s="23"/>
      <c r="G16" s="21" t="s">
        <v>18</v>
      </c>
      <c r="H16" s="22"/>
      <c r="I16" s="22"/>
      <c r="J16" s="22"/>
      <c r="K16" s="23"/>
    </row>
    <row r="17" spans="1:11" x14ac:dyDescent="0.25">
      <c r="A17" s="1" t="s">
        <v>0</v>
      </c>
      <c r="B17" s="2" t="s">
        <v>1</v>
      </c>
      <c r="C17" s="2" t="s">
        <v>2</v>
      </c>
      <c r="D17" s="2" t="s">
        <v>3</v>
      </c>
      <c r="E17" s="3" t="s">
        <v>4</v>
      </c>
      <c r="G17" s="1" t="s">
        <v>0</v>
      </c>
      <c r="H17" s="2" t="s">
        <v>1</v>
      </c>
      <c r="I17" s="2" t="s">
        <v>2</v>
      </c>
      <c r="J17" s="2" t="s">
        <v>3</v>
      </c>
      <c r="K17" s="3" t="s">
        <v>4</v>
      </c>
    </row>
    <row r="18" spans="1:11" x14ac:dyDescent="0.25">
      <c r="A18" s="10" t="s">
        <v>29</v>
      </c>
      <c r="B18" s="16">
        <f>ABS(H5+D10)</f>
        <v>3</v>
      </c>
      <c r="C18" s="14" t="s">
        <v>24</v>
      </c>
      <c r="D18" s="16">
        <f>10^(B18/(20))</f>
        <v>1.4125375446227544</v>
      </c>
      <c r="E18" s="15" t="s">
        <v>30</v>
      </c>
      <c r="G18" s="10" t="s">
        <v>13</v>
      </c>
      <c r="H18" s="16">
        <f>B18*B9/SQRT(B20)</f>
        <v>3335.7482064695205</v>
      </c>
      <c r="I18" s="14" t="s">
        <v>33</v>
      </c>
      <c r="J18" s="16"/>
      <c r="K18" s="15"/>
    </row>
    <row r="19" spans="1:11" ht="18" x14ac:dyDescent="0.35">
      <c r="A19" s="18" t="s">
        <v>31</v>
      </c>
      <c r="B19" s="19">
        <f>45-(H6)</f>
        <v>217.3</v>
      </c>
      <c r="C19" s="5"/>
      <c r="D19" s="4"/>
      <c r="E19" s="6"/>
      <c r="G19" s="18" t="s">
        <v>34</v>
      </c>
      <c r="H19" s="13">
        <f>SQRT(B20)/(2*PI()*H4*H18)</f>
        <v>1.5678522056578718E-8</v>
      </c>
      <c r="I19" s="14" t="s">
        <v>5</v>
      </c>
      <c r="J19" s="16">
        <f>H19*10^6</f>
        <v>1.5678522056578718E-2</v>
      </c>
      <c r="K19" s="15" t="s">
        <v>35</v>
      </c>
    </row>
    <row r="20" spans="1:11" x14ac:dyDescent="0.25">
      <c r="A20" s="10" t="s">
        <v>32</v>
      </c>
      <c r="B20" s="19">
        <f>(TAN((RADIANS(B19)+RADIANS(90))/4))^2</f>
        <v>18.249173758330546</v>
      </c>
      <c r="C20" s="5"/>
      <c r="D20" s="5"/>
      <c r="E20" s="6"/>
      <c r="G20" s="10" t="s">
        <v>36</v>
      </c>
      <c r="H20" s="13">
        <f>1/(2*PI()*H4*H18*SQRT(B20))</f>
        <v>8.5913599509795053E-10</v>
      </c>
      <c r="I20" s="14" t="s">
        <v>5</v>
      </c>
      <c r="J20" s="16">
        <f>H20*10^9</f>
        <v>0.85913599509795058</v>
      </c>
      <c r="K20" s="15" t="s">
        <v>37</v>
      </c>
    </row>
    <row r="21" spans="1:11" x14ac:dyDescent="0.25">
      <c r="A21" s="10"/>
      <c r="B21" s="19"/>
      <c r="C21" s="5"/>
      <c r="D21" s="5"/>
      <c r="E21" s="6"/>
      <c r="G21" s="10" t="s">
        <v>38</v>
      </c>
      <c r="H21" s="13">
        <f>SQRT(B20)/(2*PI()*H4*B9)</f>
        <v>1.1010442490594795E-8</v>
      </c>
      <c r="I21" s="14" t="s">
        <v>5</v>
      </c>
      <c r="J21" s="16">
        <f>H21*10^6</f>
        <v>1.1010442490594796E-2</v>
      </c>
      <c r="K21" s="15" t="s">
        <v>35</v>
      </c>
    </row>
    <row r="22" spans="1:11" ht="15.75" thickBot="1" x14ac:dyDescent="0.3">
      <c r="A22" s="11"/>
      <c r="B22" s="20"/>
      <c r="C22" s="8"/>
      <c r="D22" s="8"/>
      <c r="E22" s="9"/>
      <c r="G22" s="11" t="s">
        <v>39</v>
      </c>
      <c r="H22" s="20">
        <f>1/(2*PI()*H4*SQRT(B20)*H21)</f>
        <v>260.28575665414314</v>
      </c>
      <c r="I22" s="8" t="s">
        <v>6</v>
      </c>
      <c r="J22" s="8"/>
      <c r="K22" s="9"/>
    </row>
  </sheetData>
  <mergeCells count="4">
    <mergeCell ref="A2:E2"/>
    <mergeCell ref="A16:E16"/>
    <mergeCell ref="G2:K2"/>
    <mergeCell ref="G16:K1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Bryce</cp:lastModifiedBy>
  <dcterms:created xsi:type="dcterms:W3CDTF">2015-05-20T05:56:43Z</dcterms:created>
  <dcterms:modified xsi:type="dcterms:W3CDTF">2015-05-23T08:47:14Z</dcterms:modified>
</cp:coreProperties>
</file>