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PSU\MPPT\EngineringDocs\"/>
    </mc:Choice>
  </mc:AlternateContent>
  <bookViews>
    <workbookView xWindow="0" yWindow="0" windowWidth="10740" windowHeight="9600"/>
  </bookViews>
  <sheets>
    <sheet name="Summary" sheetId="5" r:id="rId1"/>
    <sheet name="Quiescent" sheetId="8" r:id="rId2"/>
    <sheet name="MOSFET" sheetId="6" r:id="rId3"/>
    <sheet name="Inductor" sheetId="7" r:id="rId4"/>
    <sheet name="LTC4411" sheetId="1" r:id="rId5"/>
    <sheet name="ISense" sheetId="4" r:id="rId6"/>
    <sheet name="PI Inductor" sheetId="3" r:id="rId7"/>
    <sheet name="MPPT-&gt;QSH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C13" i="8"/>
  <c r="B21" i="5" s="1"/>
  <c r="C4" i="8"/>
  <c r="C5" i="8"/>
  <c r="C6" i="8"/>
  <c r="C7" i="8"/>
  <c r="C8" i="8"/>
  <c r="C9" i="8"/>
  <c r="C10" i="8"/>
  <c r="C11" i="8"/>
  <c r="C3" i="8"/>
  <c r="B16" i="5"/>
  <c r="B15" i="5"/>
  <c r="D9" i="7" l="1"/>
  <c r="C9" i="7"/>
  <c r="D8" i="7"/>
  <c r="C8" i="7"/>
  <c r="D7" i="7"/>
  <c r="C7" i="7"/>
  <c r="D6" i="7"/>
  <c r="C6" i="7"/>
  <c r="D5" i="7"/>
  <c r="C5" i="7"/>
  <c r="D4" i="7"/>
  <c r="C4" i="7"/>
  <c r="D3" i="7"/>
  <c r="C3" i="7"/>
  <c r="D9" i="6"/>
  <c r="C9" i="6"/>
  <c r="D8" i="6"/>
  <c r="C8" i="6"/>
  <c r="D7" i="6"/>
  <c r="C7" i="6"/>
  <c r="D6" i="6"/>
  <c r="C6" i="6"/>
  <c r="D5" i="6"/>
  <c r="C5" i="6"/>
  <c r="D4" i="6"/>
  <c r="C4" i="6"/>
  <c r="D3" i="6"/>
  <c r="D10" i="6" s="1"/>
  <c r="B3" i="5" s="1"/>
  <c r="C3" i="6"/>
  <c r="D10" i="7" l="1"/>
  <c r="B4" i="5" s="1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D17" i="2" s="1"/>
  <c r="C3" i="2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D4" i="4"/>
  <c r="C4" i="4"/>
  <c r="D3" i="4"/>
  <c r="C3" i="4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D3" i="3"/>
  <c r="B7" i="5" s="1"/>
  <c r="C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16" i="1"/>
  <c r="C15" i="1"/>
  <c r="C14" i="1"/>
  <c r="C13" i="1"/>
  <c r="C12" i="1"/>
  <c r="C4" i="1"/>
  <c r="C5" i="1"/>
  <c r="C6" i="1"/>
  <c r="C7" i="1"/>
  <c r="C8" i="1"/>
  <c r="C9" i="1"/>
  <c r="C10" i="1"/>
  <c r="C11" i="1"/>
  <c r="C3" i="1"/>
  <c r="D17" i="4" l="1"/>
  <c r="B6" i="5" s="1"/>
  <c r="B8" i="5" s="1"/>
  <c r="D17" i="1"/>
  <c r="B5" i="5" s="1"/>
  <c r="B10" i="5" l="1"/>
  <c r="B20" i="5"/>
  <c r="B22" i="5" s="1"/>
</calcChain>
</file>

<file path=xl/sharedStrings.xml><?xml version="1.0" encoding="utf-8"?>
<sst xmlns="http://schemas.openxmlformats.org/spreadsheetml/2006/main" count="60" uniqueCount="32">
  <si>
    <t>Current</t>
  </si>
  <si>
    <t>Voltage</t>
  </si>
  <si>
    <t>Power</t>
  </si>
  <si>
    <t>Resistance</t>
  </si>
  <si>
    <t>Notes</t>
  </si>
  <si>
    <t>These measurements were not super accurate, constant current roughly at indicated values</t>
  </si>
  <si>
    <t>MOSFET</t>
  </si>
  <si>
    <t>Inductor</t>
  </si>
  <si>
    <t>LTC4411</t>
  </si>
  <si>
    <t>Trace</t>
  </si>
  <si>
    <t>Current Sense</t>
  </si>
  <si>
    <t>PI filter</t>
  </si>
  <si>
    <t>Total</t>
  </si>
  <si>
    <t>Component</t>
  </si>
  <si>
    <t>25°C Theoretical Operation</t>
  </si>
  <si>
    <t>25°C Theoretical Efficiency</t>
  </si>
  <si>
    <t>25°C Measurements</t>
  </si>
  <si>
    <t>Parameter</t>
  </si>
  <si>
    <t>Value</t>
  </si>
  <si>
    <r>
      <rPr>
        <sz val="11"/>
        <color theme="1"/>
        <rFont val="Calibri"/>
        <family val="2"/>
      </rPr>
      <t>25°</t>
    </r>
    <r>
      <rPr>
        <sz val="11"/>
        <color theme="1"/>
        <rFont val="Calibri"/>
        <family val="2"/>
        <scheme val="minor"/>
      </rPr>
      <t>C Power</t>
    </r>
  </si>
  <si>
    <r>
      <rPr>
        <sz val="11"/>
        <color theme="1"/>
        <rFont val="Calibri"/>
        <family val="2"/>
      </rPr>
      <t>25°</t>
    </r>
    <r>
      <rPr>
        <sz val="11"/>
        <color theme="1"/>
        <rFont val="Calibri"/>
        <family val="2"/>
        <scheme val="minor"/>
      </rPr>
      <t>C I_Panel</t>
    </r>
  </si>
  <si>
    <r>
      <rPr>
        <sz val="11"/>
        <color theme="1"/>
        <rFont val="Calibri"/>
        <family val="2"/>
      </rPr>
      <t>25°</t>
    </r>
    <r>
      <rPr>
        <sz val="11"/>
        <color theme="1"/>
        <rFont val="Calibri"/>
        <family val="2"/>
        <scheme val="minor"/>
      </rPr>
      <t>C Max I_out</t>
    </r>
  </si>
  <si>
    <r>
      <rPr>
        <sz val="11"/>
        <color theme="1"/>
        <rFont val="Calibri"/>
        <family val="2"/>
      </rPr>
      <t>25°</t>
    </r>
    <r>
      <rPr>
        <sz val="11"/>
        <color theme="1"/>
        <rFont val="Calibri"/>
        <family val="2"/>
        <scheme val="minor"/>
      </rPr>
      <t>C Resistive Power Loss</t>
    </r>
  </si>
  <si>
    <r>
      <rPr>
        <sz val="11"/>
        <color theme="1"/>
        <rFont val="Calibri"/>
        <family val="2"/>
      </rPr>
      <t>25°</t>
    </r>
    <r>
      <rPr>
        <sz val="11"/>
        <color theme="1"/>
        <rFont val="Calibri"/>
        <family val="2"/>
        <scheme val="minor"/>
      </rPr>
      <t>C Quiescient Power Loss</t>
    </r>
  </si>
  <si>
    <t>Median Resistance</t>
  </si>
  <si>
    <t>25°C Quiescent Power</t>
  </si>
  <si>
    <t>Median</t>
  </si>
  <si>
    <r>
      <t>V</t>
    </r>
    <r>
      <rPr>
        <b/>
        <vertAlign val="subscript"/>
        <sz val="11"/>
        <color theme="0"/>
        <rFont val="Calibri"/>
        <family val="2"/>
        <scheme val="minor"/>
      </rPr>
      <t>OC</t>
    </r>
  </si>
  <si>
    <r>
      <t>I</t>
    </r>
    <r>
      <rPr>
        <b/>
        <vertAlign val="subscript"/>
        <sz val="11"/>
        <color theme="0"/>
        <rFont val="Calibri"/>
        <family val="2"/>
        <scheme val="minor"/>
      </rPr>
      <t>Q</t>
    </r>
  </si>
  <si>
    <r>
      <t>P</t>
    </r>
    <r>
      <rPr>
        <b/>
        <vertAlign val="subscript"/>
        <sz val="11"/>
        <color theme="0"/>
        <rFont val="Calibri"/>
        <family val="2"/>
        <scheme val="minor"/>
      </rPr>
      <t>Q</t>
    </r>
  </si>
  <si>
    <t>25°C Resistance Measurement</t>
  </si>
  <si>
    <r>
      <rPr>
        <b/>
        <sz val="11"/>
        <color theme="1"/>
        <rFont val="Calibri"/>
        <family val="2"/>
      </rPr>
      <t>25°</t>
    </r>
    <r>
      <rPr>
        <b/>
        <sz val="11"/>
        <color theme="1"/>
        <rFont val="Calibri"/>
        <family val="2"/>
        <scheme val="minor"/>
      </rPr>
      <t>C Efficiency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</si>
</sst>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"/>
    <numFmt numFmtId="166" formatCode="0.000&quot;Ω&quot;"/>
    <numFmt numFmtId="167" formatCode="0.000&quot;W&quot;"/>
    <numFmt numFmtId="168" formatCode="0.000&quot;A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6" fillId="4" borderId="1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3" fillId="5" borderId="4" xfId="4" applyFont="1" applyBorder="1"/>
    <xf numFmtId="166" fontId="1" fillId="5" borderId="5" xfId="4" applyNumberFormat="1" applyBorder="1"/>
    <xf numFmtId="0" fontId="3" fillId="5" borderId="6" xfId="4" applyFont="1" applyBorder="1"/>
    <xf numFmtId="0" fontId="2" fillId="6" borderId="4" xfId="5" applyFont="1" applyBorder="1" applyAlignment="1">
      <alignment horizontal="center"/>
    </xf>
    <xf numFmtId="0" fontId="2" fillId="6" borderId="5" xfId="5" applyFont="1" applyBorder="1" applyAlignment="1">
      <alignment horizontal="center"/>
    </xf>
    <xf numFmtId="167" fontId="1" fillId="5" borderId="5" xfId="4" applyNumberFormat="1" applyBorder="1"/>
    <xf numFmtId="168" fontId="1" fillId="5" borderId="5" xfId="4" applyNumberFormat="1" applyBorder="1"/>
    <xf numFmtId="168" fontId="1" fillId="5" borderId="8" xfId="4" applyNumberFormat="1" applyBorder="1"/>
    <xf numFmtId="0" fontId="4" fillId="2" borderId="1" xfId="1" applyBorder="1" applyAlignment="1">
      <alignment horizontal="center"/>
    </xf>
    <xf numFmtId="0" fontId="4" fillId="2" borderId="2" xfId="1" applyBorder="1" applyAlignment="1">
      <alignment horizontal="center"/>
    </xf>
    <xf numFmtId="0" fontId="4" fillId="2" borderId="3" xfId="1" applyBorder="1" applyAlignment="1">
      <alignment horizontal="center"/>
    </xf>
    <xf numFmtId="0" fontId="1" fillId="3" borderId="4" xfId="2" applyBorder="1" applyAlignment="1">
      <alignment horizontal="left" vertical="top" wrapText="1"/>
    </xf>
    <xf numFmtId="0" fontId="1" fillId="3" borderId="0" xfId="2" applyBorder="1" applyAlignment="1">
      <alignment horizontal="left" vertical="top" wrapText="1"/>
    </xf>
    <xf numFmtId="0" fontId="1" fillId="3" borderId="5" xfId="2" applyBorder="1" applyAlignment="1">
      <alignment horizontal="left" vertical="top" wrapText="1"/>
    </xf>
    <xf numFmtId="0" fontId="1" fillId="3" borderId="6" xfId="2" applyBorder="1" applyAlignment="1">
      <alignment horizontal="left" vertical="top" wrapText="1"/>
    </xf>
    <xf numFmtId="0" fontId="1" fillId="3" borderId="7" xfId="2" applyBorder="1" applyAlignment="1">
      <alignment horizontal="left" vertical="top" wrapText="1"/>
    </xf>
    <xf numFmtId="0" fontId="1" fillId="3" borderId="8" xfId="2" applyBorder="1" applyAlignment="1">
      <alignment horizontal="left" vertical="top" wrapText="1"/>
    </xf>
    <xf numFmtId="0" fontId="2" fillId="9" borderId="4" xfId="8" applyFont="1" applyBorder="1" applyAlignment="1">
      <alignment horizontal="center"/>
    </xf>
    <xf numFmtId="0" fontId="2" fillId="9" borderId="0" xfId="8" applyFont="1" applyBorder="1" applyAlignment="1">
      <alignment horizontal="center"/>
    </xf>
    <xf numFmtId="0" fontId="2" fillId="9" borderId="5" xfId="8" applyFont="1" applyBorder="1" applyAlignment="1">
      <alignment horizontal="center"/>
    </xf>
    <xf numFmtId="0" fontId="3" fillId="8" borderId="4" xfId="7" applyFont="1" applyBorder="1"/>
    <xf numFmtId="11" fontId="1" fillId="8" borderId="0" xfId="7" applyNumberFormat="1" applyBorder="1"/>
    <xf numFmtId="167" fontId="1" fillId="8" borderId="5" xfId="7" applyNumberFormat="1" applyBorder="1"/>
    <xf numFmtId="0" fontId="1" fillId="8" borderId="0" xfId="7" applyBorder="1"/>
    <xf numFmtId="0" fontId="1" fillId="8" borderId="4" xfId="7" applyBorder="1"/>
    <xf numFmtId="0" fontId="3" fillId="8" borderId="9" xfId="7" applyFont="1" applyBorder="1"/>
    <xf numFmtId="0" fontId="1" fillId="8" borderId="10" xfId="7" applyBorder="1"/>
    <xf numFmtId="167" fontId="1" fillId="8" borderId="11" xfId="7" applyNumberFormat="1" applyBorder="1" applyAlignment="1">
      <alignment horizontal="center"/>
    </xf>
    <xf numFmtId="0" fontId="3" fillId="5" borderId="9" xfId="4" applyFont="1" applyBorder="1"/>
    <xf numFmtId="166" fontId="1" fillId="5" borderId="11" xfId="4" applyNumberFormat="1" applyBorder="1"/>
    <xf numFmtId="0" fontId="6" fillId="7" borderId="1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6" fillId="7" borderId="3" xfId="6" applyFont="1" applyBorder="1" applyAlignment="1">
      <alignment horizontal="center"/>
    </xf>
    <xf numFmtId="167" fontId="1" fillId="8" borderId="0" xfId="7" applyNumberFormat="1" applyBorder="1"/>
    <xf numFmtId="11" fontId="1" fillId="8" borderId="10" xfId="7" applyNumberFormat="1" applyBorder="1"/>
    <xf numFmtId="167" fontId="1" fillId="8" borderId="10" xfId="7" applyNumberFormat="1" applyBorder="1"/>
    <xf numFmtId="166" fontId="3" fillId="8" borderId="11" xfId="7" applyNumberFormat="1" applyFont="1" applyBorder="1"/>
    <xf numFmtId="166" fontId="3" fillId="8" borderId="5" xfId="7" applyNumberFormat="1" applyFont="1" applyBorder="1"/>
    <xf numFmtId="10" fontId="3" fillId="5" borderId="11" xfId="4" applyNumberFormat="1" applyFont="1" applyBorder="1"/>
  </cellXfs>
  <cellStyles count="9">
    <cellStyle name="20% - Accent2" xfId="2" builtinId="34"/>
    <cellStyle name="20% - Accent5" xfId="4" builtinId="46"/>
    <cellStyle name="20% - Accent6" xfId="7" builtinId="50"/>
    <cellStyle name="60% - Accent5" xfId="5" builtinId="48"/>
    <cellStyle name="60% - Accent6" xfId="8" builtinId="52"/>
    <cellStyle name="Accent2" xfId="1" builtinId="33"/>
    <cellStyle name="Accent5" xfId="3" builtinId="45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1" sqref="D21"/>
    </sheetView>
  </sheetViews>
  <sheetFormatPr defaultRowHeight="15" x14ac:dyDescent="0.25"/>
  <cols>
    <col min="1" max="1" width="25.7109375" bestFit="1" customWidth="1"/>
    <col min="2" max="2" width="18" bestFit="1" customWidth="1"/>
  </cols>
  <sheetData>
    <row r="1" spans="1:11" ht="15.75" x14ac:dyDescent="0.25">
      <c r="A1" s="4" t="s">
        <v>16</v>
      </c>
      <c r="B1" s="5"/>
    </row>
    <row r="2" spans="1:11" x14ac:dyDescent="0.25">
      <c r="A2" s="9" t="s">
        <v>13</v>
      </c>
      <c r="B2" s="10" t="s">
        <v>24</v>
      </c>
    </row>
    <row r="3" spans="1:11" x14ac:dyDescent="0.25">
      <c r="A3" s="6" t="s">
        <v>6</v>
      </c>
      <c r="B3" s="7">
        <f>MOSFET!D10</f>
        <v>2.8571428571428574E-2</v>
      </c>
    </row>
    <row r="4" spans="1:11" x14ac:dyDescent="0.25">
      <c r="A4" s="6" t="s">
        <v>7</v>
      </c>
      <c r="B4" s="7">
        <f>Inductor!D10</f>
        <v>7.2400000000000006E-2</v>
      </c>
    </row>
    <row r="5" spans="1:11" x14ac:dyDescent="0.25">
      <c r="A5" s="6" t="s">
        <v>8</v>
      </c>
      <c r="B5" s="7">
        <f>'LTC4411'!D17</f>
        <v>0.23289285714285712</v>
      </c>
    </row>
    <row r="6" spans="1:11" s="1" customFormat="1" x14ac:dyDescent="0.25">
      <c r="A6" s="6" t="s">
        <v>10</v>
      </c>
      <c r="B6" s="7">
        <f>ISense!D17</f>
        <v>2.5587412587412588E-2</v>
      </c>
    </row>
    <row r="7" spans="1:11" x14ac:dyDescent="0.25">
      <c r="A7" s="6" t="s">
        <v>11</v>
      </c>
      <c r="B7" s="7">
        <f>'PI Inductor'!D17</f>
        <v>3.9999999999999994E-2</v>
      </c>
    </row>
    <row r="8" spans="1:11" x14ac:dyDescent="0.25">
      <c r="A8" s="6" t="s">
        <v>9</v>
      </c>
      <c r="B8" s="7">
        <f>'MPPT-&gt;QSH'!D17-Summary!B7-Summary!B6</f>
        <v>4.6125874125872782E-3</v>
      </c>
    </row>
    <row r="9" spans="1:11" ht="15.75" thickBot="1" x14ac:dyDescent="0.3">
      <c r="A9" s="6"/>
      <c r="B9" s="7"/>
    </row>
    <row r="10" spans="1:11" ht="15.75" thickBot="1" x14ac:dyDescent="0.3">
      <c r="A10" s="34" t="s">
        <v>12</v>
      </c>
      <c r="B10" s="35">
        <f>SUM(B3:B8)</f>
        <v>0.4040642857142856</v>
      </c>
    </row>
    <row r="11" spans="1:11" ht="15.75" thickBot="1" x14ac:dyDescent="0.3">
      <c r="B11" s="3"/>
    </row>
    <row r="12" spans="1:11" ht="15.75" x14ac:dyDescent="0.25">
      <c r="A12" s="4" t="s">
        <v>14</v>
      </c>
      <c r="B12" s="5"/>
    </row>
    <row r="13" spans="1:11" ht="15.75" thickBot="1" x14ac:dyDescent="0.3">
      <c r="A13" s="9" t="s">
        <v>17</v>
      </c>
      <c r="B13" s="10" t="s">
        <v>18</v>
      </c>
    </row>
    <row r="14" spans="1:11" x14ac:dyDescent="0.25">
      <c r="A14" s="6" t="s">
        <v>19</v>
      </c>
      <c r="B14" s="11">
        <v>2.0859999999999999</v>
      </c>
      <c r="F14" s="14" t="s">
        <v>4</v>
      </c>
      <c r="G14" s="15"/>
      <c r="H14" s="15"/>
      <c r="I14" s="15"/>
      <c r="J14" s="15"/>
      <c r="K14" s="16"/>
    </row>
    <row r="15" spans="1:11" ht="15" customHeight="1" x14ac:dyDescent="0.25">
      <c r="A15" s="6" t="s">
        <v>20</v>
      </c>
      <c r="B15" s="12">
        <f>0.44</f>
        <v>0.44</v>
      </c>
      <c r="F15" s="17" t="s">
        <v>5</v>
      </c>
      <c r="G15" s="18"/>
      <c r="H15" s="18"/>
      <c r="I15" s="18"/>
      <c r="J15" s="18"/>
      <c r="K15" s="19"/>
    </row>
    <row r="16" spans="1:11" ht="15.75" thickBot="1" x14ac:dyDescent="0.3">
      <c r="A16" s="8" t="s">
        <v>21</v>
      </c>
      <c r="B16" s="13">
        <f>B14/4.2</f>
        <v>0.49666666666666659</v>
      </c>
      <c r="F16" s="17"/>
      <c r="G16" s="18"/>
      <c r="H16" s="18"/>
      <c r="I16" s="18"/>
      <c r="J16" s="18"/>
      <c r="K16" s="19"/>
    </row>
    <row r="17" spans="1:11" ht="15.75" thickBot="1" x14ac:dyDescent="0.3">
      <c r="B17" s="2"/>
      <c r="F17" s="17"/>
      <c r="G17" s="18"/>
      <c r="H17" s="18"/>
      <c r="I17" s="18"/>
      <c r="J17" s="18"/>
      <c r="K17" s="19"/>
    </row>
    <row r="18" spans="1:11" ht="15.75" x14ac:dyDescent="0.25">
      <c r="A18" s="4" t="s">
        <v>15</v>
      </c>
      <c r="B18" s="5"/>
      <c r="F18" s="17"/>
      <c r="G18" s="18"/>
      <c r="H18" s="18"/>
      <c r="I18" s="18"/>
      <c r="J18" s="18"/>
      <c r="K18" s="19"/>
    </row>
    <row r="19" spans="1:11" ht="15.75" thickBot="1" x14ac:dyDescent="0.3">
      <c r="A19" s="9" t="s">
        <v>17</v>
      </c>
      <c r="B19" s="10" t="s">
        <v>18</v>
      </c>
      <c r="F19" s="20"/>
      <c r="G19" s="21"/>
      <c r="H19" s="21"/>
      <c r="I19" s="21"/>
      <c r="J19" s="21"/>
      <c r="K19" s="22"/>
    </row>
    <row r="20" spans="1:11" x14ac:dyDescent="0.25">
      <c r="A20" s="6" t="s">
        <v>22</v>
      </c>
      <c r="B20" s="11">
        <f>B15^2*B3+B16^2*SUM(B4:B8)</f>
        <v>9.8157172142857088E-2</v>
      </c>
    </row>
    <row r="21" spans="1:11" ht="15.75" thickBot="1" x14ac:dyDescent="0.3">
      <c r="A21" s="6" t="s">
        <v>23</v>
      </c>
      <c r="B21" s="11">
        <f>Quiescent!C13</f>
        <v>9.9066000000000001E-2</v>
      </c>
    </row>
    <row r="22" spans="1:11" ht="15.75" thickBot="1" x14ac:dyDescent="0.3">
      <c r="A22" s="34" t="s">
        <v>31</v>
      </c>
      <c r="B22" s="44">
        <f>(B14-B20-B21)/B14</f>
        <v>0.90545389638405693</v>
      </c>
    </row>
    <row r="24" spans="1:11" x14ac:dyDescent="0.25">
      <c r="B24" s="2"/>
    </row>
    <row r="25" spans="1:11" x14ac:dyDescent="0.25">
      <c r="B25" s="2"/>
    </row>
    <row r="26" spans="1:11" x14ac:dyDescent="0.25">
      <c r="B26" s="2"/>
    </row>
  </sheetData>
  <mergeCells count="5">
    <mergeCell ref="F14:K14"/>
    <mergeCell ref="F15:K19"/>
    <mergeCell ref="A12:B12"/>
    <mergeCell ref="A18:B18"/>
    <mergeCell ref="A1: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6" sqref="E26"/>
    </sheetView>
  </sheetViews>
  <sheetFormatPr defaultRowHeight="15" x14ac:dyDescent="0.25"/>
  <sheetData>
    <row r="1" spans="1:3" ht="15.75" x14ac:dyDescent="0.25">
      <c r="A1" s="36" t="s">
        <v>25</v>
      </c>
      <c r="B1" s="37"/>
      <c r="C1" s="38"/>
    </row>
    <row r="2" spans="1:3" ht="18" x14ac:dyDescent="0.35">
      <c r="A2" s="23" t="s">
        <v>27</v>
      </c>
      <c r="B2" s="24" t="s">
        <v>28</v>
      </c>
      <c r="C2" s="25" t="s">
        <v>29</v>
      </c>
    </row>
    <row r="3" spans="1:3" x14ac:dyDescent="0.25">
      <c r="A3" s="26">
        <v>4.9000000000000004</v>
      </c>
      <c r="B3" s="27">
        <v>1.516E-2</v>
      </c>
      <c r="C3" s="28">
        <f>B3*A3</f>
        <v>7.4284000000000003E-2</v>
      </c>
    </row>
    <row r="4" spans="1:3" x14ac:dyDescent="0.25">
      <c r="A4" s="26">
        <v>5.0999999999999996</v>
      </c>
      <c r="B4" s="27">
        <v>1.5730000000000001E-2</v>
      </c>
      <c r="C4" s="28">
        <f t="shared" ref="C4:C11" si="0">B4*A4</f>
        <v>8.0223000000000003E-2</v>
      </c>
    </row>
    <row r="5" spans="1:3" x14ac:dyDescent="0.25">
      <c r="A5" s="26">
        <v>5.3</v>
      </c>
      <c r="B5" s="29">
        <v>1.6279999999999999E-2</v>
      </c>
      <c r="C5" s="28">
        <f t="shared" si="0"/>
        <v>8.6284E-2</v>
      </c>
    </row>
    <row r="6" spans="1:3" x14ac:dyDescent="0.25">
      <c r="A6" s="26">
        <v>5.5</v>
      </c>
      <c r="B6" s="29">
        <v>1.669E-2</v>
      </c>
      <c r="C6" s="28">
        <f t="shared" si="0"/>
        <v>9.1795000000000002E-2</v>
      </c>
    </row>
    <row r="7" spans="1:3" x14ac:dyDescent="0.25">
      <c r="A7" s="26">
        <v>5.7</v>
      </c>
      <c r="B7" s="29">
        <v>1.738E-2</v>
      </c>
      <c r="C7" s="28">
        <f t="shared" si="0"/>
        <v>9.9066000000000001E-2</v>
      </c>
    </row>
    <row r="8" spans="1:3" x14ac:dyDescent="0.25">
      <c r="A8" s="26">
        <v>5.9</v>
      </c>
      <c r="B8" s="29">
        <v>1.7749999999999998E-2</v>
      </c>
      <c r="C8" s="28">
        <f t="shared" si="0"/>
        <v>0.104725</v>
      </c>
    </row>
    <row r="9" spans="1:3" x14ac:dyDescent="0.25">
      <c r="A9" s="26">
        <v>6.1</v>
      </c>
      <c r="B9" s="29">
        <v>1.8519999999999998E-2</v>
      </c>
      <c r="C9" s="28">
        <f t="shared" si="0"/>
        <v>0.11297199999999999</v>
      </c>
    </row>
    <row r="10" spans="1:3" x14ac:dyDescent="0.25">
      <c r="A10" s="26">
        <v>6.3</v>
      </c>
      <c r="B10" s="29">
        <v>1.882E-2</v>
      </c>
      <c r="C10" s="28">
        <f t="shared" si="0"/>
        <v>0.11856599999999999</v>
      </c>
    </row>
    <row r="11" spans="1:3" x14ac:dyDescent="0.25">
      <c r="A11" s="26">
        <v>6.4999999999999902</v>
      </c>
      <c r="B11" s="29">
        <v>1.9429999999999999E-2</v>
      </c>
      <c r="C11" s="28">
        <f t="shared" si="0"/>
        <v>0.1262949999999998</v>
      </c>
    </row>
    <row r="12" spans="1:3" ht="15.75" thickBot="1" x14ac:dyDescent="0.3">
      <c r="A12" s="30"/>
      <c r="B12" s="29"/>
      <c r="C12" s="28"/>
    </row>
    <row r="13" spans="1:3" ht="15.75" thickBot="1" x14ac:dyDescent="0.3">
      <c r="A13" s="31" t="s">
        <v>26</v>
      </c>
      <c r="B13" s="32"/>
      <c r="C13" s="33">
        <f>MEDIAN(C3:C11)</f>
        <v>9.9066000000000001E-2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9" bestFit="1" customWidth="1"/>
    <col min="4" max="4" width="12" bestFit="1" customWidth="1"/>
  </cols>
  <sheetData>
    <row r="1" spans="1:4" ht="15.75" x14ac:dyDescent="0.25">
      <c r="A1" s="36" t="s">
        <v>30</v>
      </c>
      <c r="B1" s="37"/>
      <c r="C1" s="37"/>
      <c r="D1" s="38"/>
    </row>
    <row r="2" spans="1:4" x14ac:dyDescent="0.25">
      <c r="A2" s="23" t="s">
        <v>0</v>
      </c>
      <c r="B2" s="24" t="s">
        <v>1</v>
      </c>
      <c r="C2" s="24" t="s">
        <v>2</v>
      </c>
      <c r="D2" s="25" t="s">
        <v>3</v>
      </c>
    </row>
    <row r="3" spans="1:4" x14ac:dyDescent="0.25">
      <c r="A3" s="26">
        <v>0.05</v>
      </c>
      <c r="B3" s="27">
        <v>1.4E-3</v>
      </c>
      <c r="C3" s="39">
        <f>B3*A3</f>
        <v>7.0000000000000007E-5</v>
      </c>
      <c r="D3" s="43">
        <f>B3/A3</f>
        <v>2.7999999999999997E-2</v>
      </c>
    </row>
    <row r="4" spans="1:4" x14ac:dyDescent="0.25">
      <c r="A4" s="26">
        <v>0.1</v>
      </c>
      <c r="B4" s="27">
        <v>2.8999999999999998E-3</v>
      </c>
      <c r="C4" s="39">
        <f t="shared" ref="C4:C16" si="0">B4*A4</f>
        <v>2.9E-4</v>
      </c>
      <c r="D4" s="43">
        <f t="shared" ref="D4:D16" si="1">B4/A4</f>
        <v>2.8999999999999998E-2</v>
      </c>
    </row>
    <row r="5" spans="1:4" x14ac:dyDescent="0.25">
      <c r="A5" s="26">
        <v>0.15</v>
      </c>
      <c r="B5" s="27">
        <v>4.3E-3</v>
      </c>
      <c r="C5" s="39">
        <f t="shared" si="0"/>
        <v>6.4499999999999996E-4</v>
      </c>
      <c r="D5" s="43">
        <f t="shared" si="1"/>
        <v>2.8666666666666667E-2</v>
      </c>
    </row>
    <row r="6" spans="1:4" x14ac:dyDescent="0.25">
      <c r="A6" s="26">
        <v>0.2</v>
      </c>
      <c r="B6" s="27">
        <v>5.5999999999999999E-3</v>
      </c>
      <c r="C6" s="39">
        <f t="shared" si="0"/>
        <v>1.1200000000000001E-3</v>
      </c>
      <c r="D6" s="43">
        <f t="shared" si="1"/>
        <v>2.7999999999999997E-2</v>
      </c>
    </row>
    <row r="7" spans="1:4" x14ac:dyDescent="0.25">
      <c r="A7" s="26">
        <v>0.25</v>
      </c>
      <c r="B7" s="27">
        <v>7.1999999999999998E-3</v>
      </c>
      <c r="C7" s="39">
        <f t="shared" si="0"/>
        <v>1.8E-3</v>
      </c>
      <c r="D7" s="43">
        <f t="shared" si="1"/>
        <v>2.8799999999999999E-2</v>
      </c>
    </row>
    <row r="8" spans="1:4" x14ac:dyDescent="0.25">
      <c r="A8" s="26">
        <v>0.3</v>
      </c>
      <c r="B8" s="27">
        <v>8.5000000000000006E-3</v>
      </c>
      <c r="C8" s="39">
        <f t="shared" si="0"/>
        <v>2.5500000000000002E-3</v>
      </c>
      <c r="D8" s="43">
        <f t="shared" si="1"/>
        <v>2.8333333333333335E-2</v>
      </c>
    </row>
    <row r="9" spans="1:4" ht="15.75" thickBot="1" x14ac:dyDescent="0.3">
      <c r="A9" s="26">
        <v>0.35</v>
      </c>
      <c r="B9" s="27">
        <v>0.01</v>
      </c>
      <c r="C9" s="39">
        <f t="shared" si="0"/>
        <v>3.4999999999999996E-3</v>
      </c>
      <c r="D9" s="43">
        <f t="shared" si="1"/>
        <v>2.8571428571428574E-2</v>
      </c>
    </row>
    <row r="10" spans="1:4" ht="15.75" thickBot="1" x14ac:dyDescent="0.3">
      <c r="A10" s="31" t="s">
        <v>26</v>
      </c>
      <c r="B10" s="40"/>
      <c r="C10" s="41"/>
      <c r="D10" s="42">
        <f>MEDIAN(D3:D9)</f>
        <v>2.8571428571428574E-2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5" x14ac:dyDescent="0.25"/>
  <sheetData>
    <row r="1" spans="1:4" ht="15.75" x14ac:dyDescent="0.25">
      <c r="A1" s="36"/>
      <c r="B1" s="37"/>
      <c r="C1" s="37"/>
      <c r="D1" s="38"/>
    </row>
    <row r="2" spans="1:4" x14ac:dyDescent="0.25">
      <c r="A2" s="23" t="s">
        <v>0</v>
      </c>
      <c r="B2" s="24" t="s">
        <v>1</v>
      </c>
      <c r="C2" s="24" t="s">
        <v>2</v>
      </c>
      <c r="D2" s="25" t="s">
        <v>3</v>
      </c>
    </row>
    <row r="3" spans="1:4" x14ac:dyDescent="0.25">
      <c r="A3" s="26">
        <v>0.05</v>
      </c>
      <c r="B3" s="27">
        <v>3.7000000000000002E-3</v>
      </c>
      <c r="C3" s="39">
        <f>B3*A3</f>
        <v>1.8500000000000002E-4</v>
      </c>
      <c r="D3" s="43">
        <f>B3/A3</f>
        <v>7.3999999999999996E-2</v>
      </c>
    </row>
    <row r="4" spans="1:4" x14ac:dyDescent="0.25">
      <c r="A4" s="26">
        <v>0.1</v>
      </c>
      <c r="B4" s="27">
        <v>7.4000000000000003E-3</v>
      </c>
      <c r="C4" s="39">
        <f t="shared" ref="C4:C10" si="0">B4*A4</f>
        <v>7.400000000000001E-4</v>
      </c>
      <c r="D4" s="43">
        <f t="shared" ref="D4:D10" si="1">B4/A4</f>
        <v>7.3999999999999996E-2</v>
      </c>
    </row>
    <row r="5" spans="1:4" x14ac:dyDescent="0.25">
      <c r="A5" s="26">
        <v>0.15</v>
      </c>
      <c r="B5" s="27">
        <v>1.0699999999999999E-2</v>
      </c>
      <c r="C5" s="39">
        <f t="shared" si="0"/>
        <v>1.6049999999999999E-3</v>
      </c>
      <c r="D5" s="43">
        <f t="shared" si="1"/>
        <v>7.1333333333333332E-2</v>
      </c>
    </row>
    <row r="6" spans="1:4" x14ac:dyDescent="0.25">
      <c r="A6" s="26">
        <v>0.2</v>
      </c>
      <c r="B6" s="27">
        <v>1.4200000000000001E-2</v>
      </c>
      <c r="C6" s="39">
        <f t="shared" si="0"/>
        <v>2.8400000000000005E-3</v>
      </c>
      <c r="D6" s="43">
        <f t="shared" si="1"/>
        <v>7.0999999999999994E-2</v>
      </c>
    </row>
    <row r="7" spans="1:4" x14ac:dyDescent="0.25">
      <c r="A7" s="26">
        <v>0.25</v>
      </c>
      <c r="B7" s="27">
        <v>1.8100000000000002E-2</v>
      </c>
      <c r="C7" s="39">
        <f t="shared" si="0"/>
        <v>4.5250000000000004E-3</v>
      </c>
      <c r="D7" s="43">
        <f t="shared" si="1"/>
        <v>7.2400000000000006E-2</v>
      </c>
    </row>
    <row r="8" spans="1:4" x14ac:dyDescent="0.25">
      <c r="A8" s="26">
        <v>0.3</v>
      </c>
      <c r="B8" s="27">
        <v>2.12E-2</v>
      </c>
      <c r="C8" s="39">
        <f t="shared" si="0"/>
        <v>6.3600000000000002E-3</v>
      </c>
      <c r="D8" s="43">
        <f t="shared" si="1"/>
        <v>7.0666666666666669E-2</v>
      </c>
    </row>
    <row r="9" spans="1:4" ht="15.75" thickBot="1" x14ac:dyDescent="0.3">
      <c r="A9" s="26">
        <v>0.35</v>
      </c>
      <c r="B9" s="27">
        <v>2.5499999999999998E-2</v>
      </c>
      <c r="C9" s="39">
        <f t="shared" si="0"/>
        <v>8.9249999999999989E-3</v>
      </c>
      <c r="D9" s="43">
        <f t="shared" si="1"/>
        <v>7.2857142857142856E-2</v>
      </c>
    </row>
    <row r="10" spans="1:4" ht="15.75" thickBot="1" x14ac:dyDescent="0.3">
      <c r="A10" s="31" t="s">
        <v>26</v>
      </c>
      <c r="B10" s="40"/>
      <c r="C10" s="41"/>
      <c r="D10" s="42">
        <f>MEDIAN(D3:D9)</f>
        <v>7.2400000000000006E-2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RowHeight="15" x14ac:dyDescent="0.25"/>
  <sheetData>
    <row r="1" spans="1:4" ht="15.75" x14ac:dyDescent="0.25">
      <c r="A1" s="36"/>
      <c r="B1" s="37"/>
      <c r="C1" s="37"/>
      <c r="D1" s="38"/>
    </row>
    <row r="2" spans="1:4" x14ac:dyDescent="0.25">
      <c r="A2" s="23" t="s">
        <v>0</v>
      </c>
      <c r="B2" s="24" t="s">
        <v>1</v>
      </c>
      <c r="C2" s="24" t="s">
        <v>2</v>
      </c>
      <c r="D2" s="25" t="s">
        <v>3</v>
      </c>
    </row>
    <row r="3" spans="1:4" x14ac:dyDescent="0.25">
      <c r="A3" s="26">
        <v>0.05</v>
      </c>
      <c r="B3" s="27">
        <v>4.9700000000000001E-2</v>
      </c>
      <c r="C3" s="39">
        <f>B3*A3</f>
        <v>2.4850000000000002E-3</v>
      </c>
      <c r="D3" s="43">
        <f>B3/A3</f>
        <v>0.99399999999999999</v>
      </c>
    </row>
    <row r="4" spans="1:4" x14ac:dyDescent="0.25">
      <c r="A4" s="26">
        <v>0.1</v>
      </c>
      <c r="B4" s="27">
        <v>6.08E-2</v>
      </c>
      <c r="C4" s="39">
        <f t="shared" ref="C4:C16" si="0">B4*A4</f>
        <v>6.0800000000000003E-3</v>
      </c>
      <c r="D4" s="43">
        <f t="shared" ref="D4:D16" si="1">B4/A4</f>
        <v>0.60799999999999998</v>
      </c>
    </row>
    <row r="5" spans="1:4" x14ac:dyDescent="0.25">
      <c r="A5" s="26">
        <v>0.15</v>
      </c>
      <c r="B5" s="27">
        <v>6.6100000000000006E-2</v>
      </c>
      <c r="C5" s="39">
        <f t="shared" si="0"/>
        <v>9.9150000000000002E-3</v>
      </c>
      <c r="D5" s="43">
        <f t="shared" si="1"/>
        <v>0.44066666666666671</v>
      </c>
    </row>
    <row r="6" spans="1:4" x14ac:dyDescent="0.25">
      <c r="A6" s="26">
        <v>0.2</v>
      </c>
      <c r="B6" s="27">
        <v>7.1099999999999997E-2</v>
      </c>
      <c r="C6" s="39">
        <f t="shared" si="0"/>
        <v>1.422E-2</v>
      </c>
      <c r="D6" s="43">
        <f t="shared" si="1"/>
        <v>0.35549999999999998</v>
      </c>
    </row>
    <row r="7" spans="1:4" x14ac:dyDescent="0.25">
      <c r="A7" s="26">
        <v>0.25</v>
      </c>
      <c r="B7" s="27">
        <v>7.5499999999999998E-2</v>
      </c>
      <c r="C7" s="39">
        <f t="shared" si="0"/>
        <v>1.8874999999999999E-2</v>
      </c>
      <c r="D7" s="43">
        <f t="shared" si="1"/>
        <v>0.30199999999999999</v>
      </c>
    </row>
    <row r="8" spans="1:4" x14ac:dyDescent="0.25">
      <c r="A8" s="26">
        <v>0.3</v>
      </c>
      <c r="B8" s="27">
        <v>0.08</v>
      </c>
      <c r="C8" s="39">
        <f t="shared" si="0"/>
        <v>2.4E-2</v>
      </c>
      <c r="D8" s="43">
        <f t="shared" si="1"/>
        <v>0.26666666666666666</v>
      </c>
    </row>
    <row r="9" spans="1:4" x14ac:dyDescent="0.25">
      <c r="A9" s="26">
        <v>0.35</v>
      </c>
      <c r="B9" s="27">
        <v>8.48E-2</v>
      </c>
      <c r="C9" s="39">
        <f t="shared" si="0"/>
        <v>2.9679999999999998E-2</v>
      </c>
      <c r="D9" s="43">
        <f t="shared" si="1"/>
        <v>0.2422857142857143</v>
      </c>
    </row>
    <row r="10" spans="1:4" x14ac:dyDescent="0.25">
      <c r="A10" s="26">
        <v>0.4</v>
      </c>
      <c r="B10" s="27">
        <v>8.9399999999999993E-2</v>
      </c>
      <c r="C10" s="39">
        <f t="shared" si="0"/>
        <v>3.576E-2</v>
      </c>
      <c r="D10" s="43">
        <f t="shared" si="1"/>
        <v>0.22349999999999998</v>
      </c>
    </row>
    <row r="11" spans="1:4" x14ac:dyDescent="0.25">
      <c r="A11" s="26">
        <v>0.45</v>
      </c>
      <c r="B11" s="27">
        <v>9.4100000000000003E-2</v>
      </c>
      <c r="C11" s="39">
        <f t="shared" si="0"/>
        <v>4.2345000000000001E-2</v>
      </c>
      <c r="D11" s="43">
        <f t="shared" si="1"/>
        <v>0.20911111111111111</v>
      </c>
    </row>
    <row r="12" spans="1:4" x14ac:dyDescent="0.25">
      <c r="A12" s="26">
        <v>0.5</v>
      </c>
      <c r="B12" s="27">
        <v>9.8699999999999996E-2</v>
      </c>
      <c r="C12" s="39">
        <f t="shared" si="0"/>
        <v>4.9349999999999998E-2</v>
      </c>
      <c r="D12" s="43">
        <f t="shared" si="1"/>
        <v>0.19739999999999999</v>
      </c>
    </row>
    <row r="13" spans="1:4" x14ac:dyDescent="0.25">
      <c r="A13" s="26">
        <v>0.55000000000000004</v>
      </c>
      <c r="B13" s="27">
        <v>0.1043</v>
      </c>
      <c r="C13" s="39">
        <f t="shared" si="0"/>
        <v>5.7365000000000006E-2</v>
      </c>
      <c r="D13" s="43">
        <f t="shared" si="1"/>
        <v>0.18963636363636363</v>
      </c>
    </row>
    <row r="14" spans="1:4" x14ac:dyDescent="0.25">
      <c r="A14" s="26">
        <v>0.6</v>
      </c>
      <c r="B14" s="27">
        <v>0.10979999999999999</v>
      </c>
      <c r="C14" s="39">
        <f t="shared" si="0"/>
        <v>6.5879999999999994E-2</v>
      </c>
      <c r="D14" s="43">
        <f t="shared" si="1"/>
        <v>0.183</v>
      </c>
    </row>
    <row r="15" spans="1:4" x14ac:dyDescent="0.25">
      <c r="A15" s="26">
        <v>0.65</v>
      </c>
      <c r="B15" s="27">
        <v>0.1149</v>
      </c>
      <c r="C15" s="39">
        <f t="shared" si="0"/>
        <v>7.4685000000000001E-2</v>
      </c>
      <c r="D15" s="43">
        <f t="shared" si="1"/>
        <v>0.17676923076923076</v>
      </c>
    </row>
    <row r="16" spans="1:4" ht="15.75" thickBot="1" x14ac:dyDescent="0.3">
      <c r="A16" s="26">
        <v>0.7</v>
      </c>
      <c r="B16" s="27">
        <v>0.1202</v>
      </c>
      <c r="C16" s="39">
        <f t="shared" si="0"/>
        <v>8.4139999999999993E-2</v>
      </c>
      <c r="D16" s="43">
        <f t="shared" si="1"/>
        <v>0.17171428571428574</v>
      </c>
    </row>
    <row r="17" spans="1:4" ht="15.75" thickBot="1" x14ac:dyDescent="0.3">
      <c r="A17" s="31" t="s">
        <v>26</v>
      </c>
      <c r="B17" s="40"/>
      <c r="C17" s="41"/>
      <c r="D17" s="42">
        <f>MEDIAN(D3:D16)</f>
        <v>0.23289285714285712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RowHeight="15" x14ac:dyDescent="0.25"/>
  <sheetData>
    <row r="1" spans="1:4" ht="15.75" x14ac:dyDescent="0.25">
      <c r="A1" s="36"/>
      <c r="B1" s="37"/>
      <c r="C1" s="37"/>
      <c r="D1" s="38"/>
    </row>
    <row r="2" spans="1:4" x14ac:dyDescent="0.25">
      <c r="A2" s="23" t="s">
        <v>0</v>
      </c>
      <c r="B2" s="24" t="s">
        <v>1</v>
      </c>
      <c r="C2" s="24" t="s">
        <v>2</v>
      </c>
      <c r="D2" s="25" t="s">
        <v>3</v>
      </c>
    </row>
    <row r="3" spans="1:4" x14ac:dyDescent="0.25">
      <c r="A3" s="26">
        <v>0.05</v>
      </c>
      <c r="B3" s="27">
        <v>1.1999999999999999E-3</v>
      </c>
      <c r="C3" s="39">
        <f>B3*A3</f>
        <v>5.9999999999999995E-5</v>
      </c>
      <c r="D3" s="43">
        <f>B3/A3</f>
        <v>2.3999999999999997E-2</v>
      </c>
    </row>
    <row r="4" spans="1:4" x14ac:dyDescent="0.25">
      <c r="A4" s="26">
        <v>0.1</v>
      </c>
      <c r="B4" s="27">
        <v>2.7000000000000001E-3</v>
      </c>
      <c r="C4" s="39">
        <f>B4*A4</f>
        <v>2.7E-4</v>
      </c>
      <c r="D4" s="43">
        <f>B4/A4</f>
        <v>2.7E-2</v>
      </c>
    </row>
    <row r="5" spans="1:4" x14ac:dyDescent="0.25">
      <c r="A5" s="26">
        <v>0.15</v>
      </c>
      <c r="B5" s="27">
        <v>3.8E-3</v>
      </c>
      <c r="C5" s="39">
        <f t="shared" ref="C5:C16" si="0">B5*A5</f>
        <v>5.6999999999999998E-4</v>
      </c>
      <c r="D5" s="43">
        <f t="shared" ref="D5:D16" si="1">B5/A5</f>
        <v>2.5333333333333333E-2</v>
      </c>
    </row>
    <row r="6" spans="1:4" x14ac:dyDescent="0.25">
      <c r="A6" s="26">
        <v>0.2</v>
      </c>
      <c r="B6" s="27">
        <v>5.3E-3</v>
      </c>
      <c r="C6" s="39">
        <f t="shared" si="0"/>
        <v>1.06E-3</v>
      </c>
      <c r="D6" s="43">
        <f t="shared" si="1"/>
        <v>2.6499999999999999E-2</v>
      </c>
    </row>
    <row r="7" spans="1:4" x14ac:dyDescent="0.25">
      <c r="A7" s="26">
        <v>0.25</v>
      </c>
      <c r="B7" s="27">
        <v>6.3E-3</v>
      </c>
      <c r="C7" s="39">
        <f t="shared" si="0"/>
        <v>1.575E-3</v>
      </c>
      <c r="D7" s="43">
        <f t="shared" si="1"/>
        <v>2.52E-2</v>
      </c>
    </row>
    <row r="8" spans="1:4" x14ac:dyDescent="0.25">
      <c r="A8" s="26">
        <v>0.3</v>
      </c>
      <c r="B8" s="27">
        <v>7.7000000000000002E-3</v>
      </c>
      <c r="C8" s="39">
        <f t="shared" si="0"/>
        <v>2.31E-3</v>
      </c>
      <c r="D8" s="43">
        <f t="shared" si="1"/>
        <v>2.5666666666666667E-2</v>
      </c>
    </row>
    <row r="9" spans="1:4" x14ac:dyDescent="0.25">
      <c r="A9" s="26">
        <v>0.35</v>
      </c>
      <c r="B9" s="27">
        <v>8.9999999999999993E-3</v>
      </c>
      <c r="C9" s="39">
        <f t="shared" si="0"/>
        <v>3.1499999999999996E-3</v>
      </c>
      <c r="D9" s="43">
        <f t="shared" si="1"/>
        <v>2.5714285714285714E-2</v>
      </c>
    </row>
    <row r="10" spans="1:4" x14ac:dyDescent="0.25">
      <c r="A10" s="26">
        <v>0.4</v>
      </c>
      <c r="B10" s="27">
        <v>1.0200000000000001E-2</v>
      </c>
      <c r="C10" s="39">
        <f t="shared" si="0"/>
        <v>4.0800000000000003E-3</v>
      </c>
      <c r="D10" s="43">
        <f t="shared" si="1"/>
        <v>2.5500000000000002E-2</v>
      </c>
    </row>
    <row r="11" spans="1:4" x14ac:dyDescent="0.25">
      <c r="A11" s="26">
        <v>0.45</v>
      </c>
      <c r="B11" s="27">
        <v>1.1599999999999999E-2</v>
      </c>
      <c r="C11" s="39">
        <f t="shared" si="0"/>
        <v>5.2199999999999998E-3</v>
      </c>
      <c r="D11" s="43">
        <f t="shared" si="1"/>
        <v>2.5777777777777774E-2</v>
      </c>
    </row>
    <row r="12" spans="1:4" x14ac:dyDescent="0.25">
      <c r="A12" s="26">
        <v>0.5</v>
      </c>
      <c r="B12" s="27">
        <v>1.29E-2</v>
      </c>
      <c r="C12" s="39">
        <f t="shared" si="0"/>
        <v>6.45E-3</v>
      </c>
      <c r="D12" s="43">
        <f t="shared" si="1"/>
        <v>2.58E-2</v>
      </c>
    </row>
    <row r="13" spans="1:4" x14ac:dyDescent="0.25">
      <c r="A13" s="26">
        <v>0.55000000000000004</v>
      </c>
      <c r="B13" s="27">
        <v>1.41E-2</v>
      </c>
      <c r="C13" s="39">
        <f t="shared" si="0"/>
        <v>7.7550000000000006E-3</v>
      </c>
      <c r="D13" s="43">
        <f t="shared" si="1"/>
        <v>2.5636363636363634E-2</v>
      </c>
    </row>
    <row r="14" spans="1:4" x14ac:dyDescent="0.25">
      <c r="A14" s="26">
        <v>0.6</v>
      </c>
      <c r="B14" s="27">
        <v>1.5299999999999999E-2</v>
      </c>
      <c r="C14" s="39">
        <f t="shared" si="0"/>
        <v>9.1799999999999989E-3</v>
      </c>
      <c r="D14" s="43">
        <f t="shared" si="1"/>
        <v>2.5499999999999998E-2</v>
      </c>
    </row>
    <row r="15" spans="1:4" x14ac:dyDescent="0.25">
      <c r="A15" s="26">
        <v>0.65</v>
      </c>
      <c r="B15" s="27">
        <v>1.66E-2</v>
      </c>
      <c r="C15" s="39">
        <f t="shared" si="0"/>
        <v>1.0790000000000001E-2</v>
      </c>
      <c r="D15" s="43">
        <f t="shared" si="1"/>
        <v>2.5538461538461538E-2</v>
      </c>
    </row>
    <row r="16" spans="1:4" ht="15.75" thickBot="1" x14ac:dyDescent="0.3">
      <c r="A16" s="26">
        <v>0.7</v>
      </c>
      <c r="B16" s="27">
        <v>1.78E-2</v>
      </c>
      <c r="C16" s="39">
        <f t="shared" si="0"/>
        <v>1.2459999999999999E-2</v>
      </c>
      <c r="D16" s="43">
        <f t="shared" si="1"/>
        <v>2.5428571428571429E-2</v>
      </c>
    </row>
    <row r="17" spans="1:4" ht="15.75" thickBot="1" x14ac:dyDescent="0.3">
      <c r="A17" s="31" t="s">
        <v>26</v>
      </c>
      <c r="B17" s="40"/>
      <c r="C17" s="41"/>
      <c r="D17" s="42">
        <f>MEDIAN(D3:D16)</f>
        <v>2.5587412587412588E-2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RowHeight="15" x14ac:dyDescent="0.25"/>
  <cols>
    <col min="4" max="4" width="10.42578125" bestFit="1" customWidth="1"/>
  </cols>
  <sheetData>
    <row r="1" spans="1:4" ht="15.75" x14ac:dyDescent="0.25">
      <c r="A1" s="36"/>
      <c r="B1" s="37"/>
      <c r="C1" s="37"/>
      <c r="D1" s="38"/>
    </row>
    <row r="2" spans="1:4" x14ac:dyDescent="0.25">
      <c r="A2" s="23" t="s">
        <v>0</v>
      </c>
      <c r="B2" s="24" t="s">
        <v>1</v>
      </c>
      <c r="C2" s="24" t="s">
        <v>2</v>
      </c>
      <c r="D2" s="25" t="s">
        <v>3</v>
      </c>
    </row>
    <row r="3" spans="1:4" x14ac:dyDescent="0.25">
      <c r="A3" s="26">
        <v>0.05</v>
      </c>
      <c r="B3" s="27">
        <v>2E-3</v>
      </c>
      <c r="C3" s="39">
        <f>B3*A3</f>
        <v>1E-4</v>
      </c>
      <c r="D3" s="43">
        <f>B3/A3</f>
        <v>0.04</v>
      </c>
    </row>
    <row r="4" spans="1:4" x14ac:dyDescent="0.25">
      <c r="A4" s="26">
        <v>0.100000000000001</v>
      </c>
      <c r="B4" s="27">
        <v>4.0000000000000001E-3</v>
      </c>
      <c r="C4" s="39">
        <f t="shared" ref="C4:C16" si="0">B4*A4</f>
        <v>4.0000000000000403E-4</v>
      </c>
      <c r="D4" s="43">
        <f t="shared" ref="D4:D16" si="1">B4/A4</f>
        <v>3.9999999999999598E-2</v>
      </c>
    </row>
    <row r="5" spans="1:4" x14ac:dyDescent="0.25">
      <c r="A5" s="26">
        <v>0.15000000000000099</v>
      </c>
      <c r="B5" s="27">
        <v>6.0000000000000001E-3</v>
      </c>
      <c r="C5" s="39">
        <f t="shared" si="0"/>
        <v>9.0000000000000594E-4</v>
      </c>
      <c r="D5" s="43">
        <f t="shared" si="1"/>
        <v>3.9999999999999737E-2</v>
      </c>
    </row>
    <row r="6" spans="1:4" x14ac:dyDescent="0.25">
      <c r="A6" s="26">
        <v>0.20000000000000101</v>
      </c>
      <c r="B6" s="27">
        <v>8.0000000000000002E-3</v>
      </c>
      <c r="C6" s="39">
        <f t="shared" si="0"/>
        <v>1.6000000000000081E-3</v>
      </c>
      <c r="D6" s="43">
        <f t="shared" si="1"/>
        <v>3.99999999999998E-2</v>
      </c>
    </row>
    <row r="7" spans="1:4" x14ac:dyDescent="0.25">
      <c r="A7" s="26">
        <v>0.250000000000001</v>
      </c>
      <c r="B7" s="27">
        <v>0.01</v>
      </c>
      <c r="C7" s="39">
        <f t="shared" si="0"/>
        <v>2.50000000000001E-3</v>
      </c>
      <c r="D7" s="43">
        <f t="shared" si="1"/>
        <v>3.9999999999999841E-2</v>
      </c>
    </row>
    <row r="8" spans="1:4" x14ac:dyDescent="0.25">
      <c r="A8" s="26">
        <v>0.3</v>
      </c>
      <c r="B8" s="27">
        <v>1.23E-2</v>
      </c>
      <c r="C8" s="39">
        <f t="shared" si="0"/>
        <v>3.6899999999999997E-3</v>
      </c>
      <c r="D8" s="43">
        <f t="shared" si="1"/>
        <v>4.1000000000000002E-2</v>
      </c>
    </row>
    <row r="9" spans="1:4" x14ac:dyDescent="0.25">
      <c r="A9" s="26">
        <v>0.35</v>
      </c>
      <c r="B9" s="27">
        <v>1.4E-2</v>
      </c>
      <c r="C9" s="39">
        <f t="shared" si="0"/>
        <v>4.8999999999999998E-3</v>
      </c>
      <c r="D9" s="43">
        <f t="shared" si="1"/>
        <v>0.04</v>
      </c>
    </row>
    <row r="10" spans="1:4" x14ac:dyDescent="0.25">
      <c r="A10" s="26">
        <v>0.4</v>
      </c>
      <c r="B10" s="27">
        <v>1.6299999999999999E-2</v>
      </c>
      <c r="C10" s="39">
        <f t="shared" si="0"/>
        <v>6.5199999999999998E-3</v>
      </c>
      <c r="D10" s="43">
        <f t="shared" si="1"/>
        <v>4.0749999999999995E-2</v>
      </c>
    </row>
    <row r="11" spans="1:4" x14ac:dyDescent="0.25">
      <c r="A11" s="26">
        <v>0.45</v>
      </c>
      <c r="B11" s="27">
        <v>1.7999999999999999E-2</v>
      </c>
      <c r="C11" s="39">
        <f t="shared" si="0"/>
        <v>8.0999999999999996E-3</v>
      </c>
      <c r="D11" s="43">
        <f t="shared" si="1"/>
        <v>3.9999999999999994E-2</v>
      </c>
    </row>
    <row r="12" spans="1:4" x14ac:dyDescent="0.25">
      <c r="A12" s="26">
        <v>0.5</v>
      </c>
      <c r="B12" s="27">
        <v>2.0299999999999999E-2</v>
      </c>
      <c r="C12" s="39">
        <f t="shared" si="0"/>
        <v>1.0149999999999999E-2</v>
      </c>
      <c r="D12" s="43">
        <f t="shared" si="1"/>
        <v>4.0599999999999997E-2</v>
      </c>
    </row>
    <row r="13" spans="1:4" x14ac:dyDescent="0.25">
      <c r="A13" s="26">
        <v>0.55000000000000004</v>
      </c>
      <c r="B13" s="27">
        <v>2.1999999999999999E-2</v>
      </c>
      <c r="C13" s="39">
        <f t="shared" si="0"/>
        <v>1.21E-2</v>
      </c>
      <c r="D13" s="43">
        <f t="shared" si="1"/>
        <v>3.9999999999999994E-2</v>
      </c>
    </row>
    <row r="14" spans="1:4" x14ac:dyDescent="0.25">
      <c r="A14" s="26">
        <v>0.6</v>
      </c>
      <c r="B14" s="27">
        <v>2.4500000000000001E-2</v>
      </c>
      <c r="C14" s="39">
        <f t="shared" si="0"/>
        <v>1.47E-2</v>
      </c>
      <c r="D14" s="43">
        <f t="shared" si="1"/>
        <v>4.083333333333334E-2</v>
      </c>
    </row>
    <row r="15" spans="1:4" x14ac:dyDescent="0.25">
      <c r="A15" s="26">
        <v>0.65</v>
      </c>
      <c r="B15" s="27">
        <v>2.5999999999999999E-2</v>
      </c>
      <c r="C15" s="39">
        <f t="shared" si="0"/>
        <v>1.6899999999999998E-2</v>
      </c>
      <c r="D15" s="43">
        <f t="shared" si="1"/>
        <v>3.9999999999999994E-2</v>
      </c>
    </row>
    <row r="16" spans="1:4" ht="15.75" thickBot="1" x14ac:dyDescent="0.3">
      <c r="A16" s="26">
        <v>0.7</v>
      </c>
      <c r="B16" s="27">
        <v>2.8000000000000001E-2</v>
      </c>
      <c r="C16" s="39">
        <f t="shared" si="0"/>
        <v>1.9599999999999999E-2</v>
      </c>
      <c r="D16" s="43">
        <f t="shared" si="1"/>
        <v>0.04</v>
      </c>
    </row>
    <row r="17" spans="1:4" ht="15.75" thickBot="1" x14ac:dyDescent="0.3">
      <c r="A17" s="31" t="s">
        <v>26</v>
      </c>
      <c r="B17" s="40"/>
      <c r="C17" s="41"/>
      <c r="D17" s="42">
        <f>MEDIAN(D3:D16)</f>
        <v>3.9999999999999994E-2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RowHeight="15" x14ac:dyDescent="0.25"/>
  <sheetData>
    <row r="1" spans="1:4" ht="15.75" x14ac:dyDescent="0.25">
      <c r="A1" s="36"/>
      <c r="B1" s="37"/>
      <c r="C1" s="37"/>
      <c r="D1" s="38"/>
    </row>
    <row r="2" spans="1:4" x14ac:dyDescent="0.25">
      <c r="A2" s="23" t="s">
        <v>0</v>
      </c>
      <c r="B2" s="24" t="s">
        <v>1</v>
      </c>
      <c r="C2" s="24" t="s">
        <v>2</v>
      </c>
      <c r="D2" s="25" t="s">
        <v>3</v>
      </c>
    </row>
    <row r="3" spans="1:4" x14ac:dyDescent="0.25">
      <c r="A3" s="26">
        <v>0.05</v>
      </c>
      <c r="B3" s="27">
        <v>3.5000000000000001E-3</v>
      </c>
      <c r="C3" s="39">
        <f>B3*A3</f>
        <v>1.7500000000000003E-4</v>
      </c>
      <c r="D3" s="43">
        <f>B3/A3</f>
        <v>6.9999999999999993E-2</v>
      </c>
    </row>
    <row r="4" spans="1:4" x14ac:dyDescent="0.25">
      <c r="A4" s="26">
        <v>0.100000000000001</v>
      </c>
      <c r="B4" s="27">
        <v>6.7999999999999996E-3</v>
      </c>
      <c r="C4" s="39">
        <f t="shared" ref="C4:C16" si="0">B4*A4</f>
        <v>6.8000000000000677E-4</v>
      </c>
      <c r="D4" s="43">
        <f t="shared" ref="D4:D16" si="1">B4/A4</f>
        <v>6.7999999999999311E-2</v>
      </c>
    </row>
    <row r="5" spans="1:4" x14ac:dyDescent="0.25">
      <c r="A5" s="26">
        <v>0.15000000000000099</v>
      </c>
      <c r="B5" s="27">
        <v>1.0699999999999999E-2</v>
      </c>
      <c r="C5" s="39">
        <f t="shared" si="0"/>
        <v>1.6050000000000105E-3</v>
      </c>
      <c r="D5" s="43">
        <f t="shared" si="1"/>
        <v>7.133333333333286E-2</v>
      </c>
    </row>
    <row r="6" spans="1:4" x14ac:dyDescent="0.25">
      <c r="A6" s="26">
        <v>0.20000000000000101</v>
      </c>
      <c r="B6" s="27">
        <v>1.41E-2</v>
      </c>
      <c r="C6" s="39">
        <f t="shared" si="0"/>
        <v>2.8200000000000143E-3</v>
      </c>
      <c r="D6" s="43">
        <f t="shared" si="1"/>
        <v>7.0499999999999646E-2</v>
      </c>
    </row>
    <row r="7" spans="1:4" x14ac:dyDescent="0.25">
      <c r="A7" s="26">
        <v>0.250000000000001</v>
      </c>
      <c r="B7" s="27">
        <v>1.7600000000000001E-2</v>
      </c>
      <c r="C7" s="39">
        <f t="shared" si="0"/>
        <v>4.4000000000000176E-3</v>
      </c>
      <c r="D7" s="43">
        <f t="shared" si="1"/>
        <v>7.0399999999999727E-2</v>
      </c>
    </row>
    <row r="8" spans="1:4" x14ac:dyDescent="0.25">
      <c r="A8" s="26">
        <v>0.3</v>
      </c>
      <c r="B8" s="27">
        <v>2.1299999999999999E-2</v>
      </c>
      <c r="C8" s="39">
        <f t="shared" si="0"/>
        <v>6.3899999999999998E-3</v>
      </c>
      <c r="D8" s="43">
        <f t="shared" si="1"/>
        <v>7.1000000000000008E-2</v>
      </c>
    </row>
    <row r="9" spans="1:4" x14ac:dyDescent="0.25">
      <c r="A9" s="26">
        <v>0.35</v>
      </c>
      <c r="B9" s="27">
        <v>2.4299999999999999E-2</v>
      </c>
      <c r="C9" s="39">
        <f t="shared" si="0"/>
        <v>8.5049999999999987E-3</v>
      </c>
      <c r="D9" s="43">
        <f t="shared" si="1"/>
        <v>6.9428571428571423E-2</v>
      </c>
    </row>
    <row r="10" spans="1:4" x14ac:dyDescent="0.25">
      <c r="A10" s="26">
        <v>0.4</v>
      </c>
      <c r="B10" s="27">
        <v>2.8199999999999999E-2</v>
      </c>
      <c r="C10" s="39">
        <f t="shared" si="0"/>
        <v>1.128E-2</v>
      </c>
      <c r="D10" s="43">
        <f t="shared" si="1"/>
        <v>7.0499999999999993E-2</v>
      </c>
    </row>
    <row r="11" spans="1:4" x14ac:dyDescent="0.25">
      <c r="A11" s="26">
        <v>0.45</v>
      </c>
      <c r="B11" s="27">
        <v>3.15E-2</v>
      </c>
      <c r="C11" s="39">
        <f t="shared" si="0"/>
        <v>1.4175E-2</v>
      </c>
      <c r="D11" s="43">
        <f t="shared" si="1"/>
        <v>6.9999999999999993E-2</v>
      </c>
    </row>
    <row r="12" spans="1:4" x14ac:dyDescent="0.25">
      <c r="A12" s="26">
        <v>0.5</v>
      </c>
      <c r="B12" s="27">
        <v>3.5499999999999997E-2</v>
      </c>
      <c r="C12" s="39">
        <f t="shared" si="0"/>
        <v>1.7749999999999998E-2</v>
      </c>
      <c r="D12" s="43">
        <f t="shared" si="1"/>
        <v>7.0999999999999994E-2</v>
      </c>
    </row>
    <row r="13" spans="1:4" x14ac:dyDescent="0.25">
      <c r="A13" s="26">
        <v>0.55000000000000004</v>
      </c>
      <c r="B13" s="27">
        <v>3.8100000000000002E-2</v>
      </c>
      <c r="C13" s="39">
        <f t="shared" si="0"/>
        <v>2.0955000000000001E-2</v>
      </c>
      <c r="D13" s="43">
        <f t="shared" si="1"/>
        <v>6.9272727272727277E-2</v>
      </c>
    </row>
    <row r="14" spans="1:4" x14ac:dyDescent="0.25">
      <c r="A14" s="26">
        <v>0.6</v>
      </c>
      <c r="B14" s="27">
        <v>4.2299999999999997E-2</v>
      </c>
      <c r="C14" s="39">
        <f t="shared" si="0"/>
        <v>2.5379999999999996E-2</v>
      </c>
      <c r="D14" s="43">
        <f t="shared" si="1"/>
        <v>7.0499999999999993E-2</v>
      </c>
    </row>
    <row r="15" spans="1:4" x14ac:dyDescent="0.25">
      <c r="A15" s="26">
        <v>0.65</v>
      </c>
      <c r="B15" s="27">
        <v>4.5199999999999997E-2</v>
      </c>
      <c r="C15" s="39">
        <f t="shared" si="0"/>
        <v>2.938E-2</v>
      </c>
      <c r="D15" s="43">
        <f t="shared" si="1"/>
        <v>6.9538461538461535E-2</v>
      </c>
    </row>
    <row r="16" spans="1:4" ht="15.75" thickBot="1" x14ac:dyDescent="0.3">
      <c r="A16" s="26">
        <v>0.7</v>
      </c>
      <c r="B16" s="27">
        <v>4.8800000000000003E-2</v>
      </c>
      <c r="C16" s="39">
        <f t="shared" si="0"/>
        <v>3.4160000000000003E-2</v>
      </c>
      <c r="D16" s="43">
        <f t="shared" si="1"/>
        <v>6.9714285714285729E-2</v>
      </c>
    </row>
    <row r="17" spans="1:4" ht="15.75" thickBot="1" x14ac:dyDescent="0.3">
      <c r="A17" s="31" t="s">
        <v>26</v>
      </c>
      <c r="B17" s="40"/>
      <c r="C17" s="41"/>
      <c r="D17" s="42">
        <f>MEDIAN(D3:D16)</f>
        <v>7.019999999999986E-2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Quiescent</vt:lpstr>
      <vt:lpstr>MOSFET</vt:lpstr>
      <vt:lpstr>Inductor</vt:lpstr>
      <vt:lpstr>LTC4411</vt:lpstr>
      <vt:lpstr>ISense</vt:lpstr>
      <vt:lpstr>PI Inductor</vt:lpstr>
      <vt:lpstr>MPPT-&gt;QSH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2015-05-23T23:22:41Z</dcterms:created>
  <dcterms:modified xsi:type="dcterms:W3CDTF">2015-05-24T21:42:41Z</dcterms:modified>
</cp:coreProperties>
</file>