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Anotações - dia 1" sheetId="1" r:id="rId4"/>
    <sheet state="hidden" name="Anotações - dia 2" sheetId="2" r:id="rId5"/>
    <sheet state="hidden" name="Anotações - extra" sheetId="3" r:id="rId6"/>
    <sheet state="visible" name="Dados Aeromap Inicial" sheetId="4" r:id="rId7"/>
    <sheet state="visible" name="Aeromaps Principais(não atualiz" sheetId="5" r:id="rId8"/>
    <sheet state="visible" name="Aeromaps Principais (Interpolad" sheetId="6" r:id="rId9"/>
    <sheet state="visible" name="Aeromaps Setups de Asas (não at" sheetId="7" r:id="rId10"/>
    <sheet state="visible" name="Aerobalance Sheet (não tulizado" sheetId="8" r:id="rId11"/>
    <sheet state="hidden" name="Dados Aeromap Refinado" sheetId="9" r:id="rId12"/>
    <sheet state="hidden" name="Pacote Aerodinâmico Completo 20" sheetId="10" r:id="rId13"/>
    <sheet state="visible" name="Template Setup" sheetId="11" r:id="rId14"/>
    <sheet state="visible" name="Setup Asa 1" sheetId="12" r:id="rId15"/>
    <sheet state="visible" name="Setup Asa 2" sheetId="13" r:id="rId16"/>
    <sheet state="visible" name="Setup Asa 3" sheetId="14" r:id="rId17"/>
    <sheet state="visible" name="Setup Asa 4" sheetId="15" r:id="rId18"/>
    <sheet state="visible" name="Setup Asa 5" sheetId="16" r:id="rId19"/>
    <sheet state="visible" name="Setup Asa 6" sheetId="17" r:id="rId20"/>
    <sheet state="visible" name="Setup 1" sheetId="18" r:id="rId21"/>
    <sheet state="visible" name="Setup 2" sheetId="19" r:id="rId22"/>
    <sheet state="visible" name="Setup 3" sheetId="20" r:id="rId23"/>
    <sheet state="visible" name="Setup 4" sheetId="21" r:id="rId24"/>
    <sheet state="visible" name="Setup 5" sheetId="22" r:id="rId25"/>
    <sheet state="visible" name="Setup 6" sheetId="23" r:id="rId26"/>
    <sheet state="visible" name="Setup 7" sheetId="24" r:id="rId27"/>
    <sheet state="visible" name="Setup 8" sheetId="25" r:id="rId28"/>
    <sheet state="visible" name="Setup 9" sheetId="26" r:id="rId29"/>
    <sheet state="visible" name="Setup 10" sheetId="27" r:id="rId30"/>
    <sheet state="visible" name="Setup 11" sheetId="28" r:id="rId31"/>
    <sheet state="visible" name="Setup 12" sheetId="29" r:id="rId32"/>
    <sheet state="visible" name="Setup 13" sheetId="30" r:id="rId33"/>
    <sheet state="visible" name="Setup 14" sheetId="31" r:id="rId34"/>
    <sheet state="visible" name="Setup 15" sheetId="32" r:id="rId35"/>
    <sheet state="visible" name="Setup 16" sheetId="33" r:id="rId36"/>
    <sheet state="visible" name="Setup 17" sheetId="34" r:id="rId37"/>
    <sheet state="visible" name="Setup 18" sheetId="35" r:id="rId38"/>
    <sheet state="visible" name="Setup 19" sheetId="36" r:id="rId39"/>
    <sheet state="visible" name="Setup 20" sheetId="37" r:id="rId40"/>
    <sheet state="visible" name="Setup 21" sheetId="38" r:id="rId41"/>
    <sheet state="visible" name="Setup 22" sheetId="39" r:id="rId42"/>
    <sheet state="visible" name="Setup 23" sheetId="40" r:id="rId43"/>
    <sheet state="visible" name="Setup 24" sheetId="41" r:id="rId44"/>
    <sheet state="visible" name="Setup 25" sheetId="42" r:id="rId45"/>
    <sheet state="visible" name="Setup 26" sheetId="43" r:id="rId46"/>
    <sheet state="visible" name="Setup 27" sheetId="44" r:id="rId47"/>
    <sheet state="visible" name="Setup 28" sheetId="45" r:id="rId48"/>
    <sheet state="visible" name="Setup 29" sheetId="46" r:id="rId49"/>
    <sheet state="hidden" name="Modelo" sheetId="47" r:id="rId5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"Furo 1"
	-Nicolas Tezuka</t>
      </text>
    </comment>
  </commentList>
</comments>
</file>

<file path=xl/sharedStrings.xml><?xml version="1.0" encoding="utf-8"?>
<sst xmlns="http://schemas.openxmlformats.org/spreadsheetml/2006/main" count="10038" uniqueCount="306">
  <si>
    <t>Pacote Aerodinâmico Completo</t>
  </si>
  <si>
    <t>Freestream:</t>
  </si>
  <si>
    <t>Massas medidas:</t>
  </si>
  <si>
    <t>Aceleração</t>
  </si>
  <si>
    <t>Difusor</t>
  </si>
  <si>
    <t>Sem Pacote</t>
  </si>
  <si>
    <t>Asa Dianteira</t>
  </si>
  <si>
    <t>FL</t>
  </si>
  <si>
    <t>FR</t>
  </si>
  <si>
    <t>RL</t>
  </si>
  <si>
    <t>RR</t>
  </si>
  <si>
    <t>Asa Traseira</t>
  </si>
  <si>
    <t>Asa Dianteira + Traseira</t>
  </si>
  <si>
    <t>Ângulo de ataque: 0°;          Ponto de altura: 1</t>
  </si>
  <si>
    <t>Ângulo de ataque: -4°;          Ponto de altura: 1</t>
  </si>
  <si>
    <t>Ângulo de ataque: -2°;          Ponto de altura: 1</t>
  </si>
  <si>
    <t>Ângulo de ataque: -6°;          Ponto de altura: 1</t>
  </si>
  <si>
    <t>Ângulo de ataque: 0°;          Ponto de altura: 2</t>
  </si>
  <si>
    <t>Ângulo de ataque: 0°;          Ponto de altura: 3</t>
  </si>
  <si>
    <t>Ângulo de ataque: -4°;          Ponto de altura: 3</t>
  </si>
  <si>
    <t>Ângulo de ataque: -2°;          Ponto de altura: 3</t>
  </si>
  <si>
    <t>Ângulo de ataque: -6°;          Ponto de altura: 3</t>
  </si>
  <si>
    <t>Ângulo de ataque: -4°;          Ponto de altura: 2</t>
  </si>
  <si>
    <t>Ângulo de ataque: -2°;          Ponto de altura: 2</t>
  </si>
  <si>
    <t xml:space="preserve">Ângulo de ataque:    °;          Ponto de altura: </t>
  </si>
  <si>
    <t>Setup 1</t>
  </si>
  <si>
    <t>Planejado</t>
  </si>
  <si>
    <t>Real</t>
  </si>
  <si>
    <t>Altura Dianteira</t>
  </si>
  <si>
    <t>Altura Traseira</t>
  </si>
  <si>
    <t>Velocidade</t>
  </si>
  <si>
    <t>Downforce (kg)</t>
  </si>
  <si>
    <t>Downforce (N)</t>
  </si>
  <si>
    <t>Drag (g)</t>
  </si>
  <si>
    <t>Drag (N)</t>
  </si>
  <si>
    <t>Setup 2</t>
  </si>
  <si>
    <t>Setup 3</t>
  </si>
  <si>
    <t>Setup 4</t>
  </si>
  <si>
    <t>Setup 5</t>
  </si>
  <si>
    <t>Setup 6</t>
  </si>
  <si>
    <t>Setup 7</t>
  </si>
  <si>
    <t>Setup 8</t>
  </si>
  <si>
    <t>Setup 9</t>
  </si>
  <si>
    <t>Setup 10</t>
  </si>
  <si>
    <t>Setup 11</t>
  </si>
  <si>
    <t>Setup 12</t>
  </si>
  <si>
    <t>Setup 13</t>
  </si>
  <si>
    <t>Setup 14</t>
  </si>
  <si>
    <t>Setup 15</t>
  </si>
  <si>
    <t>Setup 16</t>
  </si>
  <si>
    <t>Aeromap - Downforce - Velocidade - 30 km/h</t>
  </si>
  <si>
    <t>Aeromap  - Drag - Velocidade - 30 km/h</t>
  </si>
  <si>
    <t>Aeromap - Eficiencia - Velocidade - 30 km/h</t>
  </si>
  <si>
    <t>Aeromap - Aerobalance (%Front) - Velocidade - 30 km/h</t>
  </si>
  <si>
    <t>Front Ride Height</t>
  </si>
  <si>
    <t>Rear Ride Height</t>
  </si>
  <si>
    <t>80 (35)</t>
  </si>
  <si>
    <t>90 (45)</t>
  </si>
  <si>
    <t>95 (50)</t>
  </si>
  <si>
    <t>100 (55)</t>
  </si>
  <si>
    <t>110 (65)</t>
  </si>
  <si>
    <t>120 (75)</t>
  </si>
  <si>
    <t>Aeromap  - Downforce - Velocidade - 40 km/h</t>
  </si>
  <si>
    <t>Aeromap - Drag - Velocidade - 40 km/h</t>
  </si>
  <si>
    <t>Aeromap - Eficiencia - Velocidade - 40 km/h</t>
  </si>
  <si>
    <t>Aeromap - Aerobalance (%Front) - Velocidade - 40 km/h</t>
  </si>
  <si>
    <t>Aeromap  - Downforce - Velocidade - 50 km/h</t>
  </si>
  <si>
    <t>Aeromap - Drag - Velocidade - 50 km/h</t>
  </si>
  <si>
    <t>Aeromap - Eficiencia - Velocidade - 50 km/h</t>
  </si>
  <si>
    <t>Aeromap - Aerobalance (%Front) - Velocidade - 50 km/h</t>
  </si>
  <si>
    <t>Aeromap  - Downforce - Velocidade - 60 km/h</t>
  </si>
  <si>
    <t>Aeromap  - Drag - Velocidade - 60 km/h</t>
  </si>
  <si>
    <t>Aeromap - Eficiencia - Velocidade - 60 km/h</t>
  </si>
  <si>
    <t>Aeromap - Aerobalance (%Front) - Velocidade - 60 km/h</t>
  </si>
  <si>
    <t>Aeromap  - Downforce - Velocidade - 70 km/h</t>
  </si>
  <si>
    <t>Aeromap  - Drag - Velocidade - 70 km/h</t>
  </si>
  <si>
    <t>Aeromap - Eficiencia - Velocidade - 70 km/h</t>
  </si>
  <si>
    <t>Aeromap - Aerobalance (%Front) - Velocidade - 70 km/h</t>
  </si>
  <si>
    <t>Aeromap  - Downforce - Velocidade - 80 km/h</t>
  </si>
  <si>
    <t>Aeromap  - Drag - Velocidade - 80 km/h</t>
  </si>
  <si>
    <t>Aeromap - Eficiencia - Velocidade - 80 km/h</t>
  </si>
  <si>
    <t>Aeromap - Aerobalance (%Front) - Velocidade - 80 km/h</t>
  </si>
  <si>
    <t>Aeromap  - Downforce - Velocidade - 90 km/h</t>
  </si>
  <si>
    <t>Aeromap - Drag - Velocidade - 90 km/h</t>
  </si>
  <si>
    <t>Aeromap - Eficiencia - Velocidade - 90 km/h</t>
  </si>
  <si>
    <t>Aeromap - Aerobalance (%Front) - Velocidade - 90 km/h</t>
  </si>
  <si>
    <t>Aeromap Inicial - Downforce - Velocidade - 100 km/h</t>
  </si>
  <si>
    <t>Aeromap Inicial - Drag - Velocidade - 100 km/h</t>
  </si>
  <si>
    <t>Setup de Aceleração - Downforce</t>
  </si>
  <si>
    <t>Setup de Front Wing  - Downforce (Ponto 1)</t>
  </si>
  <si>
    <t>30km/h</t>
  </si>
  <si>
    <t>40km/h</t>
  </si>
  <si>
    <t>50km/h</t>
  </si>
  <si>
    <t>60km/h</t>
  </si>
  <si>
    <t>70km/h</t>
  </si>
  <si>
    <t>80km/h</t>
  </si>
  <si>
    <t>90km/h</t>
  </si>
  <si>
    <t>Altura</t>
  </si>
  <si>
    <t>45-90 (Ponto 1)</t>
  </si>
  <si>
    <t>65-90 (Ponto 7)</t>
  </si>
  <si>
    <t>Setup de Aceleração - Drag</t>
  </si>
  <si>
    <t>Setup de Aceleração - Eficiencia</t>
  </si>
  <si>
    <t>Setup de Aceleração - Aerobalance</t>
  </si>
  <si>
    <t>Aerobalance (%Front)</t>
  </si>
  <si>
    <t>10km/h</t>
  </si>
  <si>
    <t>20km/h</t>
  </si>
  <si>
    <t>100km/h</t>
  </si>
  <si>
    <t>ponto 1</t>
  </si>
  <si>
    <t>ponto 2</t>
  </si>
  <si>
    <t>ponto 3</t>
  </si>
  <si>
    <t>ponto 4</t>
  </si>
  <si>
    <t>ponto 5</t>
  </si>
  <si>
    <t>ponto 6</t>
  </si>
  <si>
    <t>ponto 7</t>
  </si>
  <si>
    <t>ponto 8</t>
  </si>
  <si>
    <t>ponto 9</t>
  </si>
  <si>
    <t>ponto 10</t>
  </si>
  <si>
    <t>ponto 11</t>
  </si>
  <si>
    <t>ponto 12</t>
  </si>
  <si>
    <t>ponto 13</t>
  </si>
  <si>
    <t>ponto 14</t>
  </si>
  <si>
    <t>ponto 15</t>
  </si>
  <si>
    <t>ponto 16</t>
  </si>
  <si>
    <t>ponto 17</t>
  </si>
  <si>
    <t>ponto 18</t>
  </si>
  <si>
    <t>ponto 19</t>
  </si>
  <si>
    <t>ponto 20</t>
  </si>
  <si>
    <t>ponto 21</t>
  </si>
  <si>
    <t>ponto 22</t>
  </si>
  <si>
    <t>ponto 23</t>
  </si>
  <si>
    <t>ponto 24</t>
  </si>
  <si>
    <t>ponto 25</t>
  </si>
  <si>
    <t>Ponto 1</t>
  </si>
  <si>
    <t>Ponto 2</t>
  </si>
  <si>
    <t>Ponto 3</t>
  </si>
  <si>
    <t>Downforce</t>
  </si>
  <si>
    <t>Ponto 4</t>
  </si>
  <si>
    <t>Ponto 5</t>
  </si>
  <si>
    <t>Ponto 6</t>
  </si>
  <si>
    <t>Ponto 7</t>
  </si>
  <si>
    <t>Ponto 8</t>
  </si>
  <si>
    <t>Ponto 9</t>
  </si>
  <si>
    <t>Ponto 10</t>
  </si>
  <si>
    <t>Ponto 11</t>
  </si>
  <si>
    <t>Ponto 12</t>
  </si>
  <si>
    <t>Ponto 13</t>
  </si>
  <si>
    <t>Ponto 14</t>
  </si>
  <si>
    <t>Ponto 15</t>
  </si>
  <si>
    <t>Ponto 16</t>
  </si>
  <si>
    <t>Ponto 17</t>
  </si>
  <si>
    <t>Ponto 18</t>
  </si>
  <si>
    <t>Ponto 19</t>
  </si>
  <si>
    <t>Ponto 20</t>
  </si>
  <si>
    <t>Ponto 21</t>
  </si>
  <si>
    <t>Ponto 22</t>
  </si>
  <si>
    <t>Ponto 23</t>
  </si>
  <si>
    <t>Ponto 24</t>
  </si>
  <si>
    <t>Drag medido:</t>
  </si>
  <si>
    <t>Front</t>
  </si>
  <si>
    <t>Rear</t>
  </si>
  <si>
    <t>Diferença nas massas:</t>
  </si>
  <si>
    <t>Parâmetros calculados:</t>
  </si>
  <si>
    <t>Downforce:</t>
  </si>
  <si>
    <t>Cl:</t>
  </si>
  <si>
    <t>- Cl:</t>
  </si>
  <si>
    <t>Drag:</t>
  </si>
  <si>
    <t>Cd:</t>
  </si>
  <si>
    <t>Cl/Cd (em módulo):</t>
  </si>
  <si>
    <t>Área Seção Transversal (Carro)</t>
  </si>
  <si>
    <t>Correção Cl:</t>
  </si>
  <si>
    <t>Área Seção Transversal (Túnel)</t>
  </si>
  <si>
    <t>Correção Cd:</t>
  </si>
  <si>
    <t>Aerobalance:</t>
  </si>
  <si>
    <t>Comparativo com simulações</t>
  </si>
  <si>
    <t>Simulação</t>
  </si>
  <si>
    <t>Medição</t>
  </si>
  <si>
    <t>Comparações</t>
  </si>
  <si>
    <t>Erro Cl:</t>
  </si>
  <si>
    <t>Erro Cl (%):</t>
  </si>
  <si>
    <t>Erro Cd:</t>
  </si>
  <si>
    <t>Erro Cd (%):</t>
  </si>
  <si>
    <t>Cl/Cd:</t>
  </si>
  <si>
    <t>Erro Cl/Cd:</t>
  </si>
  <si>
    <t>Erro Cl/Cd (%):</t>
  </si>
  <si>
    <t>PESO (N)</t>
  </si>
  <si>
    <t>Setup X</t>
  </si>
  <si>
    <t>Referência (0km/h)</t>
  </si>
  <si>
    <t>Dianteira</t>
  </si>
  <si>
    <t>-</t>
  </si>
  <si>
    <t>Traseira</t>
  </si>
  <si>
    <t>Setup de Asa</t>
  </si>
  <si>
    <t>Furo/Altura</t>
  </si>
  <si>
    <t>Ângulo</t>
  </si>
  <si>
    <t>Carga 1</t>
  </si>
  <si>
    <t>Carga 2</t>
  </si>
  <si>
    <t>Carga 3</t>
  </si>
  <si>
    <t>Carga 4</t>
  </si>
  <si>
    <t>Carga 5</t>
  </si>
  <si>
    <t>Carga 6</t>
  </si>
  <si>
    <t>Carga 7</t>
  </si>
  <si>
    <t>Carga 8</t>
  </si>
  <si>
    <t>Carga 9</t>
  </si>
  <si>
    <t>Carga 10</t>
  </si>
  <si>
    <t>Carga 11</t>
  </si>
  <si>
    <t>Carga 12</t>
  </si>
  <si>
    <t>Peso Total</t>
  </si>
  <si>
    <t>Drag total</t>
  </si>
  <si>
    <t>Ângulo de Steering (°)</t>
  </si>
  <si>
    <t>DOWNFORCE (N)</t>
  </si>
  <si>
    <t>Aero Map c/ Roll (mm) (45x45)</t>
  </si>
  <si>
    <t>Roll Angle</t>
  </si>
  <si>
    <t xml:space="preserve">FL </t>
  </si>
  <si>
    <t xml:space="preserve">FR </t>
  </si>
  <si>
    <t xml:space="preserve">RL </t>
  </si>
  <si>
    <t xml:space="preserve">RR </t>
  </si>
  <si>
    <t xml:space="preserve">∆FL </t>
  </si>
  <si>
    <t xml:space="preserve">∆FR </t>
  </si>
  <si>
    <t xml:space="preserve">∆RL </t>
  </si>
  <si>
    <t xml:space="preserve">∆RR </t>
  </si>
  <si>
    <t>Setup</t>
  </si>
  <si>
    <t xml:space="preserve"> Downforce Total</t>
  </si>
  <si>
    <t>AEROBALANCE</t>
  </si>
  <si>
    <t>Speed</t>
  </si>
  <si>
    <t>Front(%)</t>
  </si>
  <si>
    <t>Rear(%)</t>
  </si>
  <si>
    <t>Right(%)</t>
  </si>
  <si>
    <t>Left(%)</t>
  </si>
  <si>
    <t>Furo 1</t>
  </si>
  <si>
    <t>0°</t>
  </si>
  <si>
    <t>Drag</t>
  </si>
  <si>
    <t>30 km/h</t>
  </si>
  <si>
    <t>40 km/h</t>
  </si>
  <si>
    <t>50 km/h</t>
  </si>
  <si>
    <t>60 km/h</t>
  </si>
  <si>
    <t>70 km/h</t>
  </si>
  <si>
    <t>80 km/h</t>
  </si>
  <si>
    <t>90 km/h</t>
  </si>
  <si>
    <t>Celula 1</t>
  </si>
  <si>
    <t>Celula 2</t>
  </si>
  <si>
    <t>Soma</t>
  </si>
  <si>
    <t xml:space="preserve">Ângulo </t>
  </si>
  <si>
    <t>Furo 2</t>
  </si>
  <si>
    <t>Furo 3</t>
  </si>
  <si>
    <t>Furo 4</t>
  </si>
  <si>
    <t>Furo 5</t>
  </si>
  <si>
    <t>Setup 17</t>
  </si>
  <si>
    <t>Setup 18</t>
  </si>
  <si>
    <t>Setup 19</t>
  </si>
  <si>
    <t>Setup 20</t>
  </si>
  <si>
    <t>Setup 21</t>
  </si>
  <si>
    <t>Setup 22</t>
  </si>
  <si>
    <t>Setup 23</t>
  </si>
  <si>
    <t>Setup 24</t>
  </si>
  <si>
    <t>0.15</t>
  </si>
  <si>
    <t>2.89</t>
  </si>
  <si>
    <t>2.78</t>
  </si>
  <si>
    <t>-5.89</t>
  </si>
  <si>
    <t>-5.42</t>
  </si>
  <si>
    <t>Setup 25</t>
  </si>
  <si>
    <t>0.30</t>
  </si>
  <si>
    <t>2.75</t>
  </si>
  <si>
    <t>-5.19</t>
  </si>
  <si>
    <t>-6.06</t>
  </si>
  <si>
    <t>0.22</t>
  </si>
  <si>
    <t>-0.03</t>
  </si>
  <si>
    <t>-0.1</t>
  </si>
  <si>
    <t>-0.64</t>
  </si>
  <si>
    <t>Setup 26</t>
  </si>
  <si>
    <t>0.45</t>
  </si>
  <si>
    <t>3.41</t>
  </si>
  <si>
    <t>-5.21</t>
  </si>
  <si>
    <t>-6.44</t>
  </si>
  <si>
    <t>0.3</t>
  </si>
  <si>
    <t>-0.15</t>
  </si>
  <si>
    <t>-0.02</t>
  </si>
  <si>
    <t>-0.38</t>
  </si>
  <si>
    <t>Setup 27</t>
  </si>
  <si>
    <t>0.60</t>
  </si>
  <si>
    <t>3.81</t>
  </si>
  <si>
    <t>2.34</t>
  </si>
  <si>
    <t>-5.17</t>
  </si>
  <si>
    <t>-6.61</t>
  </si>
  <si>
    <t>0.4</t>
  </si>
  <si>
    <t>-0.26</t>
  </si>
  <si>
    <t>0.04</t>
  </si>
  <si>
    <t>-0.17</t>
  </si>
  <si>
    <t>Setup 28</t>
  </si>
  <si>
    <t>0.75</t>
  </si>
  <si>
    <t>4.38</t>
  </si>
  <si>
    <t>1.73</t>
  </si>
  <si>
    <t>-4.97</t>
  </si>
  <si>
    <t>-6.73</t>
  </si>
  <si>
    <t>0.57</t>
  </si>
  <si>
    <t>-0.61</t>
  </si>
  <si>
    <t>0.2</t>
  </si>
  <si>
    <t>-0.12</t>
  </si>
  <si>
    <t>Setup 29</t>
  </si>
  <si>
    <t>0.79</t>
  </si>
  <si>
    <t>4.69</t>
  </si>
  <si>
    <t>1.21</t>
  </si>
  <si>
    <t>-4.66</t>
  </si>
  <si>
    <t>-6.78</t>
  </si>
  <si>
    <t>0.31</t>
  </si>
  <si>
    <t>-0.52</t>
  </si>
  <si>
    <t>-0.05</t>
  </si>
  <si>
    <t>- Cl/Cd: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</si>
</sst>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0 &quot;km/h&quot;"/>
    <numFmt numFmtId="165" formatCode="0.0 &quot;kg&quot;"/>
    <numFmt numFmtId="166" formatCode="#,##0.000"/>
    <numFmt numFmtId="167" formatCode="#,##0.00000"/>
    <numFmt numFmtId="168" formatCode="0.000"/>
    <numFmt numFmtId="169" formatCode="0.00000"/>
    <numFmt numFmtId="170" formatCode="#,##0.0000"/>
    <numFmt numFmtId="171" formatCode="0.000000"/>
    <numFmt numFmtId="172" formatCode="0.0 &quot;N&quot;"/>
    <numFmt numFmtId="173" formatCode="0.0000000"/>
    <numFmt numFmtId="174" formatCode="d.m"/>
  </numFmts>
  <fonts count="35">
    <font>
      <sz val="10.0"/>
      <color rgb="FF000000"/>
      <name val="Arial"/>
      <scheme val="minor"/>
    </font>
    <font>
      <sz val="18.0"/>
      <color theme="1"/>
      <name val="Lato"/>
    </font>
    <font>
      <b/>
      <sz val="14.0"/>
      <color theme="1"/>
      <name val="Lato"/>
    </font>
    <font/>
    <font>
      <color theme="1"/>
      <name val="Lato"/>
    </font>
    <font>
      <b/>
      <i/>
      <color theme="1"/>
      <name val="Lato"/>
    </font>
    <font>
      <b/>
      <color theme="1"/>
      <name val="Lato"/>
    </font>
    <font>
      <color rgb="FF000000"/>
      <name val="Lato"/>
    </font>
    <font>
      <color rgb="FFCCCCCC"/>
      <name val="Lato"/>
    </font>
    <font>
      <sz val="10.0"/>
      <color theme="1"/>
      <name val="Lato"/>
    </font>
    <font>
      <b/>
      <sz val="10.0"/>
      <color theme="1"/>
      <name val="Lato"/>
    </font>
    <font>
      <b/>
      <sz val="10.0"/>
      <color rgb="FFFFFFFF"/>
      <name val="Lato"/>
    </font>
    <font>
      <color theme="1"/>
      <name val="Arial"/>
      <scheme val="minor"/>
    </font>
    <font>
      <sz val="10.0"/>
      <color rgb="FF000000"/>
      <name val="Lato"/>
    </font>
    <font>
      <b/>
      <color rgb="FFFFFFFF"/>
      <name val="Arial"/>
      <scheme val="minor"/>
    </font>
    <font>
      <sz val="9.0"/>
      <color rgb="FF000000"/>
      <name val="Arial"/>
      <scheme val="minor"/>
    </font>
    <font>
      <color rgb="FF000000"/>
      <name val="Arial"/>
      <scheme val="minor"/>
    </font>
    <font>
      <color theme="1"/>
      <name val="Arial"/>
    </font>
    <font>
      <sz val="11.0"/>
      <color rgb="FF000000"/>
      <name val="Calibri"/>
    </font>
    <font>
      <color rgb="FF000000"/>
      <name val="Arial"/>
    </font>
    <font>
      <b/>
      <color rgb="FFFFFFFF"/>
      <name val="Arial"/>
    </font>
    <font>
      <sz val="9.0"/>
      <color theme="1"/>
      <name val="Arial"/>
    </font>
    <font>
      <sz val="11.0"/>
      <color theme="1"/>
      <name val="Calibri"/>
    </font>
    <font>
      <sz val="10.0"/>
      <color theme="1"/>
      <name val="Arial"/>
    </font>
    <font>
      <b/>
      <sz val="18.0"/>
      <color theme="1"/>
      <name val="Lato"/>
    </font>
    <font>
      <b/>
      <sz val="12.0"/>
      <color theme="1"/>
      <name val="Lato"/>
    </font>
    <font>
      <sz val="12.0"/>
      <color theme="1"/>
      <name val="Lato"/>
    </font>
    <font>
      <sz val="12.0"/>
      <color rgb="FF000000"/>
      <name val="Lato"/>
    </font>
    <font>
      <b/>
      <sz val="16.0"/>
      <color theme="1"/>
      <name val="Lato"/>
    </font>
    <font>
      <b/>
      <i/>
      <sz val="12.0"/>
      <color theme="1"/>
      <name val="Lato"/>
    </font>
    <font>
      <sz val="13.0"/>
      <color rgb="FFFFFFFF"/>
      <name val="Arial"/>
      <scheme val="minor"/>
    </font>
    <font>
      <color rgb="FFFFFFFF"/>
      <name val="Arial"/>
      <scheme val="minor"/>
    </font>
    <font>
      <b/>
      <color theme="1"/>
      <name val="Arial"/>
      <scheme val="minor"/>
    </font>
    <font>
      <b/>
      <sz val="14.0"/>
      <color rgb="FFFFFFFF"/>
      <name val="Arial"/>
    </font>
    <font>
      <b/>
      <sz val="11.0"/>
      <color rgb="FF222222"/>
      <name val="&quot;Google Sans&quot;"/>
    </font>
  </fonts>
  <fills count="22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7981D"/>
        <bgColor rgb="FFF7981D"/>
      </patternFill>
    </fill>
    <fill>
      <patternFill patternType="solid">
        <fgColor rgb="FF38761D"/>
        <bgColor rgb="FF38761D"/>
      </patternFill>
    </fill>
    <fill>
      <patternFill patternType="solid">
        <fgColor rgb="FF674EA7"/>
        <bgColor rgb="FF674EA7"/>
      </patternFill>
    </fill>
    <fill>
      <patternFill patternType="solid">
        <fgColor rgb="FFFFB200"/>
        <bgColor rgb="FFFFB200"/>
      </patternFill>
    </fill>
    <fill>
      <patternFill patternType="solid">
        <fgColor rgb="FFFFB600"/>
        <bgColor rgb="FFFFB600"/>
      </patternFill>
    </fill>
    <fill>
      <patternFill patternType="solid">
        <fgColor rgb="FFFFD700"/>
        <bgColor rgb="FFFFD700"/>
      </patternFill>
    </fill>
    <fill>
      <patternFill patternType="solid">
        <fgColor rgb="FFFF9600"/>
        <bgColor rgb="FFFF9600"/>
      </patternFill>
    </fill>
    <fill>
      <patternFill patternType="solid">
        <fgColor rgb="FFFF5200"/>
        <bgColor rgb="FFFF5200"/>
      </patternFill>
    </fill>
    <fill>
      <patternFill patternType="solid">
        <fgColor rgb="FFFFC900"/>
        <bgColor rgb="FFFFC900"/>
      </patternFill>
    </fill>
    <fill>
      <patternFill patternType="solid">
        <fgColor rgb="FF980000"/>
        <bgColor rgb="FF980000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CCCCCC"/>
        <bgColor rgb="FFCCCCCC"/>
      </patternFill>
    </fill>
    <fill>
      <patternFill patternType="solid">
        <fgColor rgb="FFEA4335"/>
        <bgColor rgb="FFEA4335"/>
      </patternFill>
    </fill>
    <fill>
      <patternFill patternType="solid">
        <fgColor rgb="FFFFFF00"/>
        <bgColor rgb="FFFFFF00"/>
      </patternFill>
    </fill>
    <fill>
      <patternFill patternType="solid">
        <fgColor rgb="FFE1E9F7"/>
        <bgColor rgb="FFE1E9F7"/>
      </patternFill>
    </fill>
  </fills>
  <borders count="79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FFFFFF"/>
      </left>
      <right style="medium">
        <color rgb="FFFFFFFF"/>
      </right>
      <top style="thin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thin">
        <color rgb="FFFFFFFF"/>
      </right>
      <top style="thin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top style="thin">
        <color rgb="FFFFFFFF"/>
      </top>
    </border>
    <border>
      <right style="thin">
        <color rgb="FFFFFFFF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FFFFFF"/>
      </top>
      <bottom style="thin">
        <color rgb="FFFFFFFF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thin">
        <color rgb="FFFFFFFF"/>
      </righ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left style="thin">
        <color rgb="FFFFFFFF"/>
      </left>
    </border>
  </borders>
  <cellStyleXfs count="1">
    <xf borderId="0" fillId="0" fontId="0" numFmtId="0" applyAlignment="1" applyFont="1"/>
  </cellStyleXfs>
  <cellXfs count="38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readingOrder="0" vertical="center"/>
    </xf>
    <xf borderId="5" fillId="2" fontId="2" numFmtId="0" xfId="0" applyAlignment="1" applyBorder="1" applyFill="1" applyFont="1">
      <alignment horizontal="center" readingOrder="0" vertical="center"/>
    </xf>
    <xf borderId="6" fillId="0" fontId="3" numFmtId="0" xfId="0" applyBorder="1" applyFont="1"/>
    <xf borderId="7" fillId="0" fontId="3" numFmtId="0" xfId="0" applyBorder="1" applyFont="1"/>
    <xf borderId="8" fillId="0" fontId="1" numFmtId="0" xfId="0" applyAlignment="1" applyBorder="1" applyFont="1">
      <alignment horizontal="center" vertical="center"/>
    </xf>
    <xf borderId="1" fillId="0" fontId="4" numFmtId="164" xfId="0" applyAlignment="1" applyBorder="1" applyFont="1" applyNumberFormat="1">
      <alignment horizontal="center" vertical="center"/>
    </xf>
    <xf borderId="9" fillId="0" fontId="4" numFmtId="164" xfId="0" applyAlignment="1" applyBorder="1" applyFont="1" applyNumberFormat="1">
      <alignment horizontal="center" readingOrder="0" vertical="center"/>
    </xf>
    <xf borderId="1" fillId="0" fontId="4" numFmtId="164" xfId="0" applyAlignment="1" applyBorder="1" applyFont="1" applyNumberFormat="1">
      <alignment horizontal="center" readingOrder="0" vertical="center"/>
    </xf>
    <xf borderId="10" fillId="0" fontId="4" numFmtId="164" xfId="0" applyAlignment="1" applyBorder="1" applyFont="1" applyNumberFormat="1">
      <alignment horizontal="center" vertical="center"/>
    </xf>
    <xf borderId="3" fillId="0" fontId="4" numFmtId="164" xfId="0" applyAlignment="1" applyBorder="1" applyFont="1" applyNumberFormat="1">
      <alignment horizontal="center" vertical="center"/>
    </xf>
    <xf borderId="11" fillId="2" fontId="5" numFmtId="164" xfId="0" applyAlignment="1" applyBorder="1" applyFont="1" applyNumberFormat="1">
      <alignment horizontal="center" readingOrder="0" vertical="center"/>
    </xf>
    <xf borderId="4" fillId="0" fontId="4" numFmtId="164" xfId="0" applyAlignment="1" applyBorder="1" applyFont="1" applyNumberFormat="1">
      <alignment horizontal="center" readingOrder="0" vertical="center"/>
    </xf>
    <xf borderId="12" fillId="2" fontId="6" numFmtId="164" xfId="0" applyAlignment="1" applyBorder="1" applyFont="1" applyNumberFormat="1">
      <alignment horizontal="center" readingOrder="0" vertical="center"/>
    </xf>
    <xf borderId="13" fillId="0" fontId="3" numFmtId="0" xfId="0" applyBorder="1" applyFont="1"/>
    <xf borderId="4" fillId="0" fontId="4" numFmtId="164" xfId="0" applyAlignment="1" applyBorder="1" applyFont="1" applyNumberFormat="1">
      <alignment horizontal="center" vertical="center"/>
    </xf>
    <xf borderId="8" fillId="0" fontId="4" numFmtId="164" xfId="0" applyAlignment="1" applyBorder="1" applyFont="1" applyNumberFormat="1">
      <alignment horizontal="center" vertical="center"/>
    </xf>
    <xf borderId="3" fillId="0" fontId="4" numFmtId="165" xfId="0" applyAlignment="1" applyBorder="1" applyFont="1" applyNumberFormat="1">
      <alignment horizontal="center" vertical="center"/>
    </xf>
    <xf borderId="14" fillId="2" fontId="6" numFmtId="165" xfId="0" applyAlignment="1" applyBorder="1" applyFont="1" applyNumberFormat="1">
      <alignment horizontal="center" readingOrder="0" shrinkToFit="0" vertical="center" wrapText="1"/>
    </xf>
    <xf borderId="4" fillId="0" fontId="4" numFmtId="165" xfId="0" applyAlignment="1" applyBorder="1" applyFont="1" applyNumberFormat="1">
      <alignment horizontal="center" readingOrder="0" vertical="center"/>
    </xf>
    <xf borderId="15" fillId="0" fontId="7" numFmtId="165" xfId="0" applyAlignment="1" applyBorder="1" applyFont="1" applyNumberFormat="1">
      <alignment horizontal="center" readingOrder="0" vertical="center"/>
    </xf>
    <xf borderId="16" fillId="0" fontId="7" numFmtId="165" xfId="0" applyAlignment="1" applyBorder="1" applyFont="1" applyNumberFormat="1">
      <alignment horizontal="center" readingOrder="0" vertical="center"/>
    </xf>
    <xf borderId="4" fillId="0" fontId="4" numFmtId="165" xfId="0" applyAlignment="1" applyBorder="1" applyFont="1" applyNumberFormat="1">
      <alignment horizontal="center" vertical="center"/>
    </xf>
    <xf borderId="8" fillId="0" fontId="4" numFmtId="165" xfId="0" applyAlignment="1" applyBorder="1" applyFont="1" applyNumberFormat="1">
      <alignment horizontal="center" vertical="center"/>
    </xf>
    <xf borderId="17" fillId="0" fontId="3" numFmtId="0" xfId="0" applyBorder="1" applyFont="1"/>
    <xf borderId="18" fillId="0" fontId="7" numFmtId="165" xfId="0" applyAlignment="1" applyBorder="1" applyFont="1" applyNumberFormat="1">
      <alignment horizontal="center" readingOrder="0" vertical="center"/>
    </xf>
    <xf borderId="19" fillId="0" fontId="7" numFmtId="165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center" vertical="center"/>
    </xf>
    <xf borderId="9" fillId="0" fontId="4" numFmtId="0" xfId="0" applyAlignment="1" applyBorder="1" applyFont="1">
      <alignment horizontal="center" vertical="center"/>
    </xf>
    <xf borderId="15" fillId="0" fontId="8" numFmtId="165" xfId="0" applyAlignment="1" applyBorder="1" applyFont="1" applyNumberFormat="1">
      <alignment horizontal="center" readingOrder="0" vertical="center"/>
    </xf>
    <xf borderId="16" fillId="0" fontId="8" numFmtId="165" xfId="0" applyAlignment="1" applyBorder="1" applyFont="1" applyNumberFormat="1">
      <alignment horizontal="center" readingOrder="0" vertical="center"/>
    </xf>
    <xf borderId="18" fillId="0" fontId="8" numFmtId="165" xfId="0" applyAlignment="1" applyBorder="1" applyFont="1" applyNumberFormat="1">
      <alignment horizontal="center" readingOrder="0" vertical="center"/>
    </xf>
    <xf borderId="19" fillId="0" fontId="8" numFmtId="165" xfId="0" applyAlignment="1" applyBorder="1" applyFont="1" applyNumberFormat="1">
      <alignment horizontal="center" readingOrder="0" vertical="center"/>
    </xf>
    <xf borderId="20" fillId="0" fontId="4" numFmtId="165" xfId="0" applyAlignment="1" applyBorder="1" applyFont="1" applyNumberFormat="1">
      <alignment horizontal="center" readingOrder="0" vertical="center"/>
    </xf>
    <xf borderId="21" fillId="0" fontId="4" numFmtId="165" xfId="0" applyAlignment="1" applyBorder="1" applyFont="1" applyNumberFormat="1">
      <alignment horizontal="center" readingOrder="0" vertical="center"/>
    </xf>
    <xf borderId="18" fillId="0" fontId="4" numFmtId="165" xfId="0" applyAlignment="1" applyBorder="1" applyFont="1" applyNumberFormat="1">
      <alignment horizontal="center" readingOrder="0" vertical="center"/>
    </xf>
    <xf borderId="19" fillId="0" fontId="4" numFmtId="165" xfId="0" applyAlignment="1" applyBorder="1" applyFont="1" applyNumberFormat="1">
      <alignment horizontal="center" readingOrder="0" vertical="center"/>
    </xf>
    <xf borderId="22" fillId="0" fontId="4" numFmtId="0" xfId="0" applyAlignment="1" applyBorder="1" applyFont="1">
      <alignment horizontal="center" vertical="center"/>
    </xf>
    <xf borderId="23" fillId="0" fontId="4" numFmtId="0" xfId="0" applyAlignment="1" applyBorder="1" applyFont="1">
      <alignment horizontal="center" vertical="center"/>
    </xf>
    <xf borderId="24" fillId="0" fontId="4" numFmtId="0" xfId="0" applyAlignment="1" applyBorder="1" applyFont="1">
      <alignment horizontal="center" vertical="center"/>
    </xf>
    <xf borderId="25" fillId="0" fontId="4" numFmtId="0" xfId="0" applyAlignment="1" applyBorder="1" applyFont="1">
      <alignment horizontal="center" vertical="center"/>
    </xf>
    <xf borderId="26" fillId="0" fontId="4" numFmtId="0" xfId="0" applyAlignment="1" applyBorder="1" applyFont="1">
      <alignment horizontal="center" vertical="center"/>
    </xf>
    <xf borderId="0" fillId="0" fontId="9" numFmtId="0" xfId="0" applyFont="1"/>
    <xf borderId="0" fillId="0" fontId="10" numFmtId="0" xfId="0" applyFont="1"/>
    <xf borderId="12" fillId="3" fontId="11" numFmtId="0" xfId="0" applyAlignment="1" applyBorder="1" applyFill="1" applyFont="1">
      <alignment horizontal="center" readingOrder="0"/>
    </xf>
    <xf borderId="27" fillId="0" fontId="3" numFmtId="0" xfId="0" applyBorder="1" applyFont="1"/>
    <xf borderId="0" fillId="4" fontId="10" numFmtId="0" xfId="0" applyFill="1" applyFont="1"/>
    <xf borderId="28" fillId="3" fontId="11" numFmtId="0" xfId="0" applyAlignment="1" applyBorder="1" applyFont="1">
      <alignment horizontal="center" readingOrder="0"/>
    </xf>
    <xf borderId="29" fillId="0" fontId="3" numFmtId="0" xfId="0" applyBorder="1" applyFont="1"/>
    <xf borderId="30" fillId="5" fontId="9" numFmtId="0" xfId="0" applyAlignment="1" applyBorder="1" applyFill="1" applyFont="1">
      <alignment horizontal="center" readingOrder="0"/>
    </xf>
    <xf borderId="31" fillId="5" fontId="9" numFmtId="0" xfId="0" applyAlignment="1" applyBorder="1" applyFont="1">
      <alignment horizontal="center" readingOrder="0"/>
    </xf>
    <xf borderId="32" fillId="5" fontId="9" numFmtId="0" xfId="0" applyAlignment="1" applyBorder="1" applyFont="1">
      <alignment horizontal="center" readingOrder="0"/>
    </xf>
    <xf borderId="33" fillId="0" fontId="3" numFmtId="0" xfId="0" applyBorder="1" applyFont="1"/>
    <xf borderId="34" fillId="0" fontId="3" numFmtId="0" xfId="0" applyBorder="1" applyFont="1"/>
    <xf borderId="35" fillId="4" fontId="9" numFmtId="0" xfId="0" applyAlignment="1" applyBorder="1" applyFont="1">
      <alignment horizontal="center" readingOrder="0"/>
    </xf>
    <xf borderId="31" fillId="4" fontId="9" numFmtId="0" xfId="0" applyAlignment="1" applyBorder="1" applyFont="1">
      <alignment horizontal="center" readingOrder="0"/>
    </xf>
    <xf borderId="0" fillId="4" fontId="9" numFmtId="0" xfId="0" applyFont="1"/>
    <xf borderId="36" fillId="5" fontId="9" numFmtId="0" xfId="0" applyAlignment="1" applyBorder="1" applyFont="1">
      <alignment horizontal="center" readingOrder="0"/>
    </xf>
    <xf borderId="37" fillId="0" fontId="3" numFmtId="0" xfId="0" applyBorder="1" applyFont="1"/>
    <xf borderId="38" fillId="0" fontId="3" numFmtId="0" xfId="0" applyBorder="1" applyFont="1"/>
    <xf borderId="39" fillId="4" fontId="9" numFmtId="0" xfId="0" applyAlignment="1" applyBorder="1" applyFont="1">
      <alignment horizontal="center" readingOrder="0"/>
    </xf>
    <xf borderId="40" fillId="4" fontId="9" numFmtId="0" xfId="0" applyAlignment="1" applyBorder="1" applyFont="1">
      <alignment horizontal="center" readingOrder="0"/>
    </xf>
    <xf borderId="41" fillId="5" fontId="9" numFmtId="0" xfId="0" applyAlignment="1" applyBorder="1" applyFont="1">
      <alignment horizontal="center" readingOrder="0"/>
    </xf>
    <xf borderId="42" fillId="5" fontId="9" numFmtId="0" xfId="0" applyAlignment="1" applyBorder="1" applyFont="1">
      <alignment horizontal="center" readingOrder="0"/>
    </xf>
    <xf borderId="43" fillId="5" fontId="9" numFmtId="0" xfId="0" applyAlignment="1" applyBorder="1" applyFont="1">
      <alignment horizontal="center" readingOrder="0"/>
    </xf>
    <xf borderId="44" fillId="5" fontId="9" numFmtId="0" xfId="0" applyAlignment="1" applyBorder="1" applyFont="1">
      <alignment horizontal="center" readingOrder="0"/>
    </xf>
    <xf borderId="45" fillId="4" fontId="9" numFmtId="0" xfId="0" applyAlignment="1" applyBorder="1" applyFont="1">
      <alignment horizontal="center" readingOrder="0"/>
    </xf>
    <xf borderId="30" fillId="4" fontId="12" numFmtId="166" xfId="0" applyAlignment="1" applyBorder="1" applyFont="1" applyNumberFormat="1">
      <alignment horizontal="center"/>
    </xf>
    <xf borderId="30" fillId="4" fontId="9" numFmtId="0" xfId="0" applyAlignment="1" applyBorder="1" applyFont="1">
      <alignment horizontal="center" readingOrder="0"/>
    </xf>
    <xf borderId="30" fillId="4" fontId="12" numFmtId="0" xfId="0" applyAlignment="1" applyBorder="1" applyFont="1">
      <alignment horizontal="center"/>
    </xf>
    <xf borderId="30" fillId="4" fontId="12" numFmtId="166" xfId="0" applyAlignment="1" applyBorder="1" applyFont="1" applyNumberFormat="1">
      <alignment horizontal="center" readingOrder="0"/>
    </xf>
    <xf borderId="34" fillId="4" fontId="9" numFmtId="0" xfId="0" applyAlignment="1" applyBorder="1" applyFont="1">
      <alignment horizontal="center" readingOrder="0"/>
    </xf>
    <xf borderId="30" fillId="4" fontId="9" numFmtId="0" xfId="0" applyAlignment="1" applyBorder="1" applyFont="1">
      <alignment horizontal="center"/>
    </xf>
    <xf borderId="46" fillId="4" fontId="9" numFmtId="0" xfId="0" applyAlignment="1" applyBorder="1" applyFont="1">
      <alignment horizontal="center" readingOrder="0"/>
    </xf>
    <xf borderId="38" fillId="4" fontId="9" numFmtId="0" xfId="0" applyAlignment="1" applyBorder="1" applyFont="1">
      <alignment horizontal="center" readingOrder="0"/>
    </xf>
    <xf borderId="47" fillId="4" fontId="9" numFmtId="0" xfId="0" applyAlignment="1" applyBorder="1" applyFont="1">
      <alignment horizontal="center"/>
    </xf>
    <xf borderId="47" fillId="4" fontId="9" numFmtId="0" xfId="0" applyAlignment="1" applyBorder="1" applyFont="1">
      <alignment horizontal="center" readingOrder="0"/>
    </xf>
    <xf borderId="0" fillId="4" fontId="9" numFmtId="0" xfId="0" applyAlignment="1" applyFont="1">
      <alignment horizontal="center" readingOrder="0"/>
    </xf>
    <xf borderId="0" fillId="4" fontId="9" numFmtId="0" xfId="0" applyAlignment="1" applyFont="1">
      <alignment horizontal="center"/>
    </xf>
    <xf borderId="0" fillId="4" fontId="13" numFmtId="0" xfId="0" applyAlignment="1" applyFont="1">
      <alignment horizontal="center" readingOrder="0"/>
    </xf>
    <xf borderId="0" fillId="4" fontId="9" numFmtId="166" xfId="0" applyAlignment="1" applyFont="1" applyNumberFormat="1">
      <alignment horizontal="center"/>
    </xf>
    <xf borderId="0" fillId="4" fontId="9" numFmtId="166" xfId="0" applyAlignment="1" applyFont="1" applyNumberFormat="1">
      <alignment horizontal="center" readingOrder="0"/>
    </xf>
    <xf borderId="0" fillId="4" fontId="11" numFmtId="0" xfId="0" applyAlignment="1" applyFont="1">
      <alignment horizontal="center" readingOrder="0"/>
    </xf>
    <xf borderId="0" fillId="4" fontId="9" numFmtId="4" xfId="0" applyAlignment="1" applyFont="1" applyNumberFormat="1">
      <alignment horizontal="center"/>
    </xf>
    <xf borderId="0" fillId="4" fontId="9" numFmtId="4" xfId="0" applyAlignment="1" applyFont="1" applyNumberFormat="1">
      <alignment horizontal="center" readingOrder="0"/>
    </xf>
    <xf borderId="5" fillId="3" fontId="14" numFmtId="0" xfId="0" applyAlignment="1" applyBorder="1" applyFont="1">
      <alignment horizontal="center" readingOrder="0"/>
    </xf>
    <xf borderId="5" fillId="6" fontId="14" numFmtId="0" xfId="0" applyAlignment="1" applyBorder="1" applyFill="1" applyFont="1">
      <alignment horizontal="center" readingOrder="0"/>
    </xf>
    <xf borderId="5" fillId="7" fontId="14" numFmtId="0" xfId="0" applyAlignment="1" applyBorder="1" applyFill="1" applyFont="1">
      <alignment horizontal="center" readingOrder="0"/>
    </xf>
    <xf borderId="5" fillId="8" fontId="14" numFmtId="0" xfId="0" applyAlignment="1" applyBorder="1" applyFill="1" applyFont="1">
      <alignment horizontal="center" readingOrder="0"/>
    </xf>
    <xf borderId="48" fillId="3" fontId="14" numFmtId="0" xfId="0" applyAlignment="1" applyBorder="1" applyFont="1">
      <alignment horizontal="center" readingOrder="0" shrinkToFit="0" textRotation="90" vertical="center" wrapText="1"/>
    </xf>
    <xf borderId="49" fillId="5" fontId="12" numFmtId="0" xfId="0" applyAlignment="1" applyBorder="1" applyFont="1">
      <alignment horizontal="center" vertical="center"/>
    </xf>
    <xf borderId="50" fillId="5" fontId="12" numFmtId="0" xfId="0" applyAlignment="1" applyBorder="1" applyFont="1">
      <alignment horizontal="center" readingOrder="0" vertical="center"/>
    </xf>
    <xf borderId="51" fillId="5" fontId="12" numFmtId="0" xfId="0" applyAlignment="1" applyBorder="1" applyFont="1">
      <alignment horizontal="center" readingOrder="0" vertical="center"/>
    </xf>
    <xf borderId="48" fillId="6" fontId="14" numFmtId="0" xfId="0" applyAlignment="1" applyBorder="1" applyFont="1">
      <alignment horizontal="center" readingOrder="0" shrinkToFit="0" textRotation="90" vertical="center" wrapText="1"/>
    </xf>
    <xf borderId="48" fillId="7" fontId="14" numFmtId="0" xfId="0" applyAlignment="1" applyBorder="1" applyFont="1">
      <alignment horizontal="center" readingOrder="0" shrinkToFit="0" textRotation="90" vertical="center" wrapText="1"/>
    </xf>
    <xf borderId="48" fillId="8" fontId="14" numFmtId="0" xfId="0" applyAlignment="1" applyBorder="1" applyFont="1">
      <alignment horizontal="center" readingOrder="0" shrinkToFit="0" textRotation="90" vertical="center" wrapText="1"/>
    </xf>
    <xf borderId="48" fillId="0" fontId="3" numFmtId="0" xfId="0" applyBorder="1" applyFont="1"/>
    <xf borderId="34" fillId="5" fontId="12" numFmtId="0" xfId="0" applyAlignment="1" applyBorder="1" applyFont="1">
      <alignment horizontal="center" readingOrder="0" vertical="center"/>
    </xf>
    <xf borderId="0" fillId="4" fontId="15" numFmtId="0" xfId="0" applyFont="1"/>
    <xf borderId="30" fillId="0" fontId="16" numFmtId="0" xfId="0" applyBorder="1" applyFont="1"/>
    <xf borderId="30" fillId="0" fontId="17" numFmtId="166" xfId="0" applyAlignment="1" applyBorder="1" applyFont="1" applyNumberFormat="1">
      <alignment horizontal="right" vertical="bottom"/>
    </xf>
    <xf borderId="30" fillId="0" fontId="16" numFmtId="0" xfId="0" applyAlignment="1" applyBorder="1" applyFont="1">
      <alignment readingOrder="0"/>
    </xf>
    <xf borderId="31" fillId="0" fontId="16" numFmtId="0" xfId="0" applyBorder="1" applyFont="1"/>
    <xf borderId="0" fillId="4" fontId="15" numFmtId="0" xfId="0" applyAlignment="1" applyFont="1">
      <alignment readingOrder="0"/>
    </xf>
    <xf borderId="30" fillId="0" fontId="16" numFmtId="167" xfId="0" applyAlignment="1" applyBorder="1" applyFont="1" applyNumberFormat="1">
      <alignment readingOrder="0"/>
    </xf>
    <xf borderId="31" fillId="0" fontId="16" numFmtId="4" xfId="0" applyBorder="1" applyFont="1" applyNumberFormat="1"/>
    <xf borderId="30" fillId="4" fontId="15" numFmtId="0" xfId="0" applyBorder="1" applyFont="1"/>
    <xf borderId="31" fillId="4" fontId="15" numFmtId="0" xfId="0" applyBorder="1" applyFont="1"/>
    <xf borderId="30" fillId="0" fontId="18" numFmtId="168" xfId="0" applyAlignment="1" applyBorder="1" applyFont="1" applyNumberFormat="1">
      <alignment horizontal="center" shrinkToFit="0" vertical="bottom" wrapText="0"/>
    </xf>
    <xf borderId="0" fillId="0" fontId="17" numFmtId="166" xfId="0" applyAlignment="1" applyFont="1" applyNumberFormat="1">
      <alignment horizontal="right" vertical="bottom"/>
    </xf>
    <xf borderId="38" fillId="5" fontId="12" numFmtId="0" xfId="0" applyAlignment="1" applyBorder="1" applyFont="1">
      <alignment horizontal="center" readingOrder="0" vertical="center"/>
    </xf>
    <xf borderId="47" fillId="0" fontId="16" numFmtId="0" xfId="0" applyBorder="1" applyFont="1"/>
    <xf borderId="40" fillId="0" fontId="16" numFmtId="0" xfId="0" applyBorder="1" applyFont="1"/>
    <xf borderId="47" fillId="0" fontId="16" numFmtId="0" xfId="0" applyAlignment="1" applyBorder="1" applyFont="1">
      <alignment readingOrder="0"/>
    </xf>
    <xf borderId="40" fillId="0" fontId="16" numFmtId="4" xfId="0" applyBorder="1" applyFont="1" applyNumberFormat="1"/>
    <xf borderId="47" fillId="4" fontId="15" numFmtId="0" xfId="0" applyBorder="1" applyFont="1"/>
    <xf borderId="40" fillId="4" fontId="15" numFmtId="0" xfId="0" applyBorder="1" applyFont="1"/>
    <xf borderId="30" fillId="0" fontId="19" numFmtId="168" xfId="0" applyAlignment="1" applyBorder="1" applyFont="1" applyNumberFormat="1">
      <alignment horizontal="center" shrinkToFit="0" vertical="bottom" wrapText="0"/>
    </xf>
    <xf borderId="0" fillId="0" fontId="12" numFmtId="166" xfId="0" applyFont="1" applyNumberFormat="1"/>
    <xf borderId="5" fillId="7" fontId="20" numFmtId="0" xfId="0" applyAlignment="1" applyBorder="1" applyFont="1">
      <alignment horizontal="center" readingOrder="0" vertical="bottom"/>
    </xf>
    <xf borderId="5" fillId="8" fontId="20" numFmtId="0" xfId="0" applyAlignment="1" applyBorder="1" applyFont="1">
      <alignment horizontal="center" readingOrder="0" vertical="bottom"/>
    </xf>
    <xf borderId="18" fillId="7" fontId="20" numFmtId="0" xfId="0" applyAlignment="1" applyBorder="1" applyFont="1">
      <alignment horizontal="center" vertical="bottom"/>
    </xf>
    <xf borderId="52" fillId="0" fontId="3" numFmtId="0" xfId="0" applyBorder="1" applyFont="1"/>
    <xf borderId="19" fillId="0" fontId="3" numFmtId="0" xfId="0" applyBorder="1" applyFont="1"/>
    <xf borderId="18" fillId="8" fontId="20" numFmtId="0" xfId="0" applyAlignment="1" applyBorder="1" applyFont="1">
      <alignment horizontal="center" vertical="bottom"/>
    </xf>
    <xf borderId="48" fillId="7" fontId="20" numFmtId="0" xfId="0" applyAlignment="1" applyBorder="1" applyFont="1">
      <alignment horizontal="center" shrinkToFit="0" textRotation="90" wrapText="1"/>
    </xf>
    <xf borderId="49" fillId="5" fontId="17" numFmtId="0" xfId="0" applyBorder="1" applyFont="1"/>
    <xf borderId="49" fillId="5" fontId="17" numFmtId="0" xfId="0" applyAlignment="1" applyBorder="1" applyFont="1">
      <alignment horizontal="center"/>
    </xf>
    <xf borderId="53" fillId="5" fontId="17" numFmtId="0" xfId="0" applyAlignment="1" applyBorder="1" applyFont="1">
      <alignment horizontal="center"/>
    </xf>
    <xf borderId="48" fillId="8" fontId="20" numFmtId="0" xfId="0" applyAlignment="1" applyBorder="1" applyFont="1">
      <alignment horizontal="center" shrinkToFit="0" textRotation="90" wrapText="1"/>
    </xf>
    <xf borderId="30" fillId="0" fontId="12" numFmtId="166" xfId="0" applyBorder="1" applyFont="1" applyNumberFormat="1"/>
    <xf borderId="49" fillId="4" fontId="21" numFmtId="0" xfId="0" applyAlignment="1" applyBorder="1" applyFont="1">
      <alignment horizontal="center" vertical="bottom"/>
    </xf>
    <xf borderId="53" fillId="4" fontId="21" numFmtId="0" xfId="0" applyAlignment="1" applyBorder="1" applyFont="1">
      <alignment horizontal="center" vertical="bottom"/>
    </xf>
    <xf borderId="53" fillId="9" fontId="21" numFmtId="0" xfId="0" applyAlignment="1" applyBorder="1" applyFill="1" applyFont="1">
      <alignment horizontal="right" vertical="bottom"/>
    </xf>
    <xf borderId="49" fillId="10" fontId="21" numFmtId="0" xfId="0" applyAlignment="1" applyBorder="1" applyFill="1" applyFont="1">
      <alignment horizontal="right" vertical="bottom"/>
    </xf>
    <xf borderId="49" fillId="11" fontId="21" numFmtId="0" xfId="0" applyAlignment="1" applyBorder="1" applyFill="1" applyFont="1">
      <alignment horizontal="right" vertical="bottom"/>
    </xf>
    <xf borderId="53" fillId="12" fontId="21" numFmtId="0" xfId="0" applyAlignment="1" applyBorder="1" applyFill="1" applyFont="1">
      <alignment horizontal="right" vertical="bottom"/>
    </xf>
    <xf borderId="30" fillId="0" fontId="22" numFmtId="168" xfId="0" applyAlignment="1" applyBorder="1" applyFont="1" applyNumberFormat="1">
      <alignment horizontal="center" vertical="bottom"/>
    </xf>
    <xf borderId="54" fillId="4" fontId="21" numFmtId="0" xfId="0" applyAlignment="1" applyBorder="1" applyFont="1">
      <alignment horizontal="center" vertical="bottom"/>
    </xf>
    <xf borderId="54" fillId="13" fontId="21" numFmtId="0" xfId="0" applyAlignment="1" applyBorder="1" applyFill="1" applyFont="1">
      <alignment horizontal="right" vertical="bottom"/>
    </xf>
    <xf borderId="19" fillId="14" fontId="21" numFmtId="0" xfId="0" applyAlignment="1" applyBorder="1" applyFill="1" applyFont="1">
      <alignment horizontal="right" vertical="bottom"/>
    </xf>
    <xf borderId="50" fillId="0" fontId="22" numFmtId="168" xfId="0" applyAlignment="1" applyBorder="1" applyFont="1" applyNumberFormat="1">
      <alignment horizontal="center" vertical="bottom"/>
    </xf>
    <xf borderId="50" fillId="0" fontId="18" numFmtId="168" xfId="0" applyAlignment="1" applyBorder="1" applyFont="1" applyNumberFormat="1">
      <alignment horizontal="center" shrinkToFit="0" vertical="bottom" wrapText="0"/>
    </xf>
    <xf borderId="30" fillId="5" fontId="12" numFmtId="0" xfId="0" applyAlignment="1" applyBorder="1" applyFont="1">
      <alignment horizontal="center" readingOrder="0" vertical="center"/>
    </xf>
    <xf borderId="31" fillId="0" fontId="16" numFmtId="0" xfId="0" applyAlignment="1" applyBorder="1" applyFont="1">
      <alignment readingOrder="0"/>
    </xf>
    <xf borderId="49" fillId="4" fontId="23" numFmtId="169" xfId="0" applyAlignment="1" applyBorder="1" applyFont="1" applyNumberFormat="1">
      <alignment horizontal="center" vertical="bottom"/>
    </xf>
    <xf borderId="15" fillId="3" fontId="14" numFmtId="0" xfId="0" applyAlignment="1" applyBorder="1" applyFont="1">
      <alignment horizontal="center" readingOrder="0" shrinkToFit="0" textRotation="90" vertical="center" wrapText="1"/>
    </xf>
    <xf borderId="41" fillId="5" fontId="12" numFmtId="0" xfId="0" applyAlignment="1" applyBorder="1" applyFont="1">
      <alignment horizontal="center" vertical="center"/>
    </xf>
    <xf borderId="43" fillId="5" fontId="12" numFmtId="0" xfId="0" applyAlignment="1" applyBorder="1" applyFont="1">
      <alignment horizontal="center" readingOrder="0" vertical="center"/>
    </xf>
    <xf borderId="44" fillId="5" fontId="12" numFmtId="0" xfId="0" applyAlignment="1" applyBorder="1" applyFont="1">
      <alignment horizontal="center" readingOrder="0" vertical="center"/>
    </xf>
    <xf borderId="15" fillId="0" fontId="3" numFmtId="0" xfId="0" applyBorder="1" applyFont="1"/>
    <xf borderId="45" fillId="5" fontId="12" numFmtId="0" xfId="0" applyAlignment="1" applyBorder="1" applyFont="1">
      <alignment horizontal="center" readingOrder="0" vertical="center"/>
    </xf>
    <xf borderId="0" fillId="4" fontId="0" numFmtId="0" xfId="0" applyAlignment="1" applyFont="1">
      <alignment readingOrder="0"/>
    </xf>
    <xf borderId="18" fillId="0" fontId="3" numFmtId="0" xfId="0" applyBorder="1" applyFont="1"/>
    <xf borderId="46" fillId="5" fontId="12" numFmtId="0" xfId="0" applyAlignment="1" applyBorder="1" applyFont="1">
      <alignment horizontal="center" readingOrder="0" vertical="center"/>
    </xf>
    <xf borderId="47" fillId="4" fontId="0" numFmtId="0" xfId="0" applyAlignment="1" applyBorder="1" applyFont="1">
      <alignment readingOrder="0"/>
    </xf>
    <xf borderId="48" fillId="7" fontId="20" numFmtId="0" xfId="0" applyAlignment="1" applyBorder="1" applyFont="1">
      <alignment horizontal="center" shrinkToFit="0" textRotation="90" vertical="center" wrapText="1"/>
    </xf>
    <xf borderId="53" fillId="4" fontId="23" numFmtId="169" xfId="0" applyAlignment="1" applyBorder="1" applyFont="1" applyNumberFormat="1">
      <alignment horizontal="center" vertical="bottom"/>
    </xf>
    <xf borderId="53" fillId="9" fontId="23" numFmtId="169" xfId="0" applyAlignment="1" applyBorder="1" applyFont="1" applyNumberFormat="1">
      <alignment horizontal="center" vertical="bottom"/>
    </xf>
    <xf borderId="49" fillId="10" fontId="23" numFmtId="169" xfId="0" applyAlignment="1" applyBorder="1" applyFont="1" applyNumberFormat="1">
      <alignment horizontal="center" vertical="bottom"/>
    </xf>
    <xf borderId="49" fillId="11" fontId="23" numFmtId="169" xfId="0" applyAlignment="1" applyBorder="1" applyFont="1" applyNumberFormat="1">
      <alignment horizontal="center" vertical="bottom"/>
    </xf>
    <xf borderId="53" fillId="12" fontId="23" numFmtId="169" xfId="0" applyAlignment="1" applyBorder="1" applyFont="1" applyNumberFormat="1">
      <alignment horizontal="center" vertical="bottom"/>
    </xf>
    <xf borderId="54" fillId="4" fontId="23" numFmtId="169" xfId="0" applyAlignment="1" applyBorder="1" applyFont="1" applyNumberFormat="1">
      <alignment horizontal="center" vertical="bottom"/>
    </xf>
    <xf borderId="54" fillId="13" fontId="23" numFmtId="169" xfId="0" applyAlignment="1" applyBorder="1" applyFont="1" applyNumberFormat="1">
      <alignment horizontal="center" vertical="bottom"/>
    </xf>
    <xf borderId="19" fillId="14" fontId="23" numFmtId="169" xfId="0" applyAlignment="1" applyBorder="1" applyFont="1" applyNumberFormat="1">
      <alignment horizontal="center" vertical="bottom"/>
    </xf>
    <xf borderId="41" fillId="5" fontId="17" numFmtId="0" xfId="0" applyBorder="1" applyFont="1"/>
    <xf borderId="42" fillId="5" fontId="17" numFmtId="0" xfId="0" applyAlignment="1" applyBorder="1" applyFont="1">
      <alignment horizontal="center"/>
    </xf>
    <xf borderId="13" fillId="5" fontId="17" numFmtId="0" xfId="0" applyAlignment="1" applyBorder="1" applyFont="1">
      <alignment horizontal="center"/>
    </xf>
    <xf borderId="35" fillId="15" fontId="14" numFmtId="0" xfId="0" applyAlignment="1" applyBorder="1" applyFill="1" applyFont="1">
      <alignment horizontal="center" readingOrder="0"/>
    </xf>
    <xf borderId="55" fillId="5" fontId="12" numFmtId="0" xfId="0" applyAlignment="1" applyBorder="1" applyFont="1">
      <alignment horizontal="center" readingOrder="0" vertical="center"/>
    </xf>
    <xf borderId="30" fillId="5" fontId="18" numFmtId="0" xfId="0" applyAlignment="1" applyBorder="1" applyFont="1">
      <alignment horizontal="center" readingOrder="0" shrinkToFit="0" vertical="bottom" wrapText="0"/>
    </xf>
    <xf borderId="30" fillId="0" fontId="18" numFmtId="0" xfId="0" applyAlignment="1" applyBorder="1" applyFont="1">
      <alignment horizontal="center" readingOrder="0" shrinkToFit="0" vertical="bottom" wrapText="0"/>
    </xf>
    <xf borderId="30" fillId="0" fontId="18" numFmtId="168" xfId="0" applyAlignment="1" applyBorder="1" applyFont="1" applyNumberFormat="1">
      <alignment horizontal="center" readingOrder="0" shrinkToFit="0" vertical="bottom" wrapText="0"/>
    </xf>
    <xf borderId="35" fillId="5" fontId="18" numFmtId="0" xfId="0" applyAlignment="1" applyBorder="1" applyFont="1">
      <alignment horizontal="center" readingOrder="0" shrinkToFit="0" vertical="bottom" wrapText="0"/>
    </xf>
    <xf borderId="30" fillId="0" fontId="17" numFmtId="166" xfId="0" applyAlignment="1" applyBorder="1" applyFont="1" applyNumberFormat="1">
      <alignment horizontal="center" vertical="bottom"/>
    </xf>
    <xf borderId="30" fillId="0" fontId="18" numFmtId="0" xfId="0" applyAlignment="1" applyBorder="1" applyFont="1">
      <alignment horizontal="center" shrinkToFit="0" vertical="bottom" wrapText="0"/>
    </xf>
    <xf borderId="0" fillId="4" fontId="18" numFmtId="168" xfId="0" applyAlignment="1" applyFont="1" applyNumberFormat="1">
      <alignment horizontal="center" shrinkToFit="0" vertical="bottom" wrapText="0"/>
    </xf>
    <xf borderId="0" fillId="0" fontId="12" numFmtId="166" xfId="0" applyAlignment="1" applyFont="1" applyNumberFormat="1">
      <alignment readingOrder="0"/>
    </xf>
    <xf borderId="30" fillId="0" fontId="18" numFmtId="0" xfId="0" applyAlignment="1" applyBorder="1" applyFont="1">
      <alignment horizontal="center" shrinkToFit="0" vertical="bottom" wrapText="0"/>
    </xf>
    <xf borderId="0" fillId="0" fontId="17" numFmtId="170" xfId="0" applyAlignment="1" applyFont="1" applyNumberFormat="1">
      <alignment horizontal="right" readingOrder="0" vertical="bottom"/>
    </xf>
    <xf borderId="30" fillId="0" fontId="12" numFmtId="0" xfId="0" applyAlignment="1" applyBorder="1" applyFont="1">
      <alignment readingOrder="0"/>
    </xf>
    <xf borderId="0" fillId="0" fontId="12" numFmtId="168" xfId="0" applyAlignment="1" applyFont="1" applyNumberFormat="1">
      <alignment readingOrder="0"/>
    </xf>
    <xf borderId="0" fillId="0" fontId="12" numFmtId="168" xfId="0" applyFont="1" applyNumberFormat="1"/>
    <xf borderId="0" fillId="0" fontId="12" numFmtId="171" xfId="0" applyFont="1" applyNumberFormat="1"/>
    <xf borderId="56" fillId="0" fontId="22" numFmtId="0" xfId="0" applyAlignment="1" applyBorder="1" applyFont="1">
      <alignment horizontal="left" readingOrder="0" shrinkToFit="0" vertical="bottom" wrapText="0"/>
    </xf>
    <xf borderId="57" fillId="0" fontId="22" numFmtId="0" xfId="0" applyAlignment="1" applyBorder="1" applyFont="1">
      <alignment horizontal="right" readingOrder="0" shrinkToFit="0" vertical="bottom" wrapText="0"/>
    </xf>
    <xf borderId="58" fillId="0" fontId="22" numFmtId="0" xfId="0" applyAlignment="1" applyBorder="1" applyFont="1">
      <alignment horizontal="right" readingOrder="0" shrinkToFit="0" vertical="bottom" wrapText="0"/>
    </xf>
    <xf borderId="0" fillId="0" fontId="18" numFmtId="0" xfId="0" applyAlignment="1" applyFont="1">
      <alignment shrinkToFit="0" vertical="bottom" wrapText="0"/>
    </xf>
    <xf borderId="30" fillId="0" fontId="18" numFmtId="0" xfId="0" applyAlignment="1" applyBorder="1" applyFont="1">
      <alignment readingOrder="0" shrinkToFit="0" vertical="bottom" wrapText="0"/>
    </xf>
    <xf borderId="30" fillId="0" fontId="18" numFmtId="168" xfId="0" applyAlignment="1" applyBorder="1" applyFont="1" applyNumberFormat="1">
      <alignment horizontal="center" shrinkToFit="0" vertical="bottom" wrapText="0"/>
    </xf>
    <xf borderId="30" fillId="0" fontId="19" numFmtId="168" xfId="0" applyAlignment="1" applyBorder="1" applyFont="1" applyNumberFormat="1">
      <alignment horizontal="center" shrinkToFit="0" vertical="bottom" wrapText="0"/>
    </xf>
    <xf borderId="12" fillId="16" fontId="11" numFmtId="0" xfId="0" applyAlignment="1" applyBorder="1" applyFill="1" applyFont="1">
      <alignment horizontal="center" readingOrder="0"/>
    </xf>
    <xf borderId="35" fillId="0" fontId="9" numFmtId="0" xfId="0" applyAlignment="1" applyBorder="1" applyFont="1">
      <alignment horizontal="center" readingOrder="0"/>
    </xf>
    <xf borderId="59" fillId="0" fontId="3" numFmtId="0" xfId="0" applyBorder="1" applyFont="1"/>
    <xf borderId="45" fillId="5" fontId="9" numFmtId="0" xfId="0" applyAlignment="1" applyBorder="1" applyFont="1">
      <alignment horizontal="center" readingOrder="0"/>
    </xf>
    <xf borderId="45" fillId="0" fontId="9" numFmtId="0" xfId="0" applyAlignment="1" applyBorder="1" applyFont="1">
      <alignment horizontal="center" readingOrder="0"/>
    </xf>
    <xf borderId="30" fillId="0" fontId="9" numFmtId="0" xfId="0" applyAlignment="1" applyBorder="1" applyFont="1">
      <alignment horizontal="center"/>
    </xf>
    <xf borderId="31" fillId="0" fontId="9" numFmtId="0" xfId="0" applyAlignment="1" applyBorder="1" applyFont="1">
      <alignment horizontal="center" readingOrder="0"/>
    </xf>
    <xf borderId="46" fillId="0" fontId="9" numFmtId="0" xfId="0" applyAlignment="1" applyBorder="1" applyFont="1">
      <alignment horizontal="center" readingOrder="0"/>
    </xf>
    <xf borderId="47" fillId="0" fontId="9" numFmtId="0" xfId="0" applyAlignment="1" applyBorder="1" applyFont="1">
      <alignment horizontal="center"/>
    </xf>
    <xf borderId="40" fillId="0" fontId="9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vertical="center"/>
    </xf>
    <xf borderId="60" fillId="0" fontId="4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5" fillId="2" fontId="24" numFmtId="0" xfId="0" applyAlignment="1" applyBorder="1" applyFont="1">
      <alignment horizontal="center" readingOrder="0" vertical="center"/>
    </xf>
    <xf borderId="61" fillId="0" fontId="4" numFmtId="164" xfId="0" applyAlignment="1" applyBorder="1" applyFont="1" applyNumberFormat="1">
      <alignment horizontal="center" vertical="center"/>
    </xf>
    <xf borderId="0" fillId="0" fontId="4" numFmtId="164" xfId="0" applyAlignment="1" applyFont="1" applyNumberFormat="1">
      <alignment horizontal="center" vertical="center"/>
    </xf>
    <xf borderId="62" fillId="0" fontId="4" numFmtId="164" xfId="0" applyAlignment="1" applyBorder="1" applyFont="1" applyNumberFormat="1">
      <alignment horizontal="center" vertical="center"/>
    </xf>
    <xf borderId="29" fillId="2" fontId="25" numFmtId="164" xfId="0" applyAlignment="1" applyBorder="1" applyFont="1" applyNumberFormat="1">
      <alignment horizontal="center" readingOrder="0" vertical="center"/>
    </xf>
    <xf borderId="53" fillId="0" fontId="3" numFmtId="0" xfId="0" applyBorder="1" applyFont="1"/>
    <xf borderId="4" fillId="0" fontId="26" numFmtId="164" xfId="0" applyAlignment="1" applyBorder="1" applyFont="1" applyNumberFormat="1">
      <alignment horizontal="center" readingOrder="0" vertical="center"/>
    </xf>
    <xf borderId="12" fillId="2" fontId="25" numFmtId="164" xfId="0" applyAlignment="1" applyBorder="1" applyFont="1" applyNumberFormat="1">
      <alignment horizontal="center" readingOrder="0" vertical="center"/>
    </xf>
    <xf borderId="4" fillId="0" fontId="26" numFmtId="164" xfId="0" applyAlignment="1" applyBorder="1" applyFont="1" applyNumberFormat="1">
      <alignment horizontal="center" vertical="center"/>
    </xf>
    <xf borderId="62" fillId="0" fontId="4" numFmtId="165" xfId="0" applyAlignment="1" applyBorder="1" applyFont="1" applyNumberFormat="1">
      <alignment horizontal="center" vertical="center"/>
    </xf>
    <xf borderId="0" fillId="0" fontId="27" numFmtId="165" xfId="0" applyAlignment="1" applyFont="1" applyNumberFormat="1">
      <alignment horizontal="center" readingOrder="0" vertical="center"/>
    </xf>
    <xf borderId="16" fillId="0" fontId="27" numFmtId="165" xfId="0" applyAlignment="1" applyBorder="1" applyFont="1" applyNumberFormat="1">
      <alignment horizontal="center" readingOrder="0" vertical="center"/>
    </xf>
    <xf borderId="4" fillId="0" fontId="27" numFmtId="165" xfId="0" applyAlignment="1" applyBorder="1" applyFont="1" applyNumberFormat="1">
      <alignment horizontal="center" readingOrder="0" vertical="center"/>
    </xf>
    <xf borderId="0" fillId="0" fontId="4" numFmtId="165" xfId="0" applyAlignment="1" applyFont="1" applyNumberFormat="1">
      <alignment horizontal="center" vertical="center"/>
    </xf>
    <xf borderId="52" fillId="0" fontId="27" numFmtId="165" xfId="0" applyAlignment="1" applyBorder="1" applyFont="1" applyNumberFormat="1">
      <alignment horizontal="center" readingOrder="0" vertical="center"/>
    </xf>
    <xf borderId="19" fillId="0" fontId="27" numFmtId="165" xfId="0" applyAlignment="1" applyBorder="1" applyFont="1" applyNumberFormat="1">
      <alignment horizontal="center" readingOrder="0" vertical="center"/>
    </xf>
    <xf borderId="1" fillId="0" fontId="4" numFmtId="165" xfId="0" applyAlignment="1" applyBorder="1" applyFont="1" applyNumberFormat="1">
      <alignment horizontal="center" vertical="center"/>
    </xf>
    <xf borderId="9" fillId="0" fontId="6" numFmtId="165" xfId="0" applyAlignment="1" applyBorder="1" applyFont="1" applyNumberFormat="1">
      <alignment horizontal="center" readingOrder="0" shrinkToFit="0" vertical="center" wrapText="1"/>
    </xf>
    <xf borderId="9" fillId="0" fontId="27" numFmtId="165" xfId="0" applyAlignment="1" applyBorder="1" applyFont="1" applyNumberFormat="1">
      <alignment horizontal="center" vertical="center"/>
    </xf>
    <xf borderId="1" fillId="0" fontId="27" numFmtId="165" xfId="0" applyAlignment="1" applyBorder="1" applyFont="1" applyNumberFormat="1">
      <alignment horizontal="center" readingOrder="0" vertical="center"/>
    </xf>
    <xf borderId="9" fillId="0" fontId="27" numFmtId="165" xfId="0" applyAlignment="1" applyBorder="1" applyFont="1" applyNumberFormat="1">
      <alignment horizontal="center" readingOrder="0" vertical="center"/>
    </xf>
    <xf borderId="1" fillId="0" fontId="27" numFmtId="165" xfId="0" applyAlignment="1" applyBorder="1" applyFont="1" applyNumberFormat="1">
      <alignment horizontal="center" vertical="center"/>
    </xf>
    <xf borderId="5" fillId="2" fontId="2" numFmtId="165" xfId="0" applyAlignment="1" applyBorder="1" applyFont="1" applyNumberFormat="1">
      <alignment horizontal="center" readingOrder="0" shrinkToFit="0" vertical="center" wrapText="1"/>
    </xf>
    <xf borderId="5" fillId="0" fontId="27" numFmtId="172" xfId="0" applyAlignment="1" applyBorder="1" applyFont="1" applyNumberFormat="1">
      <alignment horizontal="center" readingOrder="0" vertical="center"/>
    </xf>
    <xf borderId="4" fillId="0" fontId="27" numFmtId="165" xfId="0" applyAlignment="1" applyBorder="1" applyFont="1" applyNumberFormat="1">
      <alignment horizontal="center" vertical="center"/>
    </xf>
    <xf borderId="10" fillId="0" fontId="27" numFmtId="165" xfId="0" applyAlignment="1" applyBorder="1" applyFont="1" applyNumberFormat="1">
      <alignment horizontal="center" readingOrder="0" vertical="center"/>
    </xf>
    <xf borderId="10" fillId="0" fontId="27" numFmtId="10" xfId="0" applyAlignment="1" applyBorder="1" applyFont="1" applyNumberFormat="1">
      <alignment horizontal="center" readingOrder="0" vertical="center"/>
    </xf>
    <xf borderId="63" fillId="2" fontId="2" numFmtId="165" xfId="0" applyAlignment="1" applyBorder="1" applyFont="1" applyNumberFormat="1">
      <alignment horizontal="center" readingOrder="0" shrinkToFit="0" vertical="center" wrapText="1"/>
    </xf>
    <xf borderId="64" fillId="0" fontId="3" numFmtId="0" xfId="0" applyBorder="1" applyFont="1"/>
    <xf borderId="65" fillId="0" fontId="3" numFmtId="0" xfId="0" applyBorder="1" applyFont="1"/>
    <xf borderId="63" fillId="0" fontId="27" numFmtId="165" xfId="0" applyAlignment="1" applyBorder="1" applyFont="1" applyNumberFormat="1">
      <alignment horizontal="center" readingOrder="0" vertical="center"/>
    </xf>
    <xf borderId="65" fillId="0" fontId="27" numFmtId="165" xfId="0" applyAlignment="1" applyBorder="1" applyFont="1" applyNumberFormat="1">
      <alignment horizontal="center" readingOrder="0" vertical="center"/>
    </xf>
    <xf borderId="8" fillId="0" fontId="27" numFmtId="165" xfId="0" applyAlignment="1" applyBorder="1" applyFont="1" applyNumberFormat="1">
      <alignment horizontal="center" vertical="center"/>
    </xf>
    <xf borderId="18" fillId="0" fontId="27" numFmtId="165" xfId="0" applyAlignment="1" applyBorder="1" applyFont="1" applyNumberFormat="1">
      <alignment horizontal="center" readingOrder="0" vertical="center"/>
    </xf>
    <xf borderId="66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3" fillId="0" fontId="4" numFmtId="0" xfId="0" applyAlignment="1" applyBorder="1" applyFont="1">
      <alignment horizontal="center" vertical="center"/>
    </xf>
    <xf borderId="63" fillId="2" fontId="2" numFmtId="0" xfId="0" applyAlignment="1" applyBorder="1" applyFont="1">
      <alignment horizontal="center" readingOrder="0" shrinkToFit="0" vertical="center" wrapText="1"/>
    </xf>
    <xf borderId="4" fillId="0" fontId="4" numFmtId="0" xfId="0" applyAlignment="1" applyBorder="1" applyFont="1">
      <alignment horizontal="center" vertical="center"/>
    </xf>
    <xf borderId="67" fillId="2" fontId="10" numFmtId="0" xfId="0" applyAlignment="1" applyBorder="1" applyFont="1">
      <alignment horizontal="center" readingOrder="0" vertical="center"/>
    </xf>
    <xf borderId="68" fillId="0" fontId="4" numFmtId="172" xfId="0" applyAlignment="1" applyBorder="1" applyFont="1" applyNumberFormat="1">
      <alignment horizontal="center" vertical="center"/>
    </xf>
    <xf borderId="8" fillId="0" fontId="4" numFmtId="0" xfId="0" applyAlignment="1" applyBorder="1" applyFont="1">
      <alignment horizontal="center" vertical="center"/>
    </xf>
    <xf borderId="67" fillId="2" fontId="6" numFmtId="0" xfId="0" applyAlignment="1" applyBorder="1" applyFont="1">
      <alignment horizontal="center" readingOrder="0" vertical="center"/>
    </xf>
    <xf borderId="16" fillId="0" fontId="3" numFmtId="0" xfId="0" applyBorder="1" applyFont="1"/>
    <xf borderId="69" fillId="2" fontId="6" numFmtId="0" xfId="0" applyAlignment="1" applyBorder="1" applyFont="1">
      <alignment horizontal="center" readingOrder="0" vertical="center"/>
    </xf>
    <xf borderId="70" fillId="0" fontId="4" numFmtId="169" xfId="0" applyAlignment="1" applyBorder="1" applyFont="1" applyNumberFormat="1">
      <alignment horizontal="center" vertical="center"/>
    </xf>
    <xf borderId="70" fillId="0" fontId="4" numFmtId="172" xfId="0" applyAlignment="1" applyBorder="1" applyFont="1" applyNumberFormat="1">
      <alignment horizontal="center" vertical="center"/>
    </xf>
    <xf borderId="70" fillId="0" fontId="4" numFmtId="169" xfId="0" applyAlignment="1" applyBorder="1" applyFont="1" applyNumberFormat="1">
      <alignment horizontal="center" readingOrder="0" vertical="center"/>
    </xf>
    <xf borderId="71" fillId="2" fontId="6" numFmtId="0" xfId="0" applyAlignment="1" applyBorder="1" applyFont="1">
      <alignment horizontal="center" readingOrder="0" shrinkToFit="0" vertical="center" wrapText="1"/>
    </xf>
    <xf borderId="72" fillId="0" fontId="4" numFmtId="169" xfId="0" applyAlignment="1" applyBorder="1" applyFont="1" applyNumberFormat="1">
      <alignment horizontal="center" vertical="center"/>
    </xf>
    <xf borderId="0" fillId="2" fontId="2" numFmtId="0" xfId="0" applyAlignment="1" applyFont="1">
      <alignment horizontal="center" readingOrder="0" shrinkToFit="0" vertical="center" wrapText="1"/>
    </xf>
    <xf borderId="0" fillId="2" fontId="6" numFmtId="0" xfId="0" applyAlignment="1" applyFont="1">
      <alignment horizontal="center" readingOrder="0" shrinkToFit="0" vertical="center" wrapText="1"/>
    </xf>
    <xf borderId="0" fillId="0" fontId="4" numFmtId="169" xfId="0" applyAlignment="1" applyFont="1" applyNumberFormat="1">
      <alignment horizontal="center" vertical="center"/>
    </xf>
    <xf borderId="9" fillId="0" fontId="4" numFmtId="0" xfId="0" applyAlignment="1" applyBorder="1" applyFont="1">
      <alignment horizontal="center" readingOrder="0" vertical="center"/>
    </xf>
    <xf borderId="9" fillId="0" fontId="4" numFmtId="169" xfId="0" applyAlignment="1" applyBorder="1" applyFont="1" applyNumberFormat="1">
      <alignment horizontal="center" readingOrder="0" vertical="center"/>
    </xf>
    <xf borderId="9" fillId="0" fontId="4" numFmtId="169" xfId="0" applyAlignment="1" applyBorder="1" applyFont="1" applyNumberFormat="1">
      <alignment horizontal="center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169" xfId="0" applyAlignment="1" applyBorder="1" applyFont="1" applyNumberFormat="1">
      <alignment horizontal="center" vertical="center"/>
    </xf>
    <xf borderId="2" fillId="0" fontId="4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center" readingOrder="0" vertical="center"/>
    </xf>
    <xf borderId="2" fillId="0" fontId="4" numFmtId="169" xfId="0" applyAlignment="1" applyBorder="1" applyFont="1" applyNumberFormat="1">
      <alignment horizontal="center" vertical="center"/>
    </xf>
    <xf borderId="5" fillId="2" fontId="28" numFmtId="164" xfId="0" applyAlignment="1" applyBorder="1" applyFont="1" applyNumberFormat="1">
      <alignment horizontal="center" readingOrder="0" vertical="center"/>
    </xf>
    <xf borderId="9" fillId="0" fontId="29" numFmtId="164" xfId="0" applyAlignment="1" applyBorder="1" applyFont="1" applyNumberFormat="1">
      <alignment horizontal="center" readingOrder="0" vertical="center"/>
    </xf>
    <xf borderId="10" fillId="0" fontId="26" numFmtId="164" xfId="0" applyAlignment="1" applyBorder="1" applyFont="1" applyNumberFormat="1">
      <alignment horizontal="center" readingOrder="0" vertical="center"/>
    </xf>
    <xf borderId="9" fillId="0" fontId="25" numFmtId="164" xfId="0" applyAlignment="1" applyBorder="1" applyFont="1" applyNumberFormat="1">
      <alignment horizontal="center" readingOrder="0" vertical="center"/>
    </xf>
    <xf borderId="10" fillId="0" fontId="26" numFmtId="164" xfId="0" applyAlignment="1" applyBorder="1" applyFont="1" applyNumberFormat="1">
      <alignment horizontal="center" vertical="center"/>
    </xf>
    <xf borderId="5" fillId="2" fontId="29" numFmtId="164" xfId="0" applyAlignment="1" applyBorder="1" applyFont="1" applyNumberFormat="1">
      <alignment horizontal="center" readingOrder="0" vertical="center"/>
    </xf>
    <xf borderId="5" fillId="2" fontId="25" numFmtId="164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12" fillId="2" fontId="10" numFmtId="0" xfId="0" applyAlignment="1" applyBorder="1" applyFont="1">
      <alignment horizontal="center" readingOrder="0" shrinkToFit="0" vertical="center" wrapText="1"/>
    </xf>
    <xf borderId="13" fillId="2" fontId="10" numFmtId="169" xfId="0" applyAlignment="1" applyBorder="1" applyFont="1" applyNumberFormat="1">
      <alignment horizontal="center" readingOrder="0" shrinkToFit="0" vertical="center" wrapText="1"/>
    </xf>
    <xf borderId="4" fillId="0" fontId="9" numFmtId="0" xfId="0" applyAlignment="1" applyBorder="1" applyFont="1">
      <alignment horizontal="center" shrinkToFit="0" vertical="center" wrapText="1"/>
    </xf>
    <xf borderId="8" fillId="0" fontId="4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73" fillId="2" fontId="2" numFmtId="0" xfId="0" applyAlignment="1" applyBorder="1" applyFont="1">
      <alignment horizontal="center" readingOrder="0" shrinkToFit="0" textRotation="90" vertical="center" wrapText="1"/>
    </xf>
    <xf borderId="4" fillId="0" fontId="4" numFmtId="0" xfId="0" applyAlignment="1" applyBorder="1" applyFont="1">
      <alignment horizontal="center" shrinkToFit="0" vertical="center" wrapText="1"/>
    </xf>
    <xf borderId="63" fillId="2" fontId="25" numFmtId="0" xfId="0" applyAlignment="1" applyBorder="1" applyFont="1">
      <alignment horizontal="center" readingOrder="0" shrinkToFit="0" vertical="center" wrapText="1"/>
    </xf>
    <xf borderId="15" fillId="0" fontId="4" numFmtId="0" xfId="0" applyAlignment="1" applyBorder="1" applyFont="1">
      <alignment horizontal="center" readingOrder="0" shrinkToFit="0" vertical="center" wrapText="1"/>
    </xf>
    <xf borderId="16" fillId="0" fontId="4" numFmtId="169" xfId="0" applyAlignment="1" applyBorder="1" applyFont="1" applyNumberFormat="1">
      <alignment horizontal="center" readingOrder="0" shrinkToFit="0" vertical="center" wrapText="1"/>
    </xf>
    <xf borderId="15" fillId="2" fontId="25" numFmtId="0" xfId="0" applyAlignment="1" applyBorder="1" applyFont="1">
      <alignment horizontal="center" readingOrder="0" shrinkToFit="0" vertical="center" wrapText="1"/>
    </xf>
    <xf borderId="15" fillId="0" fontId="4" numFmtId="10" xfId="0" applyAlignment="1" applyBorder="1" applyFont="1" applyNumberFormat="1">
      <alignment horizontal="center" readingOrder="0" shrinkToFit="0" vertical="center" wrapText="1"/>
    </xf>
    <xf borderId="18" fillId="2" fontId="25" numFmtId="0" xfId="0" applyAlignment="1" applyBorder="1" applyFont="1">
      <alignment horizontal="center" readingOrder="0" shrinkToFit="0" vertical="center" wrapText="1"/>
    </xf>
    <xf borderId="18" fillId="0" fontId="4" numFmtId="10" xfId="0" applyAlignment="1" applyBorder="1" applyFont="1" applyNumberFormat="1">
      <alignment horizontal="center" readingOrder="0" shrinkToFit="0" vertical="center" wrapText="1"/>
    </xf>
    <xf borderId="10" fillId="0" fontId="2" numFmtId="0" xfId="0" applyAlignment="1" applyBorder="1" applyFont="1">
      <alignment horizontal="center" readingOrder="0" shrinkToFit="0" textRotation="90" vertical="center" wrapText="1"/>
    </xf>
    <xf borderId="10" fillId="0" fontId="25" numFmtId="0" xfId="0" applyAlignment="1" applyBorder="1" applyFont="1">
      <alignment horizontal="center" readingOrder="0" shrinkToFit="0" vertical="center" wrapText="1"/>
    </xf>
    <xf borderId="10" fillId="0" fontId="4" numFmtId="10" xfId="0" applyAlignment="1" applyBorder="1" applyFont="1" applyNumberForma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textRotation="90" vertical="center" wrapText="1"/>
    </xf>
    <xf borderId="1" fillId="0" fontId="25" numFmtId="0" xfId="0" applyAlignment="1" applyBorder="1" applyFont="1">
      <alignment horizontal="center" readingOrder="0" shrinkToFit="0" vertical="center" wrapText="1"/>
    </xf>
    <xf borderId="1" fillId="0" fontId="4" numFmtId="10" xfId="0" applyAlignment="1" applyBorder="1" applyFont="1" applyNumberFormat="1">
      <alignment horizontal="center" readingOrder="0" shrinkToFit="0" vertical="center" wrapText="1"/>
    </xf>
    <xf borderId="10" fillId="0" fontId="4" numFmtId="0" xfId="0" applyAlignment="1" applyBorder="1" applyFont="1">
      <alignment horizontal="center" shrinkToFit="0" vertical="center" wrapText="1"/>
    </xf>
    <xf borderId="10" fillId="0" fontId="4" numFmtId="0" xfId="0" applyAlignment="1" applyBorder="1" applyFont="1">
      <alignment horizontal="center" readingOrder="0" shrinkToFit="0" vertical="center" wrapText="1"/>
    </xf>
    <xf borderId="10" fillId="0" fontId="4" numFmtId="169" xfId="0" applyAlignment="1" applyBorder="1" applyFont="1" applyNumberFormat="1">
      <alignment horizontal="center" readingOrder="0" shrinkToFit="0" vertical="center" wrapText="1"/>
    </xf>
    <xf borderId="10" fillId="0" fontId="4" numFmtId="169" xfId="0" applyAlignment="1" applyBorder="1" applyFont="1" applyNumberFormat="1">
      <alignment horizontal="center" shrinkToFit="0" vertical="center" wrapText="1"/>
    </xf>
    <xf borderId="0" fillId="0" fontId="12" numFmtId="0" xfId="0" applyAlignment="1" applyFont="1">
      <alignment readingOrder="0"/>
    </xf>
    <xf borderId="63" fillId="17" fontId="30" numFmtId="0" xfId="0" applyAlignment="1" applyBorder="1" applyFill="1" applyFont="1">
      <alignment horizontal="center" readingOrder="0" vertical="center"/>
    </xf>
    <xf borderId="28" fillId="0" fontId="3" numFmtId="0" xfId="0" applyBorder="1" applyFont="1"/>
    <xf borderId="12" fillId="17" fontId="31" numFmtId="0" xfId="0" applyAlignment="1" applyBorder="1" applyFont="1">
      <alignment horizontal="center" readingOrder="0"/>
    </xf>
    <xf borderId="45" fillId="18" fontId="12" numFmtId="0" xfId="0" applyAlignment="1" applyBorder="1" applyFill="1" applyFont="1">
      <alignment readingOrder="0"/>
    </xf>
    <xf borderId="30" fillId="18" fontId="9" numFmtId="0" xfId="0" applyAlignment="1" applyBorder="1" applyFont="1">
      <alignment horizontal="center" readingOrder="0"/>
    </xf>
    <xf borderId="31" fillId="18" fontId="9" numFmtId="0" xfId="0" applyAlignment="1" applyBorder="1" applyFont="1">
      <alignment horizontal="center" readingOrder="0"/>
    </xf>
    <xf borderId="28" fillId="5" fontId="12" numFmtId="0" xfId="0" applyAlignment="1" applyBorder="1" applyFont="1">
      <alignment horizontal="right" readingOrder="0"/>
    </xf>
    <xf borderId="0" fillId="0" fontId="12" numFmtId="0" xfId="0" applyAlignment="1" applyFont="1">
      <alignment horizontal="center" readingOrder="0"/>
    </xf>
    <xf borderId="53" fillId="5" fontId="12" numFmtId="0" xfId="0" applyAlignment="1" applyBorder="1" applyFont="1">
      <alignment readingOrder="0"/>
    </xf>
    <xf borderId="20" fillId="0" fontId="12" numFmtId="0" xfId="0" applyAlignment="1" applyBorder="1" applyFont="1">
      <alignment horizontal="right" readingOrder="0" vertical="center"/>
    </xf>
    <xf borderId="21" fillId="0" fontId="12" numFmtId="0" xfId="0" applyAlignment="1" applyBorder="1" applyFont="1">
      <alignment horizontal="left" readingOrder="0" vertical="center"/>
    </xf>
    <xf borderId="46" fillId="18" fontId="12" numFmtId="0" xfId="0" applyAlignment="1" applyBorder="1" applyFont="1">
      <alignment readingOrder="0"/>
    </xf>
    <xf borderId="32" fillId="5" fontId="12" numFmtId="0" xfId="0" applyAlignment="1" applyBorder="1" applyFont="1">
      <alignment horizontal="right" readingOrder="0"/>
    </xf>
    <xf borderId="59" fillId="5" fontId="12" numFmtId="0" xfId="0" applyAlignment="1" applyBorder="1" applyFont="1">
      <alignment readingOrder="0"/>
    </xf>
    <xf borderId="12" fillId="17" fontId="30" numFmtId="0" xfId="0" applyAlignment="1" applyBorder="1" applyFont="1">
      <alignment horizontal="center" readingOrder="0" vertical="center"/>
    </xf>
    <xf borderId="32" fillId="5" fontId="12" numFmtId="0" xfId="0" applyAlignment="1" applyBorder="1" applyFont="1">
      <alignment horizontal="center" readingOrder="0"/>
    </xf>
    <xf borderId="74" fillId="5" fontId="12" numFmtId="0" xfId="0" applyAlignment="1" applyBorder="1" applyFont="1">
      <alignment horizontal="center" readingOrder="0"/>
    </xf>
    <xf borderId="32" fillId="0" fontId="12" numFmtId="0" xfId="0" applyAlignment="1" applyBorder="1" applyFont="1">
      <alignment horizontal="center" readingOrder="0"/>
    </xf>
    <xf borderId="35" fillId="0" fontId="12" numFmtId="0" xfId="0" applyAlignment="1" applyBorder="1" applyFont="1">
      <alignment horizontal="center" readingOrder="0"/>
    </xf>
    <xf borderId="35" fillId="5" fontId="12" numFmtId="0" xfId="0" applyAlignment="1" applyBorder="1" applyFont="1">
      <alignment horizontal="center" readingOrder="0"/>
    </xf>
    <xf borderId="0" fillId="0" fontId="32" numFmtId="0" xfId="0" applyAlignment="1" applyFont="1">
      <alignment readingOrder="0"/>
    </xf>
    <xf borderId="36" fillId="0" fontId="32" numFmtId="0" xfId="0" applyAlignment="1" applyBorder="1" applyFont="1">
      <alignment horizontal="center"/>
    </xf>
    <xf borderId="39" fillId="0" fontId="32" numFmtId="0" xfId="0" applyAlignment="1" applyBorder="1" applyFont="1">
      <alignment horizontal="center"/>
    </xf>
    <xf borderId="75" fillId="0" fontId="3" numFmtId="0" xfId="0" applyBorder="1" applyFont="1"/>
    <xf borderId="0" fillId="0" fontId="32" numFmtId="0" xfId="0" applyAlignment="1" applyFont="1">
      <alignment horizontal="center"/>
    </xf>
    <xf borderId="36" fillId="4" fontId="9" numFmtId="0" xfId="0" applyAlignment="1" applyBorder="1" applyFont="1">
      <alignment horizontal="center" readingOrder="0"/>
    </xf>
    <xf borderId="12" fillId="19" fontId="33" numFmtId="0" xfId="0" applyAlignment="1" applyBorder="1" applyFill="1" applyFont="1">
      <alignment horizontal="center" vertical="bottom"/>
    </xf>
    <xf borderId="0" fillId="4" fontId="33" numFmtId="0" xfId="0" applyAlignment="1" applyFont="1">
      <alignment horizontal="center" readingOrder="0"/>
    </xf>
    <xf borderId="45" fillId="18" fontId="17" numFmtId="0" xfId="0" applyAlignment="1" applyBorder="1" applyFont="1">
      <alignment vertical="bottom"/>
    </xf>
    <xf borderId="30" fillId="18" fontId="17" numFmtId="0" xfId="0" applyAlignment="1" applyBorder="1" applyFont="1">
      <alignment horizontal="center" vertical="bottom"/>
    </xf>
    <xf borderId="30" fillId="18" fontId="17" numFmtId="0" xfId="0" applyAlignment="1" applyBorder="1" applyFont="1">
      <alignment horizontal="center" vertical="bottom"/>
    </xf>
    <xf borderId="31" fillId="18" fontId="17" numFmtId="0" xfId="0" applyAlignment="1" applyBorder="1" applyFont="1">
      <alignment horizontal="center" vertical="bottom"/>
    </xf>
    <xf borderId="0" fillId="4" fontId="17" numFmtId="0" xfId="0" applyAlignment="1" applyFont="1">
      <alignment horizontal="center" readingOrder="0"/>
    </xf>
    <xf borderId="46" fillId="20" fontId="17" numFmtId="0" xfId="0" applyAlignment="1" applyBorder="1" applyFill="1" applyFont="1">
      <alignment horizontal="center" vertical="bottom"/>
    </xf>
    <xf borderId="47" fillId="4" fontId="17" numFmtId="0" xfId="0" applyAlignment="1" applyBorder="1" applyFont="1">
      <alignment horizontal="center" vertical="bottom"/>
    </xf>
    <xf borderId="0" fillId="4" fontId="17" numFmtId="0" xfId="0" applyAlignment="1" applyFont="1">
      <alignment horizontal="center" readingOrder="0" vertical="bottom"/>
    </xf>
    <xf borderId="0" fillId="0" fontId="32" numFmtId="0" xfId="0" applyFont="1"/>
    <xf borderId="12" fillId="5" fontId="12" numFmtId="0" xfId="0" applyAlignment="1" applyBorder="1" applyFont="1">
      <alignment horizontal="right" readingOrder="0"/>
    </xf>
    <xf borderId="42" fillId="0" fontId="3" numFmtId="0" xfId="0" applyBorder="1" applyFont="1"/>
    <xf borderId="32" fillId="0" fontId="12" numFmtId="0" xfId="0" applyAlignment="1" applyBorder="1" applyFont="1">
      <alignment readingOrder="0"/>
    </xf>
    <xf borderId="32" fillId="0" fontId="12" numFmtId="0" xfId="0" applyBorder="1" applyFont="1"/>
    <xf borderId="36" fillId="5" fontId="12" numFmtId="0" xfId="0" applyAlignment="1" applyBorder="1" applyFont="1">
      <alignment horizontal="right" readingOrder="0"/>
    </xf>
    <xf borderId="36" fillId="0" fontId="12" numFmtId="0" xfId="0" applyAlignment="1" applyBorder="1" applyFont="1">
      <alignment readingOrder="0"/>
    </xf>
    <xf borderId="0" fillId="0" fontId="12" numFmtId="173" xfId="0" applyAlignment="1" applyFont="1" applyNumberFormat="1">
      <alignment horizontal="center"/>
    </xf>
    <xf borderId="0" fillId="4" fontId="12" numFmtId="0" xfId="0" applyFont="1"/>
    <xf borderId="0" fillId="4" fontId="12" numFmtId="0" xfId="0" applyAlignment="1" applyFont="1">
      <alignment readingOrder="0"/>
    </xf>
    <xf borderId="0" fillId="17" fontId="12" numFmtId="0" xfId="0" applyAlignment="1" applyFont="1">
      <alignment readingOrder="0"/>
    </xf>
    <xf borderId="0" fillId="17" fontId="12" numFmtId="0" xfId="0" applyFont="1"/>
    <xf borderId="35" fillId="0" fontId="12" numFmtId="0" xfId="0" applyAlignment="1" applyBorder="1" applyFont="1">
      <alignment readingOrder="0"/>
    </xf>
    <xf borderId="30" fillId="0" fontId="12" numFmtId="0" xfId="0" applyBorder="1" applyFont="1"/>
    <xf borderId="0" fillId="21" fontId="34" numFmtId="0" xfId="0" applyAlignment="1" applyFill="1" applyFont="1">
      <alignment readingOrder="0"/>
    </xf>
    <xf borderId="12" fillId="19" fontId="33" numFmtId="0" xfId="0" applyAlignment="1" applyBorder="1" applyFont="1">
      <alignment horizontal="center" readingOrder="0"/>
    </xf>
    <xf borderId="45" fillId="18" fontId="17" numFmtId="0" xfId="0" applyBorder="1" applyFont="1"/>
    <xf borderId="30" fillId="18" fontId="17" numFmtId="0" xfId="0" applyAlignment="1" applyBorder="1" applyFont="1">
      <alignment horizontal="center"/>
    </xf>
    <xf borderId="30" fillId="18" fontId="17" numFmtId="0" xfId="0" applyAlignment="1" applyBorder="1" applyFont="1">
      <alignment horizontal="center" readingOrder="0"/>
    </xf>
    <xf borderId="31" fillId="18" fontId="17" numFmtId="0" xfId="0" applyAlignment="1" applyBorder="1" applyFont="1">
      <alignment horizontal="center" readingOrder="0"/>
    </xf>
    <xf borderId="46" fillId="20" fontId="0" numFmtId="0" xfId="0" applyAlignment="1" applyBorder="1" applyFont="1">
      <alignment horizontal="center" readingOrder="0"/>
    </xf>
    <xf borderId="47" fillId="5" fontId="17" numFmtId="0" xfId="0" applyAlignment="1" applyBorder="1" applyFont="1">
      <alignment horizontal="center" vertical="bottom"/>
    </xf>
    <xf borderId="40" fillId="5" fontId="17" numFmtId="0" xfId="0" applyAlignment="1" applyBorder="1" applyFont="1">
      <alignment horizontal="center" vertical="bottom"/>
    </xf>
    <xf borderId="47" fillId="5" fontId="17" numFmtId="174" xfId="0" applyAlignment="1" applyBorder="1" applyFont="1" applyNumberFormat="1">
      <alignment horizontal="center" vertical="bottom"/>
    </xf>
    <xf borderId="1" fillId="0" fontId="17" numFmtId="0" xfId="0" applyAlignment="1" applyBorder="1" applyFont="1">
      <alignment horizontal="center" vertical="center"/>
    </xf>
    <xf borderId="60" fillId="0" fontId="17" numFmtId="0" xfId="0" applyAlignment="1" applyBorder="1" applyFont="1">
      <alignment horizontal="center" vertical="center"/>
    </xf>
    <xf borderId="10" fillId="0" fontId="17" numFmtId="164" xfId="0" applyAlignment="1" applyBorder="1" applyFont="1" applyNumberFormat="1">
      <alignment horizontal="center" vertical="center"/>
    </xf>
    <xf borderId="61" fillId="0" fontId="17" numFmtId="164" xfId="0" applyAlignment="1" applyBorder="1" applyFont="1" applyNumberFormat="1">
      <alignment horizontal="center" vertical="center"/>
    </xf>
    <xf borderId="0" fillId="0" fontId="27" numFmtId="165" xfId="0" applyAlignment="1" applyFont="1" applyNumberFormat="1">
      <alignment horizontal="center" vertical="center"/>
    </xf>
    <xf borderId="16" fillId="0" fontId="27" numFmtId="165" xfId="0" applyAlignment="1" applyBorder="1" applyFont="1" applyNumberFormat="1">
      <alignment horizontal="center" vertical="center"/>
    </xf>
    <xf borderId="15" fillId="0" fontId="27" numFmtId="165" xfId="0" applyAlignment="1" applyBorder="1" applyFont="1" applyNumberFormat="1">
      <alignment horizontal="center" readingOrder="0" vertical="center"/>
    </xf>
    <xf borderId="52" fillId="0" fontId="27" numFmtId="165" xfId="0" applyAlignment="1" applyBorder="1" applyFont="1" applyNumberFormat="1">
      <alignment horizontal="center" vertical="center"/>
    </xf>
    <xf borderId="19" fillId="0" fontId="27" numFmtId="165" xfId="0" applyAlignment="1" applyBorder="1" applyFont="1" applyNumberFormat="1">
      <alignment horizontal="center" vertical="center"/>
    </xf>
    <xf borderId="76" fillId="0" fontId="4" numFmtId="0" xfId="0" applyAlignment="1" applyBorder="1" applyFont="1">
      <alignment horizontal="center" vertical="center"/>
    </xf>
    <xf borderId="10" fillId="0" fontId="17" numFmtId="0" xfId="0" applyAlignment="1" applyBorder="1" applyFont="1">
      <alignment horizontal="center" vertical="center"/>
    </xf>
    <xf borderId="77" fillId="0" fontId="4" numFmtId="0" xfId="0" applyAlignment="1" applyBorder="1" applyFont="1">
      <alignment horizontal="center" vertical="center"/>
    </xf>
    <xf borderId="0" fillId="2" fontId="6" numFmtId="0" xfId="0" applyAlignment="1" applyFont="1">
      <alignment horizontal="center" readingOrder="0" vertical="center"/>
    </xf>
    <xf borderId="9" fillId="0" fontId="17" numFmtId="0" xfId="0" applyAlignment="1" applyBorder="1" applyFont="1">
      <alignment horizontal="center" vertical="center"/>
    </xf>
    <xf borderId="9" fillId="0" fontId="6" numFmtId="0" xfId="0" applyAlignment="1" applyBorder="1" applyFont="1">
      <alignment horizontal="center" readingOrder="0" vertical="center"/>
    </xf>
    <xf borderId="78" fillId="0" fontId="4" numFmtId="0" xfId="0" applyAlignment="1" applyBorder="1" applyFon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Aerobalance Sheet (não tulizad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Downforce &amp; Drag × Velocidade</a:t>
            </a:r>
          </a:p>
        </c:rich>
      </c:tx>
      <c:overlay val="0"/>
    </c:title>
    <c:plotArea>
      <c:layout/>
      <c:lineChart>
        <c:ser>
          <c:idx val="0"/>
          <c:order val="0"/>
          <c:tx>
            <c:v>Downforce</c:v>
          </c:tx>
          <c:spPr>
            <a:ln cmpd="sng">
              <a:solidFill>
                <a:srgbClr val="4A86E8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'Pacote Aerodinâmico Completo 20'!$G$4:$AC$4</c:f>
            </c:strRef>
          </c:cat>
          <c:val>
            <c:numRef>
              <c:f>'Pacote Aerodinâmico Completo 20'!$H$13:$AC$13</c:f>
              <c:numCache/>
            </c:numRef>
          </c:val>
          <c:smooth val="0"/>
        </c:ser>
        <c:ser>
          <c:idx val="1"/>
          <c:order val="1"/>
          <c:tx>
            <c:v>Drag</c:v>
          </c:tx>
          <c:spPr>
            <a:ln cmpd="sng">
              <a:solidFill>
                <a:srgbClr val="FF99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'Pacote Aerodinâmico Completo 20'!$G$4:$AC$4</c:f>
            </c:strRef>
          </c:cat>
          <c:val>
            <c:numRef>
              <c:f>'Pacote Aerodinâmico Completo 20'!$G$8:$AC$8</c:f>
              <c:numCache/>
            </c:numRef>
          </c:val>
          <c:smooth val="0"/>
        </c:ser>
        <c:axId val="31455971"/>
        <c:axId val="13926804"/>
      </c:lineChart>
      <c:catAx>
        <c:axId val="314559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26804"/>
      </c:catAx>
      <c:valAx>
        <c:axId val="139268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4559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Cl &amp; Cd × Velocidade</a:t>
            </a:r>
          </a:p>
        </c:rich>
      </c:tx>
      <c:overlay val="0"/>
    </c:title>
    <c:plotArea>
      <c:layout/>
      <c:lineChart>
        <c:axId val="752436995"/>
        <c:axId val="1785945786"/>
      </c:lineChart>
      <c:catAx>
        <c:axId val="7524369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5945786"/>
      </c:catAx>
      <c:valAx>
        <c:axId val="178594578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524369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Cl/Cd × Velocidade</a:t>
            </a:r>
          </a:p>
        </c:rich>
      </c:tx>
      <c:overlay val="0"/>
    </c:title>
    <c:plotArea>
      <c:layout/>
      <c:lineChart>
        <c:varyColors val="0"/>
        <c:axId val="1612643442"/>
        <c:axId val="1172203997"/>
      </c:lineChart>
      <c:catAx>
        <c:axId val="16126434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2203997"/>
      </c:catAx>
      <c:valAx>
        <c:axId val="117220399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126434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Erro Cl &amp; Cd × Velocidade</a:t>
            </a:r>
          </a:p>
        </c:rich>
      </c:tx>
      <c:overlay val="0"/>
    </c:title>
    <c:plotArea>
      <c:layout/>
      <c:lineChart>
        <c:axId val="1147190969"/>
        <c:axId val="1233770443"/>
      </c:lineChart>
      <c:catAx>
        <c:axId val="1147190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3770443"/>
      </c:catAx>
      <c:valAx>
        <c:axId val="123377044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471909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Downforce &amp; Drag × Velocidade</a:t>
            </a:r>
          </a:p>
        </c:rich>
      </c:tx>
      <c:overlay val="0"/>
    </c:title>
    <c:plotArea>
      <c:layout/>
      <c:lineChart>
        <c:axId val="911198176"/>
        <c:axId val="1252591337"/>
      </c:lineChart>
      <c:catAx>
        <c:axId val="91119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591337"/>
      </c:catAx>
      <c:valAx>
        <c:axId val="125259133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11198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Cl &amp; Cd × Velocidade</a:t>
            </a:r>
          </a:p>
        </c:rich>
      </c:tx>
      <c:overlay val="0"/>
    </c:title>
    <c:plotArea>
      <c:layout/>
      <c:lineChart>
        <c:axId val="981914469"/>
        <c:axId val="772825622"/>
      </c:lineChart>
      <c:catAx>
        <c:axId val="981914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2825622"/>
      </c:catAx>
      <c:valAx>
        <c:axId val="77282562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819144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000000"/>
                </a:solidFill>
                <a:latin typeface="+mn-lt"/>
              </a:defRPr>
            </a:pPr>
            <a:r>
              <a:rPr b="0" sz="2400">
                <a:solidFill>
                  <a:srgbClr val="000000"/>
                </a:solidFill>
                <a:latin typeface="+mn-lt"/>
              </a:rPr>
              <a:t>Cl/Cd × Velocidade</a:t>
            </a:r>
          </a:p>
        </c:rich>
      </c:tx>
      <c:overlay val="0"/>
    </c:title>
    <c:plotArea>
      <c:layout/>
      <c:lineChart>
        <c:varyColors val="0"/>
        <c:axId val="1145697315"/>
        <c:axId val="371433343"/>
      </c:lineChart>
      <c:catAx>
        <c:axId val="1145697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1433343"/>
      </c:catAx>
      <c:valAx>
        <c:axId val="37143334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456973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0"/>
  </c:chart>
</c:chartSpace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22</xdr:row>
      <xdr:rowOff>28575</xdr:rowOff>
    </xdr:from>
    <xdr:ext cx="7458075" cy="40005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714375</xdr:colOff>
      <xdr:row>22</xdr:row>
      <xdr:rowOff>28575</xdr:rowOff>
    </xdr:from>
    <xdr:ext cx="7458075" cy="400050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152400</xdr:colOff>
      <xdr:row>30</xdr:row>
      <xdr:rowOff>371475</xdr:rowOff>
    </xdr:from>
    <xdr:ext cx="7458075" cy="400050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19050</xdr:colOff>
      <xdr:row>54</xdr:row>
      <xdr:rowOff>371475</xdr:rowOff>
    </xdr:from>
    <xdr:ext cx="7458075" cy="4267200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18</xdr:row>
      <xdr:rowOff>0</xdr:rowOff>
    </xdr:from>
    <xdr:ext cx="9525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20</xdr:row>
      <xdr:rowOff>28575</xdr:rowOff>
    </xdr:from>
    <xdr:ext cx="7458075" cy="4000500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714375</xdr:colOff>
      <xdr:row>20</xdr:row>
      <xdr:rowOff>28575</xdr:rowOff>
    </xdr:from>
    <xdr:ext cx="7458075" cy="4000500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152400</xdr:colOff>
      <xdr:row>28</xdr:row>
      <xdr:rowOff>371475</xdr:rowOff>
    </xdr:from>
    <xdr:ext cx="7458075" cy="4000500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ref="A1:K26" displayName="Tabela_1" name="Tabela_1" id="1">
  <tableColumns count="11">
    <tableColumn name="Aerobalance (%Front)" id="1"/>
    <tableColumn name="10km/h" id="2"/>
    <tableColumn name="20km/h" id="3"/>
    <tableColumn name="30km/h" id="4"/>
    <tableColumn name="40km/h" id="5"/>
    <tableColumn name="50km/h" id="6"/>
    <tableColumn name="60km/h" id="7"/>
    <tableColumn name="70km/h" id="8"/>
    <tableColumn name="80km/h" id="9"/>
    <tableColumn name="90km/h" id="10"/>
    <tableColumn name="100km/h" id="11"/>
  </tableColumns>
  <tableStyleInfo name="Aerobalance Sheet (não tulizad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.38"/>
    <col customWidth="1" min="2" max="2" width="9.0"/>
    <col customWidth="1" min="3" max="3" width="1.38"/>
    <col customWidth="1" min="4" max="5" width="6.38"/>
    <col customWidth="1" min="6" max="6" width="1.38"/>
    <col customWidth="1" min="7" max="8" width="6.38"/>
    <col customWidth="1" min="9" max="9" width="1.38"/>
    <col customWidth="1" min="10" max="11" width="6.38"/>
    <col customWidth="1" min="12" max="12" width="1.38"/>
    <col customWidth="1" min="13" max="14" width="6.38"/>
    <col customWidth="1" min="15" max="15" width="1.38"/>
    <col customWidth="1" min="16" max="17" width="6.38"/>
    <col customWidth="1" min="18" max="18" width="1.38"/>
    <col customWidth="1" min="19" max="20" width="6.38"/>
    <col customWidth="1" min="21" max="21" width="1.38"/>
    <col customWidth="1" min="22" max="23" width="6.38"/>
    <col customWidth="1" min="24" max="24" width="1.38"/>
    <col customWidth="1" min="25" max="26" width="6.38"/>
    <col customWidth="1" min="27" max="27" width="1.38"/>
  </cols>
  <sheetData>
    <row r="1" ht="7.5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/>
    </row>
    <row r="2">
      <c r="A2" s="4"/>
      <c r="B2" s="3"/>
      <c r="C2" s="5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  <c r="AA2" s="9"/>
    </row>
    <row r="3" ht="7.5" customHeight="1">
      <c r="A3" s="10"/>
      <c r="B3" s="11"/>
      <c r="C3" s="12"/>
      <c r="D3" s="11"/>
      <c r="E3" s="11"/>
      <c r="F3" s="13"/>
      <c r="G3" s="11"/>
      <c r="H3" s="11"/>
      <c r="I3" s="13"/>
      <c r="J3" s="11"/>
      <c r="K3" s="11"/>
      <c r="L3" s="13"/>
      <c r="M3" s="11"/>
      <c r="N3" s="11"/>
      <c r="O3" s="13"/>
      <c r="P3" s="11"/>
      <c r="Q3" s="11"/>
      <c r="R3" s="13"/>
      <c r="S3" s="11"/>
      <c r="T3" s="11"/>
      <c r="U3" s="13"/>
      <c r="V3" s="11"/>
      <c r="W3" s="11"/>
      <c r="X3" s="13"/>
      <c r="Y3" s="11"/>
      <c r="Z3" s="11"/>
      <c r="AA3" s="10"/>
    </row>
    <row r="4">
      <c r="A4" s="14"/>
      <c r="B4" s="15" t="s">
        <v>1</v>
      </c>
      <c r="C4" s="16"/>
      <c r="D4" s="17">
        <v>30.0</v>
      </c>
      <c r="E4" s="18"/>
      <c r="F4" s="19"/>
      <c r="G4" s="17">
        <v>40.0</v>
      </c>
      <c r="H4" s="18"/>
      <c r="I4" s="19"/>
      <c r="J4" s="17">
        <v>50.0</v>
      </c>
      <c r="K4" s="18"/>
      <c r="L4" s="19"/>
      <c r="M4" s="17">
        <v>60.0</v>
      </c>
      <c r="N4" s="18"/>
      <c r="O4" s="19"/>
      <c r="P4" s="17">
        <v>70.0</v>
      </c>
      <c r="Q4" s="18"/>
      <c r="R4" s="19"/>
      <c r="S4" s="17">
        <v>80.0</v>
      </c>
      <c r="T4" s="18"/>
      <c r="U4" s="19"/>
      <c r="V4" s="17">
        <v>90.0</v>
      </c>
      <c r="W4" s="18"/>
      <c r="X4" s="19"/>
      <c r="Y4" s="17">
        <v>100.0</v>
      </c>
      <c r="Z4" s="18"/>
      <c r="AA4" s="20"/>
    </row>
    <row r="5" ht="37.5" customHeight="1">
      <c r="A5" s="21"/>
      <c r="B5" s="22" t="s">
        <v>2</v>
      </c>
      <c r="C5" s="23"/>
      <c r="D5" s="24">
        <v>80.5</v>
      </c>
      <c r="E5" s="25">
        <v>67.5</v>
      </c>
      <c r="F5" s="26"/>
      <c r="G5" s="24">
        <v>81.5</v>
      </c>
      <c r="H5" s="25">
        <v>69.0</v>
      </c>
      <c r="I5" s="26"/>
      <c r="J5" s="24">
        <v>83.0</v>
      </c>
      <c r="K5" s="25">
        <v>79.5</v>
      </c>
      <c r="L5" s="26"/>
      <c r="M5" s="24">
        <v>85.5</v>
      </c>
      <c r="N5" s="25">
        <v>72.0</v>
      </c>
      <c r="O5" s="26"/>
      <c r="P5" s="24">
        <v>87.0</v>
      </c>
      <c r="Q5" s="25">
        <v>74.5</v>
      </c>
      <c r="R5" s="26"/>
      <c r="S5" s="24">
        <v>89.0</v>
      </c>
      <c r="T5" s="25">
        <v>76.5</v>
      </c>
      <c r="U5" s="26"/>
      <c r="V5" s="24">
        <v>91.5</v>
      </c>
      <c r="W5" s="25">
        <v>79.0</v>
      </c>
      <c r="X5" s="26"/>
      <c r="Y5" s="24">
        <v>94.0</v>
      </c>
      <c r="Z5" s="25">
        <v>82.0</v>
      </c>
      <c r="AA5" s="27"/>
    </row>
    <row r="6" ht="37.5" customHeight="1">
      <c r="A6" s="21"/>
      <c r="B6" s="28"/>
      <c r="C6" s="23"/>
      <c r="D6" s="29">
        <v>79.5</v>
      </c>
      <c r="E6" s="30">
        <v>79.5</v>
      </c>
      <c r="F6" s="26"/>
      <c r="G6" s="29">
        <v>81.0</v>
      </c>
      <c r="H6" s="30">
        <v>81.0</v>
      </c>
      <c r="I6" s="26"/>
      <c r="J6" s="29">
        <v>82.5</v>
      </c>
      <c r="K6" s="30">
        <v>82.5</v>
      </c>
      <c r="L6" s="26"/>
      <c r="M6" s="29">
        <v>84.5</v>
      </c>
      <c r="N6" s="30">
        <v>84.5</v>
      </c>
      <c r="O6" s="26"/>
      <c r="P6" s="29">
        <v>86.5</v>
      </c>
      <c r="Q6" s="30">
        <v>86.5</v>
      </c>
      <c r="R6" s="26"/>
      <c r="S6" s="29">
        <v>89.0</v>
      </c>
      <c r="T6" s="30">
        <v>89.0</v>
      </c>
      <c r="U6" s="26"/>
      <c r="V6" s="29">
        <v>92.5</v>
      </c>
      <c r="W6" s="30">
        <v>92.5</v>
      </c>
      <c r="X6" s="26"/>
      <c r="Y6" s="29">
        <v>99.0</v>
      </c>
      <c r="Z6" s="30">
        <v>99.0</v>
      </c>
      <c r="AA6" s="27"/>
    </row>
    <row r="7" ht="30.0" customHeight="1">
      <c r="A7" s="31"/>
      <c r="B7" s="32"/>
      <c r="C7" s="31"/>
      <c r="D7" s="32"/>
      <c r="E7" s="32"/>
      <c r="F7" s="31"/>
      <c r="G7" s="32"/>
      <c r="H7" s="32"/>
      <c r="I7" s="31"/>
      <c r="J7" s="32"/>
      <c r="K7" s="32"/>
      <c r="L7" s="31"/>
      <c r="M7" s="32"/>
      <c r="N7" s="32"/>
      <c r="O7" s="31"/>
      <c r="P7" s="32"/>
      <c r="Q7" s="32"/>
      <c r="R7" s="31"/>
      <c r="S7" s="32"/>
      <c r="T7" s="32"/>
      <c r="U7" s="31"/>
      <c r="V7" s="32"/>
      <c r="W7" s="32"/>
      <c r="X7" s="31"/>
      <c r="Y7" s="32"/>
      <c r="Z7" s="32"/>
      <c r="AA7" s="31"/>
    </row>
    <row r="8">
      <c r="A8" s="4"/>
      <c r="B8" s="3"/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8"/>
      <c r="AA8" s="9"/>
    </row>
    <row r="9" ht="7.5" customHeight="1">
      <c r="A9" s="10"/>
      <c r="B9" s="11"/>
      <c r="C9" s="12"/>
      <c r="D9" s="11"/>
      <c r="E9" s="11"/>
      <c r="F9" s="13"/>
      <c r="G9" s="11"/>
      <c r="H9" s="11"/>
      <c r="I9" s="13"/>
      <c r="J9" s="11"/>
      <c r="K9" s="11"/>
      <c r="L9" s="13"/>
      <c r="M9" s="11"/>
      <c r="N9" s="11"/>
      <c r="O9" s="13"/>
      <c r="P9" s="11"/>
      <c r="Q9" s="11"/>
      <c r="R9" s="13"/>
      <c r="S9" s="11"/>
      <c r="T9" s="11"/>
      <c r="U9" s="13"/>
      <c r="V9" s="11"/>
      <c r="W9" s="11"/>
      <c r="X9" s="13"/>
      <c r="Y9" s="11"/>
      <c r="Z9" s="11"/>
      <c r="AA9" s="10"/>
    </row>
    <row r="10">
      <c r="A10" s="14"/>
      <c r="B10" s="15" t="s">
        <v>1</v>
      </c>
      <c r="C10" s="16"/>
      <c r="D10" s="17">
        <v>30.0</v>
      </c>
      <c r="E10" s="18"/>
      <c r="F10" s="19"/>
      <c r="G10" s="17">
        <v>40.0</v>
      </c>
      <c r="H10" s="18"/>
      <c r="I10" s="19"/>
      <c r="J10" s="17">
        <v>50.0</v>
      </c>
      <c r="K10" s="18"/>
      <c r="L10" s="19"/>
      <c r="M10" s="17">
        <v>60.0</v>
      </c>
      <c r="N10" s="18"/>
      <c r="O10" s="19"/>
      <c r="P10" s="17">
        <v>70.0</v>
      </c>
      <c r="Q10" s="18"/>
      <c r="R10" s="19"/>
      <c r="S10" s="17">
        <v>80.0</v>
      </c>
      <c r="T10" s="18"/>
      <c r="U10" s="19"/>
      <c r="V10" s="17">
        <v>90.0</v>
      </c>
      <c r="W10" s="18"/>
      <c r="X10" s="19"/>
      <c r="Y10" s="17">
        <v>100.0</v>
      </c>
      <c r="Z10" s="18"/>
      <c r="AA10" s="20"/>
    </row>
    <row r="11" ht="37.5" customHeight="1">
      <c r="A11" s="21"/>
      <c r="B11" s="22" t="s">
        <v>2</v>
      </c>
      <c r="C11" s="23"/>
      <c r="D11" s="24">
        <v>80.5</v>
      </c>
      <c r="E11" s="25">
        <v>69.0</v>
      </c>
      <c r="F11" s="26"/>
      <c r="G11" s="24">
        <v>82.0</v>
      </c>
      <c r="H11" s="25">
        <v>70.0</v>
      </c>
      <c r="I11" s="26"/>
      <c r="J11" s="24">
        <v>83.5</v>
      </c>
      <c r="K11" s="25">
        <v>72.0</v>
      </c>
      <c r="L11" s="26"/>
      <c r="M11" s="24">
        <v>86.5</v>
      </c>
      <c r="N11" s="25">
        <v>75.0</v>
      </c>
      <c r="O11" s="26"/>
      <c r="P11" s="24">
        <v>89.5</v>
      </c>
      <c r="Q11" s="25">
        <v>77.5</v>
      </c>
      <c r="R11" s="26"/>
      <c r="S11" s="24">
        <v>92.5</v>
      </c>
      <c r="T11" s="25">
        <v>81.5</v>
      </c>
      <c r="U11" s="26"/>
      <c r="V11" s="24">
        <v>97.0</v>
      </c>
      <c r="W11" s="25">
        <v>85.5</v>
      </c>
      <c r="X11" s="26"/>
      <c r="Y11" s="24">
        <v>101.0</v>
      </c>
      <c r="Z11" s="25">
        <v>90.0</v>
      </c>
      <c r="AA11" s="27"/>
    </row>
    <row r="12" ht="37.5" customHeight="1">
      <c r="A12" s="21"/>
      <c r="B12" s="28"/>
      <c r="C12" s="23"/>
      <c r="D12" s="29">
        <v>77.5</v>
      </c>
      <c r="E12" s="30">
        <v>77.5</v>
      </c>
      <c r="F12" s="26"/>
      <c r="G12" s="29">
        <v>78.0</v>
      </c>
      <c r="H12" s="30">
        <v>78.0</v>
      </c>
      <c r="I12" s="26"/>
      <c r="J12" s="29">
        <v>78.0</v>
      </c>
      <c r="K12" s="30">
        <v>78.0</v>
      </c>
      <c r="L12" s="26"/>
      <c r="M12" s="29">
        <v>79.0</v>
      </c>
      <c r="N12" s="30">
        <v>79.0</v>
      </c>
      <c r="O12" s="26"/>
      <c r="P12" s="29">
        <v>79.0</v>
      </c>
      <c r="Q12" s="30">
        <v>79.0</v>
      </c>
      <c r="R12" s="26"/>
      <c r="S12" s="29">
        <v>79.5</v>
      </c>
      <c r="T12" s="30">
        <v>79.5</v>
      </c>
      <c r="U12" s="26"/>
      <c r="V12" s="29">
        <v>79.5</v>
      </c>
      <c r="W12" s="30">
        <v>79.5</v>
      </c>
      <c r="X12" s="26"/>
      <c r="Y12" s="29">
        <v>79.0</v>
      </c>
      <c r="Z12" s="30">
        <v>79.0</v>
      </c>
      <c r="AA12" s="27"/>
    </row>
    <row r="13" ht="30.0" customHeight="1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>
      <c r="A14" s="4"/>
      <c r="B14" s="3"/>
      <c r="C14" s="5"/>
      <c r="D14" s="6" t="s">
        <v>4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8"/>
      <c r="AA14" s="9"/>
    </row>
    <row r="15" ht="7.5" customHeight="1">
      <c r="A15" s="10"/>
      <c r="B15" s="11"/>
      <c r="C15" s="12"/>
      <c r="D15" s="11"/>
      <c r="E15" s="11"/>
      <c r="F15" s="13"/>
      <c r="G15" s="11"/>
      <c r="H15" s="11"/>
      <c r="I15" s="13"/>
      <c r="J15" s="11"/>
      <c r="K15" s="11"/>
      <c r="L15" s="13"/>
      <c r="M15" s="11"/>
      <c r="N15" s="11"/>
      <c r="O15" s="13"/>
      <c r="P15" s="11"/>
      <c r="Q15" s="11"/>
      <c r="R15" s="13"/>
      <c r="S15" s="11"/>
      <c r="T15" s="11"/>
      <c r="U15" s="13"/>
      <c r="V15" s="11"/>
      <c r="W15" s="11"/>
      <c r="X15" s="13"/>
      <c r="Y15" s="11"/>
      <c r="Z15" s="11"/>
      <c r="AA15" s="10"/>
    </row>
    <row r="16">
      <c r="A16" s="14"/>
      <c r="B16" s="15" t="s">
        <v>1</v>
      </c>
      <c r="C16" s="16"/>
      <c r="D16" s="17">
        <v>30.0</v>
      </c>
      <c r="E16" s="18"/>
      <c r="F16" s="19"/>
      <c r="G16" s="17">
        <v>40.0</v>
      </c>
      <c r="H16" s="18"/>
      <c r="I16" s="19"/>
      <c r="J16" s="17">
        <v>50.0</v>
      </c>
      <c r="K16" s="18"/>
      <c r="L16" s="19"/>
      <c r="M16" s="17">
        <v>60.0</v>
      </c>
      <c r="N16" s="18"/>
      <c r="O16" s="19"/>
      <c r="P16" s="17">
        <v>70.0</v>
      </c>
      <c r="Q16" s="18"/>
      <c r="R16" s="19"/>
      <c r="S16" s="17">
        <v>80.0</v>
      </c>
      <c r="T16" s="18"/>
      <c r="U16" s="19"/>
      <c r="V16" s="17">
        <v>90.0</v>
      </c>
      <c r="W16" s="18"/>
      <c r="X16" s="19"/>
      <c r="Y16" s="17">
        <v>100.0</v>
      </c>
      <c r="Z16" s="18"/>
      <c r="AA16" s="20"/>
    </row>
    <row r="17" ht="37.5" customHeight="1">
      <c r="A17" s="21"/>
      <c r="B17" s="22" t="s">
        <v>2</v>
      </c>
      <c r="C17" s="23"/>
      <c r="D17" s="24">
        <v>76.5</v>
      </c>
      <c r="E17" s="25">
        <v>64.0</v>
      </c>
      <c r="F17" s="26"/>
      <c r="G17" s="24">
        <v>76.5</v>
      </c>
      <c r="H17" s="25">
        <v>63.5</v>
      </c>
      <c r="I17" s="26"/>
      <c r="J17" s="24">
        <v>75.5</v>
      </c>
      <c r="K17" s="25">
        <v>63.0</v>
      </c>
      <c r="L17" s="26"/>
      <c r="M17" s="24">
        <v>75.5</v>
      </c>
      <c r="N17" s="25">
        <v>62.5</v>
      </c>
      <c r="O17" s="26"/>
      <c r="P17" s="24">
        <v>74.5</v>
      </c>
      <c r="Q17" s="25">
        <v>62.5</v>
      </c>
      <c r="R17" s="26"/>
      <c r="S17" s="24">
        <v>74.0</v>
      </c>
      <c r="T17" s="25">
        <v>61.5</v>
      </c>
      <c r="U17" s="26"/>
      <c r="V17" s="24">
        <v>73.0</v>
      </c>
      <c r="W17" s="25">
        <v>61.0</v>
      </c>
      <c r="X17" s="26"/>
      <c r="Y17" s="24">
        <v>72.0</v>
      </c>
      <c r="Z17" s="25">
        <v>60.0</v>
      </c>
      <c r="AA17" s="27"/>
    </row>
    <row r="18" ht="37.5" customHeight="1">
      <c r="A18" s="21"/>
      <c r="B18" s="28"/>
      <c r="C18" s="23"/>
      <c r="D18" s="29">
        <v>79.5</v>
      </c>
      <c r="E18" s="30">
        <v>79.5</v>
      </c>
      <c r="F18" s="26"/>
      <c r="G18" s="29">
        <v>76.0</v>
      </c>
      <c r="H18" s="30">
        <v>76.0</v>
      </c>
      <c r="I18" s="26"/>
      <c r="J18" s="29">
        <v>76.0</v>
      </c>
      <c r="K18" s="30">
        <v>76.0</v>
      </c>
      <c r="L18" s="26"/>
      <c r="M18" s="29">
        <v>76.0</v>
      </c>
      <c r="N18" s="30">
        <v>76.0</v>
      </c>
      <c r="O18" s="26"/>
      <c r="P18" s="29">
        <v>76.5</v>
      </c>
      <c r="Q18" s="30">
        <v>76.5</v>
      </c>
      <c r="R18" s="26"/>
      <c r="S18" s="29">
        <v>76.5</v>
      </c>
      <c r="T18" s="30">
        <v>76.5</v>
      </c>
      <c r="U18" s="26"/>
      <c r="V18" s="29">
        <v>77.5</v>
      </c>
      <c r="W18" s="30">
        <v>77.5</v>
      </c>
      <c r="X18" s="26"/>
      <c r="Y18" s="29">
        <v>78.0</v>
      </c>
      <c r="Z18" s="30">
        <v>78.0</v>
      </c>
      <c r="AA18" s="27"/>
    </row>
    <row r="19" ht="30.0" customHeight="1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>
      <c r="A20" s="4"/>
      <c r="B20" s="3"/>
      <c r="C20" s="5"/>
      <c r="D20" s="6" t="s">
        <v>5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8"/>
      <c r="AA20" s="9"/>
    </row>
    <row r="21" ht="7.5" customHeight="1">
      <c r="A21" s="10"/>
      <c r="B21" s="11"/>
      <c r="C21" s="12"/>
      <c r="D21" s="11"/>
      <c r="E21" s="11"/>
      <c r="F21" s="13"/>
      <c r="G21" s="11"/>
      <c r="H21" s="11"/>
      <c r="I21" s="13"/>
      <c r="J21" s="11"/>
      <c r="K21" s="11"/>
      <c r="L21" s="13"/>
      <c r="M21" s="11"/>
      <c r="N21" s="11"/>
      <c r="O21" s="13"/>
      <c r="P21" s="11"/>
      <c r="Q21" s="11"/>
      <c r="R21" s="13"/>
      <c r="S21" s="11"/>
      <c r="T21" s="11"/>
      <c r="U21" s="13"/>
      <c r="V21" s="11"/>
      <c r="W21" s="11"/>
      <c r="X21" s="13"/>
      <c r="Y21" s="11"/>
      <c r="Z21" s="11"/>
      <c r="AA21" s="10"/>
    </row>
    <row r="22">
      <c r="A22" s="14"/>
      <c r="B22" s="15" t="s">
        <v>1</v>
      </c>
      <c r="C22" s="16"/>
      <c r="D22" s="17">
        <v>30.0</v>
      </c>
      <c r="E22" s="18"/>
      <c r="F22" s="19"/>
      <c r="G22" s="17">
        <v>40.0</v>
      </c>
      <c r="H22" s="18"/>
      <c r="I22" s="19"/>
      <c r="J22" s="17">
        <v>50.0</v>
      </c>
      <c r="K22" s="18"/>
      <c r="L22" s="19"/>
      <c r="M22" s="17">
        <v>60.0</v>
      </c>
      <c r="N22" s="18"/>
      <c r="O22" s="19"/>
      <c r="P22" s="17">
        <v>70.0</v>
      </c>
      <c r="Q22" s="18"/>
      <c r="R22" s="19"/>
      <c r="S22" s="17">
        <v>80.0</v>
      </c>
      <c r="T22" s="18"/>
      <c r="U22" s="19"/>
      <c r="V22" s="17">
        <v>90.0</v>
      </c>
      <c r="W22" s="18"/>
      <c r="X22" s="19"/>
      <c r="Y22" s="17">
        <v>100.0</v>
      </c>
      <c r="Z22" s="18"/>
      <c r="AA22" s="20"/>
    </row>
    <row r="23" ht="37.5" customHeight="1">
      <c r="A23" s="21"/>
      <c r="B23" s="22" t="s">
        <v>2</v>
      </c>
      <c r="C23" s="23"/>
      <c r="D23" s="24">
        <v>74.0</v>
      </c>
      <c r="E23" s="25">
        <v>61.0</v>
      </c>
      <c r="F23" s="26"/>
      <c r="G23" s="24">
        <v>73.5</v>
      </c>
      <c r="H23" s="25">
        <v>60.5</v>
      </c>
      <c r="I23" s="26"/>
      <c r="J23" s="24">
        <v>73.0</v>
      </c>
      <c r="K23" s="25">
        <v>60.0</v>
      </c>
      <c r="L23" s="26"/>
      <c r="M23" s="24">
        <v>71.5</v>
      </c>
      <c r="N23" s="25">
        <v>59.5</v>
      </c>
      <c r="O23" s="26"/>
      <c r="P23" s="24">
        <v>71.0</v>
      </c>
      <c r="Q23" s="25">
        <v>58.5</v>
      </c>
      <c r="R23" s="26"/>
      <c r="S23" s="24">
        <v>69.0</v>
      </c>
      <c r="T23" s="25">
        <v>58.0</v>
      </c>
      <c r="U23" s="26"/>
      <c r="V23" s="24">
        <v>68.5</v>
      </c>
      <c r="W23" s="25">
        <v>57.0</v>
      </c>
      <c r="X23" s="26"/>
      <c r="Y23" s="24">
        <v>67.5</v>
      </c>
      <c r="Z23" s="25">
        <v>55.5</v>
      </c>
      <c r="AA23" s="27"/>
    </row>
    <row r="24" ht="37.5" customHeight="1">
      <c r="A24" s="21"/>
      <c r="B24" s="28"/>
      <c r="C24" s="23"/>
      <c r="D24" s="29">
        <v>74.5</v>
      </c>
      <c r="E24" s="30">
        <v>74.5</v>
      </c>
      <c r="F24" s="26"/>
      <c r="G24" s="29">
        <v>74.5</v>
      </c>
      <c r="H24" s="30">
        <v>74.5</v>
      </c>
      <c r="I24" s="26"/>
      <c r="J24" s="29">
        <v>74.0</v>
      </c>
      <c r="K24" s="30">
        <v>74.0</v>
      </c>
      <c r="L24" s="26"/>
      <c r="M24" s="29">
        <v>74.0</v>
      </c>
      <c r="N24" s="30">
        <v>74.0</v>
      </c>
      <c r="O24" s="26"/>
      <c r="P24" s="29">
        <v>73.5</v>
      </c>
      <c r="Q24" s="30">
        <v>73.5</v>
      </c>
      <c r="R24" s="26"/>
      <c r="S24" s="29">
        <v>73.5</v>
      </c>
      <c r="T24" s="30">
        <v>73.5</v>
      </c>
      <c r="U24" s="26"/>
      <c r="V24" s="29">
        <v>73.0</v>
      </c>
      <c r="W24" s="30">
        <v>73.0</v>
      </c>
      <c r="X24" s="26"/>
      <c r="Y24" s="29">
        <v>72.5</v>
      </c>
      <c r="Z24" s="30">
        <v>72.5</v>
      </c>
      <c r="AA24" s="27"/>
    </row>
    <row r="25" ht="30.0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>
      <c r="A26" s="4"/>
      <c r="B26" s="3"/>
      <c r="C26" s="5"/>
      <c r="D26" s="6" t="s">
        <v>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8"/>
      <c r="AA26" s="9"/>
    </row>
    <row r="27" ht="7.5" customHeight="1">
      <c r="A27" s="10"/>
      <c r="B27" s="11"/>
      <c r="C27" s="12"/>
      <c r="D27" s="11"/>
      <c r="E27" s="11"/>
      <c r="F27" s="13"/>
      <c r="G27" s="11"/>
      <c r="H27" s="11"/>
      <c r="I27" s="13"/>
      <c r="J27" s="11"/>
      <c r="K27" s="11"/>
      <c r="L27" s="13"/>
      <c r="M27" s="11"/>
      <c r="N27" s="11"/>
      <c r="O27" s="13"/>
      <c r="P27" s="11"/>
      <c r="Q27" s="11"/>
      <c r="R27" s="13"/>
      <c r="S27" s="11"/>
      <c r="T27" s="11"/>
      <c r="U27" s="13"/>
      <c r="V27" s="11"/>
      <c r="W27" s="11"/>
      <c r="X27" s="13"/>
      <c r="Y27" s="11"/>
      <c r="Z27" s="11"/>
      <c r="AA27" s="10"/>
    </row>
    <row r="28">
      <c r="A28" s="14"/>
      <c r="B28" s="15" t="s">
        <v>1</v>
      </c>
      <c r="C28" s="16"/>
      <c r="D28" s="17">
        <v>30.0</v>
      </c>
      <c r="E28" s="18"/>
      <c r="F28" s="19"/>
      <c r="G28" s="17">
        <v>40.0</v>
      </c>
      <c r="H28" s="18"/>
      <c r="I28" s="19"/>
      <c r="J28" s="17">
        <v>50.0</v>
      </c>
      <c r="K28" s="18"/>
      <c r="L28" s="19"/>
      <c r="M28" s="17">
        <v>60.0</v>
      </c>
      <c r="N28" s="18"/>
      <c r="O28" s="19"/>
      <c r="P28" s="17">
        <v>70.0</v>
      </c>
      <c r="Q28" s="18"/>
      <c r="R28" s="19"/>
      <c r="S28" s="17">
        <v>80.0</v>
      </c>
      <c r="T28" s="18"/>
      <c r="U28" s="19"/>
      <c r="V28" s="17">
        <v>90.0</v>
      </c>
      <c r="W28" s="18"/>
      <c r="X28" s="19"/>
      <c r="Y28" s="17">
        <v>100.0</v>
      </c>
      <c r="Z28" s="18"/>
      <c r="AA28" s="20"/>
    </row>
    <row r="29" ht="37.5" customHeight="1">
      <c r="A29" s="21"/>
      <c r="B29" s="22" t="s">
        <v>2</v>
      </c>
      <c r="C29" s="23"/>
      <c r="D29" s="34" t="s">
        <v>7</v>
      </c>
      <c r="E29" s="35" t="s">
        <v>8</v>
      </c>
      <c r="F29" s="26"/>
      <c r="G29" s="34" t="s">
        <v>7</v>
      </c>
      <c r="H29" s="35" t="s">
        <v>8</v>
      </c>
      <c r="I29" s="26"/>
      <c r="J29" s="34" t="s">
        <v>7</v>
      </c>
      <c r="K29" s="35" t="s">
        <v>8</v>
      </c>
      <c r="L29" s="26"/>
      <c r="M29" s="34" t="s">
        <v>7</v>
      </c>
      <c r="N29" s="35" t="s">
        <v>8</v>
      </c>
      <c r="O29" s="26"/>
      <c r="P29" s="34" t="s">
        <v>7</v>
      </c>
      <c r="Q29" s="35" t="s">
        <v>8</v>
      </c>
      <c r="R29" s="26"/>
      <c r="S29" s="34" t="s">
        <v>7</v>
      </c>
      <c r="T29" s="35" t="s">
        <v>8</v>
      </c>
      <c r="U29" s="26"/>
      <c r="V29" s="34" t="s">
        <v>7</v>
      </c>
      <c r="W29" s="35" t="s">
        <v>8</v>
      </c>
      <c r="X29" s="26"/>
      <c r="Y29" s="34" t="s">
        <v>7</v>
      </c>
      <c r="Z29" s="35" t="s">
        <v>8</v>
      </c>
      <c r="AA29" s="27"/>
    </row>
    <row r="30" ht="37.5" customHeight="1">
      <c r="A30" s="21"/>
      <c r="B30" s="28"/>
      <c r="C30" s="23"/>
      <c r="D30" s="36" t="s">
        <v>9</v>
      </c>
      <c r="E30" s="37" t="s">
        <v>10</v>
      </c>
      <c r="F30" s="26"/>
      <c r="G30" s="36" t="s">
        <v>9</v>
      </c>
      <c r="H30" s="37" t="s">
        <v>10</v>
      </c>
      <c r="I30" s="26"/>
      <c r="J30" s="36" t="s">
        <v>9</v>
      </c>
      <c r="K30" s="37" t="s">
        <v>10</v>
      </c>
      <c r="L30" s="26"/>
      <c r="M30" s="36" t="s">
        <v>9</v>
      </c>
      <c r="N30" s="37" t="s">
        <v>10</v>
      </c>
      <c r="O30" s="26"/>
      <c r="P30" s="36" t="s">
        <v>9</v>
      </c>
      <c r="Q30" s="37" t="s">
        <v>10</v>
      </c>
      <c r="R30" s="26"/>
      <c r="S30" s="36" t="s">
        <v>9</v>
      </c>
      <c r="T30" s="37" t="s">
        <v>10</v>
      </c>
      <c r="U30" s="26"/>
      <c r="V30" s="36" t="s">
        <v>9</v>
      </c>
      <c r="W30" s="37" t="s">
        <v>10</v>
      </c>
      <c r="X30" s="26"/>
      <c r="Y30" s="36" t="s">
        <v>9</v>
      </c>
      <c r="Z30" s="37" t="s">
        <v>10</v>
      </c>
      <c r="AA30" s="27"/>
    </row>
    <row r="31" ht="30.0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>
      <c r="A32" s="4"/>
      <c r="B32" s="3"/>
      <c r="C32" s="5"/>
      <c r="D32" s="6" t="s">
        <v>11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8"/>
      <c r="AA32" s="9"/>
    </row>
    <row r="33" ht="7.5" customHeight="1">
      <c r="A33" s="10"/>
      <c r="B33" s="11"/>
      <c r="C33" s="12"/>
      <c r="D33" s="11"/>
      <c r="E33" s="11"/>
      <c r="F33" s="13"/>
      <c r="G33" s="11"/>
      <c r="H33" s="11"/>
      <c r="I33" s="13"/>
      <c r="J33" s="11"/>
      <c r="K33" s="11"/>
      <c r="L33" s="13"/>
      <c r="M33" s="11"/>
      <c r="N33" s="11"/>
      <c r="O33" s="13"/>
      <c r="P33" s="11"/>
      <c r="Q33" s="11"/>
      <c r="R33" s="13"/>
      <c r="S33" s="11"/>
      <c r="T33" s="11"/>
      <c r="U33" s="13"/>
      <c r="V33" s="11"/>
      <c r="W33" s="11"/>
      <c r="X33" s="13"/>
      <c r="Y33" s="11"/>
      <c r="Z33" s="11"/>
      <c r="AA33" s="10"/>
    </row>
    <row r="34">
      <c r="A34" s="14"/>
      <c r="B34" s="15" t="s">
        <v>1</v>
      </c>
      <c r="C34" s="16"/>
      <c r="D34" s="17">
        <v>30.0</v>
      </c>
      <c r="E34" s="18"/>
      <c r="F34" s="19"/>
      <c r="G34" s="17">
        <v>40.0</v>
      </c>
      <c r="H34" s="18"/>
      <c r="I34" s="19"/>
      <c r="J34" s="17">
        <v>50.0</v>
      </c>
      <c r="K34" s="18"/>
      <c r="L34" s="19"/>
      <c r="M34" s="17">
        <v>60.0</v>
      </c>
      <c r="N34" s="18"/>
      <c r="O34" s="19"/>
      <c r="P34" s="17">
        <v>70.0</v>
      </c>
      <c r="Q34" s="18"/>
      <c r="R34" s="19"/>
      <c r="S34" s="17">
        <v>80.0</v>
      </c>
      <c r="T34" s="18"/>
      <c r="U34" s="19"/>
      <c r="V34" s="17">
        <v>90.0</v>
      </c>
      <c r="W34" s="18"/>
      <c r="X34" s="19"/>
      <c r="Y34" s="17">
        <v>100.0</v>
      </c>
      <c r="Z34" s="18"/>
      <c r="AA34" s="20"/>
    </row>
    <row r="35" ht="37.5" customHeight="1">
      <c r="A35" s="21"/>
      <c r="B35" s="22" t="s">
        <v>2</v>
      </c>
      <c r="C35" s="23"/>
      <c r="D35" s="34" t="s">
        <v>7</v>
      </c>
      <c r="E35" s="35" t="s">
        <v>8</v>
      </c>
      <c r="F35" s="26"/>
      <c r="G35" s="34" t="s">
        <v>7</v>
      </c>
      <c r="H35" s="35" t="s">
        <v>8</v>
      </c>
      <c r="I35" s="26"/>
      <c r="J35" s="34" t="s">
        <v>7</v>
      </c>
      <c r="K35" s="35" t="s">
        <v>8</v>
      </c>
      <c r="L35" s="26"/>
      <c r="M35" s="34" t="s">
        <v>7</v>
      </c>
      <c r="N35" s="35" t="s">
        <v>8</v>
      </c>
      <c r="O35" s="26"/>
      <c r="P35" s="34" t="s">
        <v>7</v>
      </c>
      <c r="Q35" s="35" t="s">
        <v>8</v>
      </c>
      <c r="R35" s="26"/>
      <c r="S35" s="34" t="s">
        <v>7</v>
      </c>
      <c r="T35" s="35" t="s">
        <v>8</v>
      </c>
      <c r="U35" s="26"/>
      <c r="V35" s="34" t="s">
        <v>7</v>
      </c>
      <c r="W35" s="35" t="s">
        <v>8</v>
      </c>
      <c r="X35" s="26"/>
      <c r="Y35" s="34" t="s">
        <v>7</v>
      </c>
      <c r="Z35" s="35" t="s">
        <v>8</v>
      </c>
      <c r="AA35" s="27"/>
    </row>
    <row r="36" ht="37.5" customHeight="1">
      <c r="A36" s="21"/>
      <c r="B36" s="28"/>
      <c r="C36" s="23"/>
      <c r="D36" s="36" t="s">
        <v>9</v>
      </c>
      <c r="E36" s="37" t="s">
        <v>10</v>
      </c>
      <c r="F36" s="26"/>
      <c r="G36" s="36" t="s">
        <v>9</v>
      </c>
      <c r="H36" s="37" t="s">
        <v>10</v>
      </c>
      <c r="I36" s="26"/>
      <c r="J36" s="36" t="s">
        <v>9</v>
      </c>
      <c r="K36" s="37" t="s">
        <v>10</v>
      </c>
      <c r="L36" s="26"/>
      <c r="M36" s="36" t="s">
        <v>9</v>
      </c>
      <c r="N36" s="37" t="s">
        <v>10</v>
      </c>
      <c r="O36" s="26"/>
      <c r="P36" s="36" t="s">
        <v>9</v>
      </c>
      <c r="Q36" s="37" t="s">
        <v>10</v>
      </c>
      <c r="R36" s="26"/>
      <c r="S36" s="36" t="s">
        <v>9</v>
      </c>
      <c r="T36" s="37" t="s">
        <v>10</v>
      </c>
      <c r="U36" s="26"/>
      <c r="V36" s="36" t="s">
        <v>9</v>
      </c>
      <c r="W36" s="37" t="s">
        <v>10</v>
      </c>
      <c r="X36" s="26"/>
      <c r="Y36" s="36" t="s">
        <v>9</v>
      </c>
      <c r="Z36" s="37" t="s">
        <v>10</v>
      </c>
      <c r="AA36" s="27"/>
    </row>
    <row r="37" ht="30.0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>
      <c r="A38" s="4"/>
      <c r="B38" s="3"/>
      <c r="C38" s="5"/>
      <c r="D38" s="6" t="s">
        <v>12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8"/>
      <c r="AA38" s="9"/>
    </row>
    <row r="39" ht="7.5" customHeight="1">
      <c r="A39" s="10"/>
      <c r="B39" s="11"/>
      <c r="C39" s="12"/>
      <c r="D39" s="11"/>
      <c r="E39" s="11"/>
      <c r="F39" s="13"/>
      <c r="G39" s="11"/>
      <c r="H39" s="11"/>
      <c r="I39" s="13"/>
      <c r="J39" s="11"/>
      <c r="K39" s="11"/>
      <c r="L39" s="13"/>
      <c r="M39" s="11"/>
      <c r="N39" s="11"/>
      <c r="O39" s="13"/>
      <c r="P39" s="11"/>
      <c r="Q39" s="11"/>
      <c r="R39" s="13"/>
      <c r="S39" s="11"/>
      <c r="T39" s="11"/>
      <c r="U39" s="13"/>
      <c r="V39" s="11"/>
      <c r="W39" s="11"/>
      <c r="X39" s="13"/>
      <c r="Y39" s="11"/>
      <c r="Z39" s="11"/>
      <c r="AA39" s="10"/>
    </row>
    <row r="40">
      <c r="A40" s="14"/>
      <c r="B40" s="15" t="s">
        <v>1</v>
      </c>
      <c r="C40" s="16"/>
      <c r="D40" s="17">
        <v>30.0</v>
      </c>
      <c r="E40" s="18"/>
      <c r="F40" s="19"/>
      <c r="G40" s="17">
        <v>40.0</v>
      </c>
      <c r="H40" s="18"/>
      <c r="I40" s="19"/>
      <c r="J40" s="17">
        <v>50.0</v>
      </c>
      <c r="K40" s="18"/>
      <c r="L40" s="19"/>
      <c r="M40" s="17">
        <v>60.0</v>
      </c>
      <c r="N40" s="18"/>
      <c r="O40" s="19"/>
      <c r="P40" s="17">
        <v>70.0</v>
      </c>
      <c r="Q40" s="18"/>
      <c r="R40" s="19"/>
      <c r="S40" s="17">
        <v>80.0</v>
      </c>
      <c r="T40" s="18"/>
      <c r="U40" s="19"/>
      <c r="V40" s="17">
        <v>90.0</v>
      </c>
      <c r="W40" s="18"/>
      <c r="X40" s="19"/>
      <c r="Y40" s="17">
        <v>100.0</v>
      </c>
      <c r="Z40" s="18"/>
      <c r="AA40" s="20"/>
    </row>
    <row r="41" ht="37.5" customHeight="1">
      <c r="A41" s="21"/>
      <c r="B41" s="22" t="s">
        <v>2</v>
      </c>
      <c r="C41" s="23"/>
      <c r="D41" s="38">
        <v>78.5</v>
      </c>
      <c r="E41" s="39">
        <v>65.0</v>
      </c>
      <c r="F41" s="26"/>
      <c r="G41" s="38">
        <v>79.5</v>
      </c>
      <c r="H41" s="39">
        <v>66.0</v>
      </c>
      <c r="I41" s="26"/>
      <c r="J41" s="38">
        <v>81.0</v>
      </c>
      <c r="K41" s="39">
        <v>67.5</v>
      </c>
      <c r="L41" s="26"/>
      <c r="M41" s="38">
        <v>82.5</v>
      </c>
      <c r="N41" s="39">
        <v>69.5</v>
      </c>
      <c r="O41" s="26"/>
      <c r="P41" s="38">
        <v>84.0</v>
      </c>
      <c r="Q41" s="39">
        <v>71.0</v>
      </c>
      <c r="R41" s="26"/>
      <c r="S41" s="38">
        <v>86.5</v>
      </c>
      <c r="T41" s="39">
        <v>74.0</v>
      </c>
      <c r="U41" s="26"/>
      <c r="V41" s="38">
        <v>89.5</v>
      </c>
      <c r="W41" s="39">
        <v>77.0</v>
      </c>
      <c r="X41" s="26"/>
      <c r="Y41" s="38">
        <v>92.5</v>
      </c>
      <c r="Z41" s="39">
        <v>81.0</v>
      </c>
      <c r="AA41" s="27"/>
    </row>
    <row r="42" ht="37.5" customHeight="1">
      <c r="A42" s="21"/>
      <c r="B42" s="28"/>
      <c r="C42" s="23"/>
      <c r="D42" s="40">
        <v>79.5</v>
      </c>
      <c r="E42" s="41">
        <v>79.5</v>
      </c>
      <c r="F42" s="26"/>
      <c r="G42" s="40">
        <v>81.0</v>
      </c>
      <c r="H42" s="41">
        <v>81.0</v>
      </c>
      <c r="I42" s="26"/>
      <c r="J42" s="40">
        <v>83.0</v>
      </c>
      <c r="K42" s="41">
        <v>83.0</v>
      </c>
      <c r="L42" s="26"/>
      <c r="M42" s="40">
        <v>85.0</v>
      </c>
      <c r="N42" s="41">
        <v>85.0</v>
      </c>
      <c r="O42" s="26"/>
      <c r="P42" s="40">
        <v>87.5</v>
      </c>
      <c r="Q42" s="41">
        <v>87.5</v>
      </c>
      <c r="R42" s="26"/>
      <c r="S42" s="40">
        <v>89.0</v>
      </c>
      <c r="T42" s="41">
        <v>89.0</v>
      </c>
      <c r="U42" s="26"/>
      <c r="V42" s="40">
        <v>91.5</v>
      </c>
      <c r="W42" s="41">
        <v>91.5</v>
      </c>
      <c r="X42" s="26"/>
      <c r="Y42" s="40">
        <v>93.0</v>
      </c>
      <c r="Z42" s="41">
        <v>93.0</v>
      </c>
      <c r="AA42" s="27"/>
    </row>
    <row r="43" ht="30.0" customHeight="1">
      <c r="A43" s="42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4"/>
    </row>
    <row r="44" ht="30.0" customHeight="1">
      <c r="A44" s="45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</row>
    <row r="45" ht="30.0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>
      <c r="A46" s="4"/>
      <c r="B46" s="3"/>
      <c r="C46" s="5"/>
      <c r="D46" s="6" t="s">
        <v>13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8"/>
      <c r="AA46" s="9"/>
    </row>
    <row r="47" ht="7.5" customHeight="1">
      <c r="A47" s="10"/>
      <c r="B47" s="11"/>
      <c r="C47" s="12"/>
      <c r="D47" s="11"/>
      <c r="E47" s="11"/>
      <c r="F47" s="13"/>
      <c r="G47" s="11"/>
      <c r="H47" s="11"/>
      <c r="I47" s="13"/>
      <c r="J47" s="11"/>
      <c r="K47" s="11"/>
      <c r="L47" s="13"/>
      <c r="M47" s="11"/>
      <c r="N47" s="11"/>
      <c r="O47" s="13"/>
      <c r="P47" s="11"/>
      <c r="Q47" s="11"/>
      <c r="R47" s="13"/>
      <c r="S47" s="11"/>
      <c r="T47" s="11"/>
      <c r="U47" s="13"/>
      <c r="V47" s="11"/>
      <c r="W47" s="11"/>
      <c r="X47" s="13"/>
      <c r="Y47" s="11"/>
      <c r="Z47" s="11"/>
      <c r="AA47" s="10"/>
    </row>
    <row r="48">
      <c r="A48" s="14"/>
      <c r="B48" s="15" t="s">
        <v>1</v>
      </c>
      <c r="C48" s="16"/>
      <c r="D48" s="17">
        <v>30.0</v>
      </c>
      <c r="E48" s="18"/>
      <c r="F48" s="19"/>
      <c r="G48" s="17">
        <v>40.0</v>
      </c>
      <c r="H48" s="18"/>
      <c r="I48" s="19"/>
      <c r="J48" s="17">
        <v>50.0</v>
      </c>
      <c r="K48" s="18"/>
      <c r="L48" s="19"/>
      <c r="M48" s="17">
        <v>60.0</v>
      </c>
      <c r="N48" s="18"/>
      <c r="O48" s="19"/>
      <c r="P48" s="17">
        <v>70.0</v>
      </c>
      <c r="Q48" s="18"/>
      <c r="R48" s="19"/>
      <c r="S48" s="17">
        <v>80.0</v>
      </c>
      <c r="T48" s="18"/>
      <c r="U48" s="19"/>
      <c r="V48" s="17">
        <v>90.0</v>
      </c>
      <c r="W48" s="18"/>
      <c r="X48" s="19"/>
      <c r="Y48" s="17">
        <v>100.0</v>
      </c>
      <c r="Z48" s="18"/>
      <c r="AA48" s="20"/>
    </row>
    <row r="49" ht="37.5" customHeight="1">
      <c r="A49" s="21"/>
      <c r="B49" s="22" t="s">
        <v>2</v>
      </c>
      <c r="C49" s="23"/>
      <c r="D49" s="34" t="s">
        <v>7</v>
      </c>
      <c r="E49" s="35" t="s">
        <v>8</v>
      </c>
      <c r="F49" s="26"/>
      <c r="G49" s="34" t="s">
        <v>7</v>
      </c>
      <c r="H49" s="35" t="s">
        <v>8</v>
      </c>
      <c r="I49" s="26"/>
      <c r="J49" s="34" t="s">
        <v>7</v>
      </c>
      <c r="K49" s="35" t="s">
        <v>8</v>
      </c>
      <c r="L49" s="26"/>
      <c r="M49" s="34" t="s">
        <v>7</v>
      </c>
      <c r="N49" s="35" t="s">
        <v>8</v>
      </c>
      <c r="O49" s="26"/>
      <c r="P49" s="34" t="s">
        <v>7</v>
      </c>
      <c r="Q49" s="35" t="s">
        <v>8</v>
      </c>
      <c r="R49" s="26"/>
      <c r="S49" s="34" t="s">
        <v>7</v>
      </c>
      <c r="T49" s="35" t="s">
        <v>8</v>
      </c>
      <c r="U49" s="26"/>
      <c r="V49" s="34" t="s">
        <v>7</v>
      </c>
      <c r="W49" s="35" t="s">
        <v>8</v>
      </c>
      <c r="X49" s="26"/>
      <c r="Y49" s="34" t="s">
        <v>7</v>
      </c>
      <c r="Z49" s="35" t="s">
        <v>8</v>
      </c>
      <c r="AA49" s="27"/>
    </row>
    <row r="50" ht="37.5" customHeight="1">
      <c r="A50" s="21"/>
      <c r="B50" s="28"/>
      <c r="C50" s="23"/>
      <c r="D50" s="36" t="s">
        <v>9</v>
      </c>
      <c r="E50" s="37" t="s">
        <v>10</v>
      </c>
      <c r="F50" s="26"/>
      <c r="G50" s="36" t="s">
        <v>9</v>
      </c>
      <c r="H50" s="37" t="s">
        <v>10</v>
      </c>
      <c r="I50" s="26"/>
      <c r="J50" s="36" t="s">
        <v>9</v>
      </c>
      <c r="K50" s="37" t="s">
        <v>10</v>
      </c>
      <c r="L50" s="26"/>
      <c r="M50" s="36" t="s">
        <v>9</v>
      </c>
      <c r="N50" s="37" t="s">
        <v>10</v>
      </c>
      <c r="O50" s="26"/>
      <c r="P50" s="36" t="s">
        <v>9</v>
      </c>
      <c r="Q50" s="37" t="s">
        <v>10</v>
      </c>
      <c r="R50" s="26"/>
      <c r="S50" s="36" t="s">
        <v>9</v>
      </c>
      <c r="T50" s="37" t="s">
        <v>10</v>
      </c>
      <c r="U50" s="26"/>
      <c r="V50" s="36" t="s">
        <v>9</v>
      </c>
      <c r="W50" s="37" t="s">
        <v>10</v>
      </c>
      <c r="X50" s="26"/>
      <c r="Y50" s="36" t="s">
        <v>9</v>
      </c>
      <c r="Z50" s="37" t="s">
        <v>10</v>
      </c>
      <c r="AA50" s="27"/>
    </row>
    <row r="51" ht="30.0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>
      <c r="A52" s="4"/>
      <c r="B52" s="3"/>
      <c r="C52" s="5"/>
      <c r="D52" s="6" t="s">
        <v>14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8"/>
      <c r="AA52" s="9"/>
    </row>
    <row r="53" ht="7.5" customHeight="1">
      <c r="A53" s="10"/>
      <c r="B53" s="11"/>
      <c r="C53" s="12"/>
      <c r="D53" s="11"/>
      <c r="E53" s="11"/>
      <c r="F53" s="13"/>
      <c r="G53" s="11"/>
      <c r="H53" s="11"/>
      <c r="I53" s="13"/>
      <c r="J53" s="11"/>
      <c r="K53" s="11"/>
      <c r="L53" s="13"/>
      <c r="M53" s="11"/>
      <c r="N53" s="11"/>
      <c r="O53" s="13"/>
      <c r="P53" s="11"/>
      <c r="Q53" s="11"/>
      <c r="R53" s="13"/>
      <c r="S53" s="11"/>
      <c r="T53" s="11"/>
      <c r="U53" s="13"/>
      <c r="V53" s="11"/>
      <c r="W53" s="11"/>
      <c r="X53" s="13"/>
      <c r="Y53" s="11"/>
      <c r="Z53" s="11"/>
      <c r="AA53" s="10"/>
    </row>
    <row r="54">
      <c r="A54" s="14"/>
      <c r="B54" s="15" t="s">
        <v>1</v>
      </c>
      <c r="C54" s="16"/>
      <c r="D54" s="17">
        <v>30.0</v>
      </c>
      <c r="E54" s="18"/>
      <c r="F54" s="19"/>
      <c r="G54" s="17">
        <v>40.0</v>
      </c>
      <c r="H54" s="18"/>
      <c r="I54" s="19"/>
      <c r="J54" s="17">
        <v>50.0</v>
      </c>
      <c r="K54" s="18"/>
      <c r="L54" s="19"/>
      <c r="M54" s="17">
        <v>60.0</v>
      </c>
      <c r="N54" s="18"/>
      <c r="O54" s="19"/>
      <c r="P54" s="17">
        <v>70.0</v>
      </c>
      <c r="Q54" s="18"/>
      <c r="R54" s="19"/>
      <c r="S54" s="17">
        <v>80.0</v>
      </c>
      <c r="T54" s="18"/>
      <c r="U54" s="19"/>
      <c r="V54" s="17">
        <v>90.0</v>
      </c>
      <c r="W54" s="18"/>
      <c r="X54" s="19"/>
      <c r="Y54" s="17">
        <v>100.0</v>
      </c>
      <c r="Z54" s="18"/>
      <c r="AA54" s="20"/>
    </row>
    <row r="55" ht="37.5" customHeight="1">
      <c r="A55" s="21"/>
      <c r="B55" s="22" t="s">
        <v>2</v>
      </c>
      <c r="C55" s="23"/>
      <c r="D55" s="34" t="s">
        <v>7</v>
      </c>
      <c r="E55" s="35" t="s">
        <v>8</v>
      </c>
      <c r="F55" s="26"/>
      <c r="G55" s="34" t="s">
        <v>7</v>
      </c>
      <c r="H55" s="35" t="s">
        <v>8</v>
      </c>
      <c r="I55" s="26"/>
      <c r="J55" s="34" t="s">
        <v>7</v>
      </c>
      <c r="K55" s="35" t="s">
        <v>8</v>
      </c>
      <c r="L55" s="26"/>
      <c r="M55" s="34" t="s">
        <v>7</v>
      </c>
      <c r="N55" s="35" t="s">
        <v>8</v>
      </c>
      <c r="O55" s="26"/>
      <c r="P55" s="34" t="s">
        <v>7</v>
      </c>
      <c r="Q55" s="35" t="s">
        <v>8</v>
      </c>
      <c r="R55" s="26"/>
      <c r="S55" s="34" t="s">
        <v>7</v>
      </c>
      <c r="T55" s="35" t="s">
        <v>8</v>
      </c>
      <c r="U55" s="26"/>
      <c r="V55" s="34" t="s">
        <v>7</v>
      </c>
      <c r="W55" s="35" t="s">
        <v>8</v>
      </c>
      <c r="X55" s="26"/>
      <c r="Y55" s="34" t="s">
        <v>7</v>
      </c>
      <c r="Z55" s="35" t="s">
        <v>8</v>
      </c>
      <c r="AA55" s="27"/>
    </row>
    <row r="56" ht="37.5" customHeight="1">
      <c r="A56" s="21"/>
      <c r="B56" s="28"/>
      <c r="C56" s="23"/>
      <c r="D56" s="36" t="s">
        <v>9</v>
      </c>
      <c r="E56" s="37" t="s">
        <v>10</v>
      </c>
      <c r="F56" s="26"/>
      <c r="G56" s="36" t="s">
        <v>9</v>
      </c>
      <c r="H56" s="37" t="s">
        <v>10</v>
      </c>
      <c r="I56" s="26"/>
      <c r="J56" s="36" t="s">
        <v>9</v>
      </c>
      <c r="K56" s="37" t="s">
        <v>10</v>
      </c>
      <c r="L56" s="26"/>
      <c r="M56" s="36" t="s">
        <v>9</v>
      </c>
      <c r="N56" s="37" t="s">
        <v>10</v>
      </c>
      <c r="O56" s="26"/>
      <c r="P56" s="36" t="s">
        <v>9</v>
      </c>
      <c r="Q56" s="37" t="s">
        <v>10</v>
      </c>
      <c r="R56" s="26"/>
      <c r="S56" s="36" t="s">
        <v>9</v>
      </c>
      <c r="T56" s="37" t="s">
        <v>10</v>
      </c>
      <c r="U56" s="26"/>
      <c r="V56" s="36" t="s">
        <v>9</v>
      </c>
      <c r="W56" s="37" t="s">
        <v>10</v>
      </c>
      <c r="X56" s="26"/>
      <c r="Y56" s="36" t="s">
        <v>9</v>
      </c>
      <c r="Z56" s="37" t="s">
        <v>10</v>
      </c>
      <c r="AA56" s="27"/>
    </row>
    <row r="57" ht="30.0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>
      <c r="A58" s="4"/>
      <c r="B58" s="3"/>
      <c r="C58" s="5"/>
      <c r="D58" s="6" t="s">
        <v>15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8"/>
      <c r="AA58" s="9"/>
    </row>
    <row r="59" ht="7.5" customHeight="1">
      <c r="A59" s="10"/>
      <c r="B59" s="11"/>
      <c r="C59" s="12"/>
      <c r="D59" s="11"/>
      <c r="E59" s="11"/>
      <c r="F59" s="13"/>
      <c r="G59" s="11"/>
      <c r="H59" s="11"/>
      <c r="I59" s="13"/>
      <c r="J59" s="11"/>
      <c r="K59" s="11"/>
      <c r="L59" s="13"/>
      <c r="M59" s="11"/>
      <c r="N59" s="11"/>
      <c r="O59" s="13"/>
      <c r="P59" s="11"/>
      <c r="Q59" s="11"/>
      <c r="R59" s="13"/>
      <c r="S59" s="11"/>
      <c r="T59" s="11"/>
      <c r="U59" s="13"/>
      <c r="V59" s="11"/>
      <c r="W59" s="11"/>
      <c r="X59" s="13"/>
      <c r="Y59" s="11"/>
      <c r="Z59" s="11"/>
      <c r="AA59" s="10"/>
    </row>
    <row r="60">
      <c r="A60" s="14"/>
      <c r="B60" s="15" t="s">
        <v>1</v>
      </c>
      <c r="C60" s="16"/>
      <c r="D60" s="17">
        <v>30.0</v>
      </c>
      <c r="E60" s="18"/>
      <c r="F60" s="19"/>
      <c r="G60" s="17">
        <v>40.0</v>
      </c>
      <c r="H60" s="18"/>
      <c r="I60" s="19"/>
      <c r="J60" s="17">
        <v>50.0</v>
      </c>
      <c r="K60" s="18"/>
      <c r="L60" s="19"/>
      <c r="M60" s="17">
        <v>60.0</v>
      </c>
      <c r="N60" s="18"/>
      <c r="O60" s="19"/>
      <c r="P60" s="17">
        <v>70.0</v>
      </c>
      <c r="Q60" s="18"/>
      <c r="R60" s="19"/>
      <c r="S60" s="17">
        <v>80.0</v>
      </c>
      <c r="T60" s="18"/>
      <c r="U60" s="19"/>
      <c r="V60" s="17">
        <v>90.0</v>
      </c>
      <c r="W60" s="18"/>
      <c r="X60" s="19"/>
      <c r="Y60" s="17">
        <v>100.0</v>
      </c>
      <c r="Z60" s="18"/>
      <c r="AA60" s="20"/>
    </row>
    <row r="61" ht="37.5" customHeight="1">
      <c r="A61" s="21"/>
      <c r="B61" s="22" t="s">
        <v>2</v>
      </c>
      <c r="C61" s="23"/>
      <c r="D61" s="34" t="s">
        <v>7</v>
      </c>
      <c r="E61" s="35" t="s">
        <v>8</v>
      </c>
      <c r="F61" s="26"/>
      <c r="G61" s="34" t="s">
        <v>7</v>
      </c>
      <c r="H61" s="35" t="s">
        <v>8</v>
      </c>
      <c r="I61" s="26"/>
      <c r="J61" s="34" t="s">
        <v>7</v>
      </c>
      <c r="K61" s="35" t="s">
        <v>8</v>
      </c>
      <c r="L61" s="26"/>
      <c r="M61" s="34" t="s">
        <v>7</v>
      </c>
      <c r="N61" s="35" t="s">
        <v>8</v>
      </c>
      <c r="O61" s="26"/>
      <c r="P61" s="34" t="s">
        <v>7</v>
      </c>
      <c r="Q61" s="35" t="s">
        <v>8</v>
      </c>
      <c r="R61" s="26"/>
      <c r="S61" s="34" t="s">
        <v>7</v>
      </c>
      <c r="T61" s="35" t="s">
        <v>8</v>
      </c>
      <c r="U61" s="26"/>
      <c r="V61" s="34" t="s">
        <v>7</v>
      </c>
      <c r="W61" s="35" t="s">
        <v>8</v>
      </c>
      <c r="X61" s="26"/>
      <c r="Y61" s="34" t="s">
        <v>7</v>
      </c>
      <c r="Z61" s="35" t="s">
        <v>8</v>
      </c>
      <c r="AA61" s="27"/>
    </row>
    <row r="62" ht="37.5" customHeight="1">
      <c r="A62" s="21"/>
      <c r="B62" s="28"/>
      <c r="C62" s="23"/>
      <c r="D62" s="36" t="s">
        <v>9</v>
      </c>
      <c r="E62" s="37" t="s">
        <v>10</v>
      </c>
      <c r="F62" s="26"/>
      <c r="G62" s="36" t="s">
        <v>9</v>
      </c>
      <c r="H62" s="37" t="s">
        <v>10</v>
      </c>
      <c r="I62" s="26"/>
      <c r="J62" s="36" t="s">
        <v>9</v>
      </c>
      <c r="K62" s="37" t="s">
        <v>10</v>
      </c>
      <c r="L62" s="26"/>
      <c r="M62" s="36" t="s">
        <v>9</v>
      </c>
      <c r="N62" s="37" t="s">
        <v>10</v>
      </c>
      <c r="O62" s="26"/>
      <c r="P62" s="36" t="s">
        <v>9</v>
      </c>
      <c r="Q62" s="37" t="s">
        <v>10</v>
      </c>
      <c r="R62" s="26"/>
      <c r="S62" s="36" t="s">
        <v>9</v>
      </c>
      <c r="T62" s="37" t="s">
        <v>10</v>
      </c>
      <c r="U62" s="26"/>
      <c r="V62" s="36" t="s">
        <v>9</v>
      </c>
      <c r="W62" s="37" t="s">
        <v>10</v>
      </c>
      <c r="X62" s="26"/>
      <c r="Y62" s="36" t="s">
        <v>9</v>
      </c>
      <c r="Z62" s="37" t="s">
        <v>10</v>
      </c>
      <c r="AA62" s="27"/>
    </row>
    <row r="63" ht="7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</row>
  </sheetData>
  <mergeCells count="100">
    <mergeCell ref="D14:Z14"/>
    <mergeCell ref="D20:Z20"/>
    <mergeCell ref="D22:E22"/>
    <mergeCell ref="G22:H22"/>
    <mergeCell ref="J22:K22"/>
    <mergeCell ref="M22:N22"/>
    <mergeCell ref="P22:Q22"/>
    <mergeCell ref="Y22:Z22"/>
    <mergeCell ref="S22:T22"/>
    <mergeCell ref="V22:W22"/>
    <mergeCell ref="B23:B24"/>
    <mergeCell ref="D26:Z26"/>
    <mergeCell ref="D28:E28"/>
    <mergeCell ref="G28:H28"/>
    <mergeCell ref="J28:K28"/>
    <mergeCell ref="Y28:Z28"/>
    <mergeCell ref="S34:T34"/>
    <mergeCell ref="V34:W34"/>
    <mergeCell ref="M28:N28"/>
    <mergeCell ref="P28:Q28"/>
    <mergeCell ref="B29:B30"/>
    <mergeCell ref="D32:Z32"/>
    <mergeCell ref="D34:E34"/>
    <mergeCell ref="G34:H34"/>
    <mergeCell ref="J34:K34"/>
    <mergeCell ref="Y34:Z34"/>
    <mergeCell ref="S40:T40"/>
    <mergeCell ref="V40:W40"/>
    <mergeCell ref="M34:N34"/>
    <mergeCell ref="P34:Q34"/>
    <mergeCell ref="B35:B36"/>
    <mergeCell ref="D38:Z38"/>
    <mergeCell ref="D40:E40"/>
    <mergeCell ref="G40:H40"/>
    <mergeCell ref="J40:K40"/>
    <mergeCell ref="Y40:Z40"/>
    <mergeCell ref="S48:T48"/>
    <mergeCell ref="V48:W48"/>
    <mergeCell ref="M40:N40"/>
    <mergeCell ref="P40:Q40"/>
    <mergeCell ref="B41:B42"/>
    <mergeCell ref="D46:Z46"/>
    <mergeCell ref="D48:E48"/>
    <mergeCell ref="G48:H48"/>
    <mergeCell ref="J48:K48"/>
    <mergeCell ref="Y48:Z48"/>
    <mergeCell ref="S54:T54"/>
    <mergeCell ref="V54:W54"/>
    <mergeCell ref="M48:N48"/>
    <mergeCell ref="P48:Q48"/>
    <mergeCell ref="B49:B50"/>
    <mergeCell ref="D52:Z52"/>
    <mergeCell ref="D54:E54"/>
    <mergeCell ref="G54:H54"/>
    <mergeCell ref="J54:K54"/>
    <mergeCell ref="Y54:Z54"/>
    <mergeCell ref="S60:T60"/>
    <mergeCell ref="V60:W60"/>
    <mergeCell ref="M54:N54"/>
    <mergeCell ref="P54:Q54"/>
    <mergeCell ref="B55:B56"/>
    <mergeCell ref="D58:Z58"/>
    <mergeCell ref="D60:E60"/>
    <mergeCell ref="G60:H60"/>
    <mergeCell ref="J60:K60"/>
    <mergeCell ref="Y60:Z60"/>
    <mergeCell ref="V4:W4"/>
    <mergeCell ref="Y4:Z4"/>
    <mergeCell ref="D2:Z2"/>
    <mergeCell ref="D4:E4"/>
    <mergeCell ref="G4:H4"/>
    <mergeCell ref="J4:K4"/>
    <mergeCell ref="M4:N4"/>
    <mergeCell ref="P4:Q4"/>
    <mergeCell ref="S4:T4"/>
    <mergeCell ref="S10:T10"/>
    <mergeCell ref="V10:W10"/>
    <mergeCell ref="S16:T16"/>
    <mergeCell ref="V16:W16"/>
    <mergeCell ref="Y16:Z16"/>
    <mergeCell ref="B5:B6"/>
    <mergeCell ref="B11:B12"/>
    <mergeCell ref="D16:E16"/>
    <mergeCell ref="G16:H16"/>
    <mergeCell ref="J16:K16"/>
    <mergeCell ref="M16:N16"/>
    <mergeCell ref="P16:Q16"/>
    <mergeCell ref="B17:B18"/>
    <mergeCell ref="D8:Z8"/>
    <mergeCell ref="D10:E10"/>
    <mergeCell ref="G10:H10"/>
    <mergeCell ref="J10:K10"/>
    <mergeCell ref="M10:N10"/>
    <mergeCell ref="P10:Q10"/>
    <mergeCell ref="Y10:Z10"/>
    <mergeCell ref="S28:T28"/>
    <mergeCell ref="V28:W28"/>
    <mergeCell ref="M60:N60"/>
    <mergeCell ref="P60:Q60"/>
    <mergeCell ref="B61:B62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.38"/>
    <col customWidth="1" min="2" max="2" width="9.0"/>
    <col customWidth="1" min="3" max="3" width="1.38"/>
    <col customWidth="1" min="4" max="5" width="6.38"/>
    <col customWidth="1" min="6" max="6" width="1.38"/>
    <col customWidth="1" min="7" max="8" width="6.38"/>
    <col customWidth="1" min="9" max="9" width="1.38"/>
    <col customWidth="1" min="10" max="11" width="6.38"/>
    <col customWidth="1" min="12" max="12" width="1.38"/>
    <col customWidth="1" min="13" max="14" width="6.38"/>
    <col customWidth="1" min="15" max="15" width="1.38"/>
    <col customWidth="1" min="16" max="17" width="6.38"/>
    <col customWidth="1" min="18" max="18" width="1.38"/>
    <col customWidth="1" min="19" max="20" width="6.38"/>
    <col customWidth="1" min="21" max="21" width="1.38"/>
    <col customWidth="1" min="22" max="23" width="6.38"/>
    <col customWidth="1" min="24" max="24" width="1.38"/>
    <col customWidth="1" min="25" max="26" width="6.38"/>
    <col customWidth="1" min="27" max="27" width="1.38"/>
  </cols>
  <sheetData>
    <row r="1" ht="7.5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/>
    </row>
    <row r="2">
      <c r="A2" s="4"/>
      <c r="B2" s="3"/>
      <c r="C2" s="5"/>
      <c r="D2" s="6" t="s">
        <v>16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  <c r="AA2" s="9"/>
    </row>
    <row r="3" ht="7.5" customHeight="1">
      <c r="A3" s="10"/>
      <c r="B3" s="11"/>
      <c r="C3" s="12"/>
      <c r="D3" s="11"/>
      <c r="E3" s="11"/>
      <c r="F3" s="13"/>
      <c r="G3" s="11"/>
      <c r="H3" s="11"/>
      <c r="I3" s="13"/>
      <c r="J3" s="11"/>
      <c r="K3" s="11"/>
      <c r="L3" s="13"/>
      <c r="M3" s="11"/>
      <c r="N3" s="11"/>
      <c r="O3" s="13"/>
      <c r="P3" s="11"/>
      <c r="Q3" s="11"/>
      <c r="R3" s="13"/>
      <c r="S3" s="11"/>
      <c r="T3" s="11"/>
      <c r="U3" s="13"/>
      <c r="V3" s="11"/>
      <c r="W3" s="11"/>
      <c r="X3" s="13"/>
      <c r="Y3" s="11"/>
      <c r="Z3" s="11"/>
      <c r="AA3" s="10"/>
    </row>
    <row r="4">
      <c r="A4" s="14"/>
      <c r="B4" s="15" t="s">
        <v>1</v>
      </c>
      <c r="C4" s="16"/>
      <c r="D4" s="17">
        <v>30.0</v>
      </c>
      <c r="E4" s="18"/>
      <c r="F4" s="19"/>
      <c r="G4" s="17">
        <v>40.0</v>
      </c>
      <c r="H4" s="18"/>
      <c r="I4" s="19"/>
      <c r="J4" s="17">
        <v>50.0</v>
      </c>
      <c r="K4" s="18"/>
      <c r="L4" s="19"/>
      <c r="M4" s="17">
        <v>60.0</v>
      </c>
      <c r="N4" s="18"/>
      <c r="O4" s="19"/>
      <c r="P4" s="17">
        <v>70.0</v>
      </c>
      <c r="Q4" s="18"/>
      <c r="R4" s="19"/>
      <c r="S4" s="17">
        <v>80.0</v>
      </c>
      <c r="T4" s="18"/>
      <c r="U4" s="19"/>
      <c r="V4" s="17">
        <v>90.0</v>
      </c>
      <c r="W4" s="18"/>
      <c r="X4" s="19"/>
      <c r="Y4" s="17">
        <v>100.0</v>
      </c>
      <c r="Z4" s="18"/>
      <c r="AA4" s="20"/>
    </row>
    <row r="5" ht="37.5" customHeight="1">
      <c r="A5" s="21"/>
      <c r="B5" s="22" t="s">
        <v>2</v>
      </c>
      <c r="C5" s="23"/>
      <c r="D5" s="34" t="s">
        <v>7</v>
      </c>
      <c r="E5" s="35" t="s">
        <v>8</v>
      </c>
      <c r="F5" s="26"/>
      <c r="G5" s="34" t="s">
        <v>7</v>
      </c>
      <c r="H5" s="35" t="s">
        <v>8</v>
      </c>
      <c r="I5" s="26"/>
      <c r="J5" s="34" t="s">
        <v>7</v>
      </c>
      <c r="K5" s="35" t="s">
        <v>8</v>
      </c>
      <c r="L5" s="26"/>
      <c r="M5" s="34" t="s">
        <v>7</v>
      </c>
      <c r="N5" s="35" t="s">
        <v>8</v>
      </c>
      <c r="O5" s="26"/>
      <c r="P5" s="34" t="s">
        <v>7</v>
      </c>
      <c r="Q5" s="35" t="s">
        <v>8</v>
      </c>
      <c r="R5" s="26"/>
      <c r="S5" s="34" t="s">
        <v>7</v>
      </c>
      <c r="T5" s="35" t="s">
        <v>8</v>
      </c>
      <c r="U5" s="26"/>
      <c r="V5" s="34" t="s">
        <v>7</v>
      </c>
      <c r="W5" s="35" t="s">
        <v>8</v>
      </c>
      <c r="X5" s="26"/>
      <c r="Y5" s="34" t="s">
        <v>7</v>
      </c>
      <c r="Z5" s="35" t="s">
        <v>8</v>
      </c>
      <c r="AA5" s="27"/>
    </row>
    <row r="6" ht="37.5" customHeight="1">
      <c r="A6" s="21"/>
      <c r="B6" s="28"/>
      <c r="C6" s="23"/>
      <c r="D6" s="36" t="s">
        <v>9</v>
      </c>
      <c r="E6" s="37" t="s">
        <v>10</v>
      </c>
      <c r="F6" s="26"/>
      <c r="G6" s="36" t="s">
        <v>9</v>
      </c>
      <c r="H6" s="37" t="s">
        <v>10</v>
      </c>
      <c r="I6" s="26"/>
      <c r="J6" s="36" t="s">
        <v>9</v>
      </c>
      <c r="K6" s="37" t="s">
        <v>10</v>
      </c>
      <c r="L6" s="26"/>
      <c r="M6" s="36" t="s">
        <v>9</v>
      </c>
      <c r="N6" s="37" t="s">
        <v>10</v>
      </c>
      <c r="O6" s="26"/>
      <c r="P6" s="36" t="s">
        <v>9</v>
      </c>
      <c r="Q6" s="37" t="s">
        <v>10</v>
      </c>
      <c r="R6" s="26"/>
      <c r="S6" s="36" t="s">
        <v>9</v>
      </c>
      <c r="T6" s="37" t="s">
        <v>10</v>
      </c>
      <c r="U6" s="26"/>
      <c r="V6" s="36" t="s">
        <v>9</v>
      </c>
      <c r="W6" s="37" t="s">
        <v>10</v>
      </c>
      <c r="X6" s="26"/>
      <c r="Y6" s="36" t="s">
        <v>9</v>
      </c>
      <c r="Z6" s="37" t="s">
        <v>10</v>
      </c>
      <c r="AA6" s="27"/>
    </row>
    <row r="7" ht="30.0" customHeight="1">
      <c r="A7" s="31"/>
      <c r="B7" s="32"/>
      <c r="C7" s="31"/>
      <c r="D7" s="32"/>
      <c r="E7" s="32"/>
      <c r="F7" s="31"/>
      <c r="G7" s="32"/>
      <c r="H7" s="32"/>
      <c r="I7" s="31"/>
      <c r="J7" s="32"/>
      <c r="K7" s="32"/>
      <c r="L7" s="31"/>
      <c r="M7" s="32"/>
      <c r="N7" s="32"/>
      <c r="O7" s="31"/>
      <c r="P7" s="32"/>
      <c r="Q7" s="32"/>
      <c r="R7" s="31"/>
      <c r="S7" s="32"/>
      <c r="T7" s="32"/>
      <c r="U7" s="31"/>
      <c r="V7" s="32"/>
      <c r="W7" s="32"/>
      <c r="X7" s="31"/>
      <c r="Y7" s="32"/>
      <c r="Z7" s="32"/>
      <c r="AA7" s="31"/>
    </row>
    <row r="8">
      <c r="A8" s="4"/>
      <c r="B8" s="3"/>
      <c r="C8" s="5"/>
      <c r="D8" s="6" t="s">
        <v>17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8"/>
      <c r="AA8" s="9"/>
    </row>
    <row r="9" ht="7.5" customHeight="1">
      <c r="A9" s="10"/>
      <c r="B9" s="11"/>
      <c r="C9" s="12"/>
      <c r="D9" s="11"/>
      <c r="E9" s="11"/>
      <c r="F9" s="13"/>
      <c r="G9" s="11"/>
      <c r="H9" s="11"/>
      <c r="I9" s="13"/>
      <c r="J9" s="11"/>
      <c r="K9" s="11"/>
      <c r="L9" s="13"/>
      <c r="M9" s="11"/>
      <c r="N9" s="11"/>
      <c r="O9" s="13"/>
      <c r="P9" s="11"/>
      <c r="Q9" s="11"/>
      <c r="R9" s="13"/>
      <c r="S9" s="11"/>
      <c r="T9" s="11"/>
      <c r="U9" s="13"/>
      <c r="V9" s="11"/>
      <c r="W9" s="11"/>
      <c r="X9" s="13"/>
      <c r="Y9" s="11"/>
      <c r="Z9" s="11"/>
      <c r="AA9" s="10"/>
    </row>
    <row r="10">
      <c r="A10" s="14"/>
      <c r="B10" s="15" t="s">
        <v>1</v>
      </c>
      <c r="C10" s="16"/>
      <c r="D10" s="17">
        <v>30.0</v>
      </c>
      <c r="E10" s="18"/>
      <c r="F10" s="19"/>
      <c r="G10" s="17">
        <v>40.0</v>
      </c>
      <c r="H10" s="18"/>
      <c r="I10" s="19"/>
      <c r="J10" s="17">
        <v>50.0</v>
      </c>
      <c r="K10" s="18"/>
      <c r="L10" s="19"/>
      <c r="M10" s="17">
        <v>60.0</v>
      </c>
      <c r="N10" s="18"/>
      <c r="O10" s="19"/>
      <c r="P10" s="17">
        <v>70.0</v>
      </c>
      <c r="Q10" s="18"/>
      <c r="R10" s="19"/>
      <c r="S10" s="17">
        <v>80.0</v>
      </c>
      <c r="T10" s="18"/>
      <c r="U10" s="19"/>
      <c r="V10" s="17">
        <v>90.0</v>
      </c>
      <c r="W10" s="18"/>
      <c r="X10" s="19"/>
      <c r="Y10" s="17">
        <v>100.0</v>
      </c>
      <c r="Z10" s="18"/>
      <c r="AA10" s="20"/>
    </row>
    <row r="11" ht="37.5" customHeight="1">
      <c r="A11" s="21"/>
      <c r="B11" s="22" t="s">
        <v>2</v>
      </c>
      <c r="C11" s="23"/>
      <c r="D11" s="34" t="s">
        <v>7</v>
      </c>
      <c r="E11" s="35" t="s">
        <v>8</v>
      </c>
      <c r="F11" s="26"/>
      <c r="G11" s="34" t="s">
        <v>7</v>
      </c>
      <c r="H11" s="35" t="s">
        <v>8</v>
      </c>
      <c r="I11" s="26"/>
      <c r="J11" s="34" t="s">
        <v>7</v>
      </c>
      <c r="K11" s="35" t="s">
        <v>8</v>
      </c>
      <c r="L11" s="26"/>
      <c r="M11" s="34" t="s">
        <v>7</v>
      </c>
      <c r="N11" s="35" t="s">
        <v>8</v>
      </c>
      <c r="O11" s="26"/>
      <c r="P11" s="34" t="s">
        <v>7</v>
      </c>
      <c r="Q11" s="35" t="s">
        <v>8</v>
      </c>
      <c r="R11" s="26"/>
      <c r="S11" s="34" t="s">
        <v>7</v>
      </c>
      <c r="T11" s="35" t="s">
        <v>8</v>
      </c>
      <c r="U11" s="26"/>
      <c r="V11" s="34" t="s">
        <v>7</v>
      </c>
      <c r="W11" s="35" t="s">
        <v>8</v>
      </c>
      <c r="X11" s="26"/>
      <c r="Y11" s="34" t="s">
        <v>7</v>
      </c>
      <c r="Z11" s="35" t="s">
        <v>8</v>
      </c>
      <c r="AA11" s="27"/>
    </row>
    <row r="12" ht="37.5" customHeight="1">
      <c r="A12" s="21"/>
      <c r="B12" s="28"/>
      <c r="C12" s="23"/>
      <c r="D12" s="36" t="s">
        <v>9</v>
      </c>
      <c r="E12" s="37" t="s">
        <v>10</v>
      </c>
      <c r="F12" s="26"/>
      <c r="G12" s="36" t="s">
        <v>9</v>
      </c>
      <c r="H12" s="37" t="s">
        <v>10</v>
      </c>
      <c r="I12" s="26"/>
      <c r="J12" s="36" t="s">
        <v>9</v>
      </c>
      <c r="K12" s="37" t="s">
        <v>10</v>
      </c>
      <c r="L12" s="26"/>
      <c r="M12" s="36" t="s">
        <v>9</v>
      </c>
      <c r="N12" s="37" t="s">
        <v>10</v>
      </c>
      <c r="O12" s="26"/>
      <c r="P12" s="36" t="s">
        <v>9</v>
      </c>
      <c r="Q12" s="37" t="s">
        <v>10</v>
      </c>
      <c r="R12" s="26"/>
      <c r="S12" s="36" t="s">
        <v>9</v>
      </c>
      <c r="T12" s="37" t="s">
        <v>10</v>
      </c>
      <c r="U12" s="26"/>
      <c r="V12" s="36" t="s">
        <v>9</v>
      </c>
      <c r="W12" s="37" t="s">
        <v>10</v>
      </c>
      <c r="X12" s="26"/>
      <c r="Y12" s="36" t="s">
        <v>9</v>
      </c>
      <c r="Z12" s="37" t="s">
        <v>10</v>
      </c>
      <c r="AA12" s="27"/>
    </row>
    <row r="13" ht="30.0" customHeight="1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>
      <c r="A14" s="4"/>
      <c r="B14" s="3"/>
      <c r="C14" s="5"/>
      <c r="D14" s="6" t="s">
        <v>18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8"/>
      <c r="AA14" s="9"/>
    </row>
    <row r="15" ht="7.5" customHeight="1">
      <c r="A15" s="10"/>
      <c r="B15" s="11"/>
      <c r="C15" s="12"/>
      <c r="D15" s="11"/>
      <c r="E15" s="11"/>
      <c r="F15" s="13"/>
      <c r="G15" s="11"/>
      <c r="H15" s="11"/>
      <c r="I15" s="13"/>
      <c r="J15" s="11"/>
      <c r="K15" s="11"/>
      <c r="L15" s="13"/>
      <c r="M15" s="11"/>
      <c r="N15" s="11"/>
      <c r="O15" s="13"/>
      <c r="P15" s="11"/>
      <c r="Q15" s="11"/>
      <c r="R15" s="13"/>
      <c r="S15" s="11"/>
      <c r="T15" s="11"/>
      <c r="U15" s="13"/>
      <c r="V15" s="11"/>
      <c r="W15" s="11"/>
      <c r="X15" s="13"/>
      <c r="Y15" s="11"/>
      <c r="Z15" s="11"/>
      <c r="AA15" s="10"/>
    </row>
    <row r="16">
      <c r="A16" s="14"/>
      <c r="B16" s="15" t="s">
        <v>1</v>
      </c>
      <c r="C16" s="16"/>
      <c r="D16" s="17">
        <v>30.0</v>
      </c>
      <c r="E16" s="18"/>
      <c r="F16" s="19"/>
      <c r="G16" s="17">
        <v>40.0</v>
      </c>
      <c r="H16" s="18"/>
      <c r="I16" s="19"/>
      <c r="J16" s="17">
        <v>50.0</v>
      </c>
      <c r="K16" s="18"/>
      <c r="L16" s="19"/>
      <c r="M16" s="17">
        <v>60.0</v>
      </c>
      <c r="N16" s="18"/>
      <c r="O16" s="19"/>
      <c r="P16" s="17">
        <v>70.0</v>
      </c>
      <c r="Q16" s="18"/>
      <c r="R16" s="19"/>
      <c r="S16" s="17">
        <v>80.0</v>
      </c>
      <c r="T16" s="18"/>
      <c r="U16" s="19"/>
      <c r="V16" s="17">
        <v>90.0</v>
      </c>
      <c r="W16" s="18"/>
      <c r="X16" s="19"/>
      <c r="Y16" s="17">
        <v>100.0</v>
      </c>
      <c r="Z16" s="18"/>
      <c r="AA16" s="20"/>
    </row>
    <row r="17" ht="37.5" customHeight="1">
      <c r="A17" s="21"/>
      <c r="B17" s="22" t="s">
        <v>2</v>
      </c>
      <c r="C17" s="23"/>
      <c r="D17" s="34" t="s">
        <v>7</v>
      </c>
      <c r="E17" s="35" t="s">
        <v>8</v>
      </c>
      <c r="F17" s="26"/>
      <c r="G17" s="34" t="s">
        <v>7</v>
      </c>
      <c r="H17" s="35" t="s">
        <v>8</v>
      </c>
      <c r="I17" s="26"/>
      <c r="J17" s="34" t="s">
        <v>7</v>
      </c>
      <c r="K17" s="35" t="s">
        <v>8</v>
      </c>
      <c r="L17" s="26"/>
      <c r="M17" s="34" t="s">
        <v>7</v>
      </c>
      <c r="N17" s="35" t="s">
        <v>8</v>
      </c>
      <c r="O17" s="26"/>
      <c r="P17" s="34" t="s">
        <v>7</v>
      </c>
      <c r="Q17" s="35" t="s">
        <v>8</v>
      </c>
      <c r="R17" s="26"/>
      <c r="S17" s="34" t="s">
        <v>7</v>
      </c>
      <c r="T17" s="35" t="s">
        <v>8</v>
      </c>
      <c r="U17" s="26"/>
      <c r="V17" s="34" t="s">
        <v>7</v>
      </c>
      <c r="W17" s="35" t="s">
        <v>8</v>
      </c>
      <c r="X17" s="26"/>
      <c r="Y17" s="34" t="s">
        <v>7</v>
      </c>
      <c r="Z17" s="35" t="s">
        <v>8</v>
      </c>
      <c r="AA17" s="27"/>
    </row>
    <row r="18" ht="37.5" customHeight="1">
      <c r="A18" s="21"/>
      <c r="B18" s="28"/>
      <c r="C18" s="23"/>
      <c r="D18" s="36" t="s">
        <v>9</v>
      </c>
      <c r="E18" s="37" t="s">
        <v>10</v>
      </c>
      <c r="F18" s="26"/>
      <c r="G18" s="36" t="s">
        <v>9</v>
      </c>
      <c r="H18" s="37" t="s">
        <v>10</v>
      </c>
      <c r="I18" s="26"/>
      <c r="J18" s="36" t="s">
        <v>9</v>
      </c>
      <c r="K18" s="37" t="s">
        <v>10</v>
      </c>
      <c r="L18" s="26"/>
      <c r="M18" s="36" t="s">
        <v>9</v>
      </c>
      <c r="N18" s="37" t="s">
        <v>10</v>
      </c>
      <c r="O18" s="26"/>
      <c r="P18" s="36" t="s">
        <v>9</v>
      </c>
      <c r="Q18" s="37" t="s">
        <v>10</v>
      </c>
      <c r="R18" s="26"/>
      <c r="S18" s="36" t="s">
        <v>9</v>
      </c>
      <c r="T18" s="37" t="s">
        <v>10</v>
      </c>
      <c r="U18" s="26"/>
      <c r="V18" s="36" t="s">
        <v>9</v>
      </c>
      <c r="W18" s="37" t="s">
        <v>10</v>
      </c>
      <c r="X18" s="26"/>
      <c r="Y18" s="36" t="s">
        <v>9</v>
      </c>
      <c r="Z18" s="37" t="s">
        <v>10</v>
      </c>
      <c r="AA18" s="27"/>
    </row>
    <row r="19" ht="30.0" customHeight="1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>
      <c r="A20" s="4"/>
      <c r="B20" s="3"/>
      <c r="C20" s="5"/>
      <c r="D20" s="6" t="s">
        <v>19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8"/>
      <c r="AA20" s="9"/>
    </row>
    <row r="21" ht="7.5" customHeight="1">
      <c r="A21" s="10"/>
      <c r="B21" s="11"/>
      <c r="C21" s="12"/>
      <c r="D21" s="11"/>
      <c r="E21" s="11"/>
      <c r="F21" s="13"/>
      <c r="G21" s="11"/>
      <c r="H21" s="11"/>
      <c r="I21" s="13"/>
      <c r="J21" s="11"/>
      <c r="K21" s="11"/>
      <c r="L21" s="13"/>
      <c r="M21" s="11"/>
      <c r="N21" s="11"/>
      <c r="O21" s="13"/>
      <c r="P21" s="11"/>
      <c r="Q21" s="11"/>
      <c r="R21" s="13"/>
      <c r="S21" s="11"/>
      <c r="T21" s="11"/>
      <c r="U21" s="13"/>
      <c r="V21" s="11"/>
      <c r="W21" s="11"/>
      <c r="X21" s="13"/>
      <c r="Y21" s="11"/>
      <c r="Z21" s="11"/>
      <c r="AA21" s="10"/>
    </row>
    <row r="22">
      <c r="A22" s="14"/>
      <c r="B22" s="15" t="s">
        <v>1</v>
      </c>
      <c r="C22" s="16"/>
      <c r="D22" s="17">
        <v>30.0</v>
      </c>
      <c r="E22" s="18"/>
      <c r="F22" s="19"/>
      <c r="G22" s="17">
        <v>40.0</v>
      </c>
      <c r="H22" s="18"/>
      <c r="I22" s="19"/>
      <c r="J22" s="17">
        <v>50.0</v>
      </c>
      <c r="K22" s="18"/>
      <c r="L22" s="19"/>
      <c r="M22" s="17">
        <v>60.0</v>
      </c>
      <c r="N22" s="18"/>
      <c r="O22" s="19"/>
      <c r="P22" s="17">
        <v>70.0</v>
      </c>
      <c r="Q22" s="18"/>
      <c r="R22" s="19"/>
      <c r="S22" s="17">
        <v>80.0</v>
      </c>
      <c r="T22" s="18"/>
      <c r="U22" s="19"/>
      <c r="V22" s="17">
        <v>90.0</v>
      </c>
      <c r="W22" s="18"/>
      <c r="X22" s="19"/>
      <c r="Y22" s="17">
        <v>100.0</v>
      </c>
      <c r="Z22" s="18"/>
      <c r="AA22" s="20"/>
    </row>
    <row r="23" ht="37.5" customHeight="1">
      <c r="A23" s="21"/>
      <c r="B23" s="22" t="s">
        <v>2</v>
      </c>
      <c r="C23" s="23"/>
      <c r="D23" s="34" t="s">
        <v>7</v>
      </c>
      <c r="E23" s="35" t="s">
        <v>8</v>
      </c>
      <c r="F23" s="26"/>
      <c r="G23" s="34" t="s">
        <v>7</v>
      </c>
      <c r="H23" s="35" t="s">
        <v>8</v>
      </c>
      <c r="I23" s="26"/>
      <c r="J23" s="34" t="s">
        <v>7</v>
      </c>
      <c r="K23" s="35" t="s">
        <v>8</v>
      </c>
      <c r="L23" s="26"/>
      <c r="M23" s="34" t="s">
        <v>7</v>
      </c>
      <c r="N23" s="35" t="s">
        <v>8</v>
      </c>
      <c r="O23" s="26"/>
      <c r="P23" s="34" t="s">
        <v>7</v>
      </c>
      <c r="Q23" s="35" t="s">
        <v>8</v>
      </c>
      <c r="R23" s="26"/>
      <c r="S23" s="34" t="s">
        <v>7</v>
      </c>
      <c r="T23" s="35" t="s">
        <v>8</v>
      </c>
      <c r="U23" s="26"/>
      <c r="V23" s="34" t="s">
        <v>7</v>
      </c>
      <c r="W23" s="35" t="s">
        <v>8</v>
      </c>
      <c r="X23" s="26"/>
      <c r="Y23" s="34" t="s">
        <v>7</v>
      </c>
      <c r="Z23" s="35" t="s">
        <v>8</v>
      </c>
      <c r="AA23" s="27"/>
    </row>
    <row r="24" ht="37.5" customHeight="1">
      <c r="A24" s="21"/>
      <c r="B24" s="28"/>
      <c r="C24" s="23"/>
      <c r="D24" s="36" t="s">
        <v>9</v>
      </c>
      <c r="E24" s="37" t="s">
        <v>10</v>
      </c>
      <c r="F24" s="26"/>
      <c r="G24" s="36" t="s">
        <v>9</v>
      </c>
      <c r="H24" s="37" t="s">
        <v>10</v>
      </c>
      <c r="I24" s="26"/>
      <c r="J24" s="36" t="s">
        <v>9</v>
      </c>
      <c r="K24" s="37" t="s">
        <v>10</v>
      </c>
      <c r="L24" s="26"/>
      <c r="M24" s="36" t="s">
        <v>9</v>
      </c>
      <c r="N24" s="37" t="s">
        <v>10</v>
      </c>
      <c r="O24" s="26"/>
      <c r="P24" s="36" t="s">
        <v>9</v>
      </c>
      <c r="Q24" s="37" t="s">
        <v>10</v>
      </c>
      <c r="R24" s="26"/>
      <c r="S24" s="36" t="s">
        <v>9</v>
      </c>
      <c r="T24" s="37" t="s">
        <v>10</v>
      </c>
      <c r="U24" s="26"/>
      <c r="V24" s="36" t="s">
        <v>9</v>
      </c>
      <c r="W24" s="37" t="s">
        <v>10</v>
      </c>
      <c r="X24" s="26"/>
      <c r="Y24" s="36" t="s">
        <v>9</v>
      </c>
      <c r="Z24" s="37" t="s">
        <v>10</v>
      </c>
      <c r="AA24" s="27"/>
    </row>
    <row r="25" ht="30.0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>
      <c r="A26" s="4"/>
      <c r="B26" s="3"/>
      <c r="C26" s="5"/>
      <c r="D26" s="6" t="s">
        <v>20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8"/>
      <c r="AA26" s="9"/>
    </row>
    <row r="27" ht="7.5" customHeight="1">
      <c r="A27" s="10"/>
      <c r="B27" s="11"/>
      <c r="C27" s="12"/>
      <c r="D27" s="11"/>
      <c r="E27" s="11"/>
      <c r="F27" s="13"/>
      <c r="G27" s="11"/>
      <c r="H27" s="11"/>
      <c r="I27" s="13"/>
      <c r="J27" s="11"/>
      <c r="K27" s="11"/>
      <c r="L27" s="13"/>
      <c r="M27" s="11"/>
      <c r="N27" s="11"/>
      <c r="O27" s="13"/>
      <c r="P27" s="11"/>
      <c r="Q27" s="11"/>
      <c r="R27" s="13"/>
      <c r="S27" s="11"/>
      <c r="T27" s="11"/>
      <c r="U27" s="13"/>
      <c r="V27" s="11"/>
      <c r="W27" s="11"/>
      <c r="X27" s="13"/>
      <c r="Y27" s="11"/>
      <c r="Z27" s="11"/>
      <c r="AA27" s="10"/>
    </row>
    <row r="28">
      <c r="A28" s="14"/>
      <c r="B28" s="15" t="s">
        <v>1</v>
      </c>
      <c r="C28" s="16"/>
      <c r="D28" s="17">
        <v>30.0</v>
      </c>
      <c r="E28" s="18"/>
      <c r="F28" s="19"/>
      <c r="G28" s="17">
        <v>40.0</v>
      </c>
      <c r="H28" s="18"/>
      <c r="I28" s="19"/>
      <c r="J28" s="17">
        <v>50.0</v>
      </c>
      <c r="K28" s="18"/>
      <c r="L28" s="19"/>
      <c r="M28" s="17">
        <v>60.0</v>
      </c>
      <c r="N28" s="18"/>
      <c r="O28" s="19"/>
      <c r="P28" s="17">
        <v>70.0</v>
      </c>
      <c r="Q28" s="18"/>
      <c r="R28" s="19"/>
      <c r="S28" s="17">
        <v>80.0</v>
      </c>
      <c r="T28" s="18"/>
      <c r="U28" s="19"/>
      <c r="V28" s="17">
        <v>90.0</v>
      </c>
      <c r="W28" s="18"/>
      <c r="X28" s="19"/>
      <c r="Y28" s="17">
        <v>100.0</v>
      </c>
      <c r="Z28" s="18"/>
      <c r="AA28" s="20"/>
    </row>
    <row r="29" ht="37.5" customHeight="1">
      <c r="A29" s="21"/>
      <c r="B29" s="22" t="s">
        <v>2</v>
      </c>
      <c r="C29" s="23"/>
      <c r="D29" s="34" t="s">
        <v>7</v>
      </c>
      <c r="E29" s="35" t="s">
        <v>8</v>
      </c>
      <c r="F29" s="26"/>
      <c r="G29" s="34" t="s">
        <v>7</v>
      </c>
      <c r="H29" s="35" t="s">
        <v>8</v>
      </c>
      <c r="I29" s="26"/>
      <c r="J29" s="34" t="s">
        <v>7</v>
      </c>
      <c r="K29" s="35" t="s">
        <v>8</v>
      </c>
      <c r="L29" s="26"/>
      <c r="M29" s="34" t="s">
        <v>7</v>
      </c>
      <c r="N29" s="35" t="s">
        <v>8</v>
      </c>
      <c r="O29" s="26"/>
      <c r="P29" s="34" t="s">
        <v>7</v>
      </c>
      <c r="Q29" s="35" t="s">
        <v>8</v>
      </c>
      <c r="R29" s="26"/>
      <c r="S29" s="34" t="s">
        <v>7</v>
      </c>
      <c r="T29" s="35" t="s">
        <v>8</v>
      </c>
      <c r="U29" s="26"/>
      <c r="V29" s="34" t="s">
        <v>7</v>
      </c>
      <c r="W29" s="35" t="s">
        <v>8</v>
      </c>
      <c r="X29" s="26"/>
      <c r="Y29" s="34" t="s">
        <v>7</v>
      </c>
      <c r="Z29" s="35" t="s">
        <v>8</v>
      </c>
      <c r="AA29" s="27"/>
    </row>
    <row r="30" ht="37.5" customHeight="1">
      <c r="A30" s="21"/>
      <c r="B30" s="28"/>
      <c r="C30" s="23"/>
      <c r="D30" s="36" t="s">
        <v>9</v>
      </c>
      <c r="E30" s="37" t="s">
        <v>10</v>
      </c>
      <c r="F30" s="26"/>
      <c r="G30" s="36" t="s">
        <v>9</v>
      </c>
      <c r="H30" s="37" t="s">
        <v>10</v>
      </c>
      <c r="I30" s="26"/>
      <c r="J30" s="36" t="s">
        <v>9</v>
      </c>
      <c r="K30" s="37" t="s">
        <v>10</v>
      </c>
      <c r="L30" s="26"/>
      <c r="M30" s="36" t="s">
        <v>9</v>
      </c>
      <c r="N30" s="37" t="s">
        <v>10</v>
      </c>
      <c r="O30" s="26"/>
      <c r="P30" s="36" t="s">
        <v>9</v>
      </c>
      <c r="Q30" s="37" t="s">
        <v>10</v>
      </c>
      <c r="R30" s="26"/>
      <c r="S30" s="36" t="s">
        <v>9</v>
      </c>
      <c r="T30" s="37" t="s">
        <v>10</v>
      </c>
      <c r="U30" s="26"/>
      <c r="V30" s="36" t="s">
        <v>9</v>
      </c>
      <c r="W30" s="37" t="s">
        <v>10</v>
      </c>
      <c r="X30" s="26"/>
      <c r="Y30" s="36" t="s">
        <v>9</v>
      </c>
      <c r="Z30" s="37" t="s">
        <v>10</v>
      </c>
      <c r="AA30" s="27"/>
    </row>
    <row r="31" ht="30.0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>
      <c r="A32" s="4"/>
      <c r="B32" s="3"/>
      <c r="C32" s="5"/>
      <c r="D32" s="6" t="s">
        <v>21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8"/>
      <c r="AA32" s="9"/>
    </row>
    <row r="33" ht="7.5" customHeight="1">
      <c r="A33" s="10"/>
      <c r="B33" s="11"/>
      <c r="C33" s="12"/>
      <c r="D33" s="11"/>
      <c r="E33" s="11"/>
      <c r="F33" s="13"/>
      <c r="G33" s="11"/>
      <c r="H33" s="11"/>
      <c r="I33" s="13"/>
      <c r="J33" s="11"/>
      <c r="K33" s="11"/>
      <c r="L33" s="13"/>
      <c r="M33" s="11"/>
      <c r="N33" s="11"/>
      <c r="O33" s="13"/>
      <c r="P33" s="11"/>
      <c r="Q33" s="11"/>
      <c r="R33" s="13"/>
      <c r="S33" s="11"/>
      <c r="T33" s="11"/>
      <c r="U33" s="13"/>
      <c r="V33" s="11"/>
      <c r="W33" s="11"/>
      <c r="X33" s="13"/>
      <c r="Y33" s="11"/>
      <c r="Z33" s="11"/>
      <c r="AA33" s="10"/>
    </row>
    <row r="34">
      <c r="A34" s="14"/>
      <c r="B34" s="15" t="s">
        <v>1</v>
      </c>
      <c r="C34" s="16"/>
      <c r="D34" s="17">
        <v>30.0</v>
      </c>
      <c r="E34" s="18"/>
      <c r="F34" s="19"/>
      <c r="G34" s="17">
        <v>40.0</v>
      </c>
      <c r="H34" s="18"/>
      <c r="I34" s="19"/>
      <c r="J34" s="17">
        <v>50.0</v>
      </c>
      <c r="K34" s="18"/>
      <c r="L34" s="19"/>
      <c r="M34" s="17">
        <v>60.0</v>
      </c>
      <c r="N34" s="18"/>
      <c r="O34" s="19"/>
      <c r="P34" s="17">
        <v>70.0</v>
      </c>
      <c r="Q34" s="18"/>
      <c r="R34" s="19"/>
      <c r="S34" s="17">
        <v>80.0</v>
      </c>
      <c r="T34" s="18"/>
      <c r="U34" s="19"/>
      <c r="V34" s="17">
        <v>90.0</v>
      </c>
      <c r="W34" s="18"/>
      <c r="X34" s="19"/>
      <c r="Y34" s="17">
        <v>100.0</v>
      </c>
      <c r="Z34" s="18"/>
      <c r="AA34" s="20"/>
    </row>
    <row r="35" ht="37.5" customHeight="1">
      <c r="A35" s="21"/>
      <c r="B35" s="22" t="s">
        <v>2</v>
      </c>
      <c r="C35" s="23"/>
      <c r="D35" s="34" t="s">
        <v>7</v>
      </c>
      <c r="E35" s="35" t="s">
        <v>8</v>
      </c>
      <c r="F35" s="26"/>
      <c r="G35" s="34" t="s">
        <v>7</v>
      </c>
      <c r="H35" s="35" t="s">
        <v>8</v>
      </c>
      <c r="I35" s="26"/>
      <c r="J35" s="34" t="s">
        <v>7</v>
      </c>
      <c r="K35" s="35" t="s">
        <v>8</v>
      </c>
      <c r="L35" s="26"/>
      <c r="M35" s="34" t="s">
        <v>7</v>
      </c>
      <c r="N35" s="35" t="s">
        <v>8</v>
      </c>
      <c r="O35" s="26"/>
      <c r="P35" s="34" t="s">
        <v>7</v>
      </c>
      <c r="Q35" s="35" t="s">
        <v>8</v>
      </c>
      <c r="R35" s="26"/>
      <c r="S35" s="34" t="s">
        <v>7</v>
      </c>
      <c r="T35" s="35" t="s">
        <v>8</v>
      </c>
      <c r="U35" s="26"/>
      <c r="V35" s="34" t="s">
        <v>7</v>
      </c>
      <c r="W35" s="35" t="s">
        <v>8</v>
      </c>
      <c r="X35" s="26"/>
      <c r="Y35" s="34" t="s">
        <v>7</v>
      </c>
      <c r="Z35" s="35" t="s">
        <v>8</v>
      </c>
      <c r="AA35" s="27"/>
    </row>
    <row r="36" ht="37.5" customHeight="1">
      <c r="A36" s="21"/>
      <c r="B36" s="28"/>
      <c r="C36" s="23"/>
      <c r="D36" s="36" t="s">
        <v>9</v>
      </c>
      <c r="E36" s="37" t="s">
        <v>10</v>
      </c>
      <c r="F36" s="26"/>
      <c r="G36" s="36" t="s">
        <v>9</v>
      </c>
      <c r="H36" s="37" t="s">
        <v>10</v>
      </c>
      <c r="I36" s="26"/>
      <c r="J36" s="36" t="s">
        <v>9</v>
      </c>
      <c r="K36" s="37" t="s">
        <v>10</v>
      </c>
      <c r="L36" s="26"/>
      <c r="M36" s="36" t="s">
        <v>9</v>
      </c>
      <c r="N36" s="37" t="s">
        <v>10</v>
      </c>
      <c r="O36" s="26"/>
      <c r="P36" s="36" t="s">
        <v>9</v>
      </c>
      <c r="Q36" s="37" t="s">
        <v>10</v>
      </c>
      <c r="R36" s="26"/>
      <c r="S36" s="36" t="s">
        <v>9</v>
      </c>
      <c r="T36" s="37" t="s">
        <v>10</v>
      </c>
      <c r="U36" s="26"/>
      <c r="V36" s="36" t="s">
        <v>9</v>
      </c>
      <c r="W36" s="37" t="s">
        <v>10</v>
      </c>
      <c r="X36" s="26"/>
      <c r="Y36" s="36" t="s">
        <v>9</v>
      </c>
      <c r="Z36" s="37" t="s">
        <v>10</v>
      </c>
      <c r="AA36" s="27"/>
    </row>
    <row r="37" ht="30.0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>
      <c r="A38" s="4"/>
      <c r="B38" s="3"/>
      <c r="C38" s="5"/>
      <c r="D38" s="6" t="s">
        <v>22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8"/>
      <c r="AA38" s="9"/>
    </row>
    <row r="39" ht="7.5" customHeight="1">
      <c r="A39" s="10"/>
      <c r="B39" s="11"/>
      <c r="C39" s="12"/>
      <c r="D39" s="11"/>
      <c r="E39" s="11"/>
      <c r="F39" s="13"/>
      <c r="G39" s="11"/>
      <c r="H39" s="11"/>
      <c r="I39" s="13"/>
      <c r="J39" s="11"/>
      <c r="K39" s="11"/>
      <c r="L39" s="13"/>
      <c r="M39" s="11"/>
      <c r="N39" s="11"/>
      <c r="O39" s="13"/>
      <c r="P39" s="11"/>
      <c r="Q39" s="11"/>
      <c r="R39" s="13"/>
      <c r="S39" s="11"/>
      <c r="T39" s="11"/>
      <c r="U39" s="13"/>
      <c r="V39" s="11"/>
      <c r="W39" s="11"/>
      <c r="X39" s="13"/>
      <c r="Y39" s="11"/>
      <c r="Z39" s="11"/>
      <c r="AA39" s="10"/>
    </row>
    <row r="40">
      <c r="A40" s="14"/>
      <c r="B40" s="15" t="s">
        <v>1</v>
      </c>
      <c r="C40" s="16"/>
      <c r="D40" s="17">
        <v>30.0</v>
      </c>
      <c r="E40" s="18"/>
      <c r="F40" s="19"/>
      <c r="G40" s="17">
        <v>40.0</v>
      </c>
      <c r="H40" s="18"/>
      <c r="I40" s="19"/>
      <c r="J40" s="17">
        <v>50.0</v>
      </c>
      <c r="K40" s="18"/>
      <c r="L40" s="19"/>
      <c r="M40" s="17">
        <v>60.0</v>
      </c>
      <c r="N40" s="18"/>
      <c r="O40" s="19"/>
      <c r="P40" s="17">
        <v>70.0</v>
      </c>
      <c r="Q40" s="18"/>
      <c r="R40" s="19"/>
      <c r="S40" s="17">
        <v>80.0</v>
      </c>
      <c r="T40" s="18"/>
      <c r="U40" s="19"/>
      <c r="V40" s="17">
        <v>90.0</v>
      </c>
      <c r="W40" s="18"/>
      <c r="X40" s="19"/>
      <c r="Y40" s="17">
        <v>100.0</v>
      </c>
      <c r="Z40" s="18"/>
      <c r="AA40" s="20"/>
    </row>
    <row r="41" ht="37.5" customHeight="1">
      <c r="A41" s="21"/>
      <c r="B41" s="22" t="s">
        <v>2</v>
      </c>
      <c r="C41" s="23"/>
      <c r="D41" s="34" t="s">
        <v>7</v>
      </c>
      <c r="E41" s="35" t="s">
        <v>8</v>
      </c>
      <c r="F41" s="26"/>
      <c r="G41" s="34" t="s">
        <v>7</v>
      </c>
      <c r="H41" s="35" t="s">
        <v>8</v>
      </c>
      <c r="I41" s="26"/>
      <c r="J41" s="34" t="s">
        <v>7</v>
      </c>
      <c r="K41" s="35" t="s">
        <v>8</v>
      </c>
      <c r="L41" s="26"/>
      <c r="M41" s="34" t="s">
        <v>7</v>
      </c>
      <c r="N41" s="35" t="s">
        <v>8</v>
      </c>
      <c r="O41" s="26"/>
      <c r="P41" s="34" t="s">
        <v>7</v>
      </c>
      <c r="Q41" s="35" t="s">
        <v>8</v>
      </c>
      <c r="R41" s="26"/>
      <c r="S41" s="34" t="s">
        <v>7</v>
      </c>
      <c r="T41" s="35" t="s">
        <v>8</v>
      </c>
      <c r="U41" s="26"/>
      <c r="V41" s="34" t="s">
        <v>7</v>
      </c>
      <c r="W41" s="35" t="s">
        <v>8</v>
      </c>
      <c r="X41" s="26"/>
      <c r="Y41" s="34" t="s">
        <v>7</v>
      </c>
      <c r="Z41" s="35" t="s">
        <v>8</v>
      </c>
      <c r="AA41" s="27"/>
    </row>
    <row r="42" ht="37.5" customHeight="1">
      <c r="A42" s="21"/>
      <c r="B42" s="28"/>
      <c r="C42" s="23"/>
      <c r="D42" s="36" t="s">
        <v>9</v>
      </c>
      <c r="E42" s="37" t="s">
        <v>10</v>
      </c>
      <c r="F42" s="26"/>
      <c r="G42" s="36" t="s">
        <v>9</v>
      </c>
      <c r="H42" s="37" t="s">
        <v>10</v>
      </c>
      <c r="I42" s="26"/>
      <c r="J42" s="36" t="s">
        <v>9</v>
      </c>
      <c r="K42" s="37" t="s">
        <v>10</v>
      </c>
      <c r="L42" s="26"/>
      <c r="M42" s="36" t="s">
        <v>9</v>
      </c>
      <c r="N42" s="37" t="s">
        <v>10</v>
      </c>
      <c r="O42" s="26"/>
      <c r="P42" s="36" t="s">
        <v>9</v>
      </c>
      <c r="Q42" s="37" t="s">
        <v>10</v>
      </c>
      <c r="R42" s="26"/>
      <c r="S42" s="36" t="s">
        <v>9</v>
      </c>
      <c r="T42" s="37" t="s">
        <v>10</v>
      </c>
      <c r="U42" s="26"/>
      <c r="V42" s="36" t="s">
        <v>9</v>
      </c>
      <c r="W42" s="37" t="s">
        <v>10</v>
      </c>
      <c r="X42" s="26"/>
      <c r="Y42" s="36" t="s">
        <v>9</v>
      </c>
      <c r="Z42" s="37" t="s">
        <v>10</v>
      </c>
      <c r="AA42" s="27"/>
    </row>
    <row r="43" ht="30.0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>
      <c r="A44" s="4"/>
      <c r="B44" s="3"/>
      <c r="C44" s="5"/>
      <c r="D44" s="6" t="s">
        <v>23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8"/>
      <c r="AA44" s="9"/>
    </row>
    <row r="45" ht="7.5" customHeight="1">
      <c r="A45" s="10"/>
      <c r="B45" s="11"/>
      <c r="C45" s="12"/>
      <c r="D45" s="11"/>
      <c r="E45" s="11"/>
      <c r="F45" s="13"/>
      <c r="G45" s="11"/>
      <c r="H45" s="11"/>
      <c r="I45" s="13"/>
      <c r="J45" s="11"/>
      <c r="K45" s="11"/>
      <c r="L45" s="13"/>
      <c r="M45" s="11"/>
      <c r="N45" s="11"/>
      <c r="O45" s="13"/>
      <c r="P45" s="11"/>
      <c r="Q45" s="11"/>
      <c r="R45" s="13"/>
      <c r="S45" s="11"/>
      <c r="T45" s="11"/>
      <c r="U45" s="13"/>
      <c r="V45" s="11"/>
      <c r="W45" s="11"/>
      <c r="X45" s="13"/>
      <c r="Y45" s="11"/>
      <c r="Z45" s="11"/>
      <c r="AA45" s="10"/>
    </row>
    <row r="46">
      <c r="A46" s="14"/>
      <c r="B46" s="15" t="s">
        <v>1</v>
      </c>
      <c r="C46" s="16"/>
      <c r="D46" s="17">
        <v>30.0</v>
      </c>
      <c r="E46" s="18"/>
      <c r="F46" s="19"/>
      <c r="G46" s="17">
        <v>40.0</v>
      </c>
      <c r="H46" s="18"/>
      <c r="I46" s="19"/>
      <c r="J46" s="17">
        <v>50.0</v>
      </c>
      <c r="K46" s="18"/>
      <c r="L46" s="19"/>
      <c r="M46" s="17">
        <v>60.0</v>
      </c>
      <c r="N46" s="18"/>
      <c r="O46" s="19"/>
      <c r="P46" s="17">
        <v>70.0</v>
      </c>
      <c r="Q46" s="18"/>
      <c r="R46" s="19"/>
      <c r="S46" s="17">
        <v>80.0</v>
      </c>
      <c r="T46" s="18"/>
      <c r="U46" s="19"/>
      <c r="V46" s="17">
        <v>90.0</v>
      </c>
      <c r="W46" s="18"/>
      <c r="X46" s="19"/>
      <c r="Y46" s="17">
        <v>100.0</v>
      </c>
      <c r="Z46" s="18"/>
      <c r="AA46" s="20"/>
    </row>
    <row r="47" ht="37.5" customHeight="1">
      <c r="A47" s="21"/>
      <c r="B47" s="22" t="s">
        <v>2</v>
      </c>
      <c r="C47" s="23"/>
      <c r="D47" s="34" t="s">
        <v>7</v>
      </c>
      <c r="E47" s="35" t="s">
        <v>8</v>
      </c>
      <c r="F47" s="26"/>
      <c r="G47" s="34" t="s">
        <v>7</v>
      </c>
      <c r="H47" s="35" t="s">
        <v>8</v>
      </c>
      <c r="I47" s="26"/>
      <c r="J47" s="34" t="s">
        <v>7</v>
      </c>
      <c r="K47" s="35" t="s">
        <v>8</v>
      </c>
      <c r="L47" s="26"/>
      <c r="M47" s="34" t="s">
        <v>7</v>
      </c>
      <c r="N47" s="35" t="s">
        <v>8</v>
      </c>
      <c r="O47" s="26"/>
      <c r="P47" s="34" t="s">
        <v>7</v>
      </c>
      <c r="Q47" s="35" t="s">
        <v>8</v>
      </c>
      <c r="R47" s="26"/>
      <c r="S47" s="34" t="s">
        <v>7</v>
      </c>
      <c r="T47" s="35" t="s">
        <v>8</v>
      </c>
      <c r="U47" s="26"/>
      <c r="V47" s="34" t="s">
        <v>7</v>
      </c>
      <c r="W47" s="35" t="s">
        <v>8</v>
      </c>
      <c r="X47" s="26"/>
      <c r="Y47" s="34" t="s">
        <v>7</v>
      </c>
      <c r="Z47" s="35" t="s">
        <v>8</v>
      </c>
      <c r="AA47" s="27"/>
    </row>
    <row r="48" ht="37.5" customHeight="1">
      <c r="A48" s="21"/>
      <c r="B48" s="28"/>
      <c r="C48" s="23"/>
      <c r="D48" s="36" t="s">
        <v>9</v>
      </c>
      <c r="E48" s="37" t="s">
        <v>10</v>
      </c>
      <c r="F48" s="26"/>
      <c r="G48" s="36" t="s">
        <v>9</v>
      </c>
      <c r="H48" s="37" t="s">
        <v>10</v>
      </c>
      <c r="I48" s="26"/>
      <c r="J48" s="36" t="s">
        <v>9</v>
      </c>
      <c r="K48" s="37" t="s">
        <v>10</v>
      </c>
      <c r="L48" s="26"/>
      <c r="M48" s="36" t="s">
        <v>9</v>
      </c>
      <c r="N48" s="37" t="s">
        <v>10</v>
      </c>
      <c r="O48" s="26"/>
      <c r="P48" s="36" t="s">
        <v>9</v>
      </c>
      <c r="Q48" s="37" t="s">
        <v>10</v>
      </c>
      <c r="R48" s="26"/>
      <c r="S48" s="36" t="s">
        <v>9</v>
      </c>
      <c r="T48" s="37" t="s">
        <v>10</v>
      </c>
      <c r="U48" s="26"/>
      <c r="V48" s="36" t="s">
        <v>9</v>
      </c>
      <c r="W48" s="37" t="s">
        <v>10</v>
      </c>
      <c r="X48" s="26"/>
      <c r="Y48" s="36" t="s">
        <v>9</v>
      </c>
      <c r="Z48" s="37" t="s">
        <v>10</v>
      </c>
      <c r="AA48" s="27"/>
    </row>
    <row r="49" ht="7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</sheetData>
  <mergeCells count="80">
    <mergeCell ref="D14:Z14"/>
    <mergeCell ref="D20:Z20"/>
    <mergeCell ref="D22:E22"/>
    <mergeCell ref="G22:H22"/>
    <mergeCell ref="J22:K22"/>
    <mergeCell ref="M22:N22"/>
    <mergeCell ref="P22:Q22"/>
    <mergeCell ref="Y22:Z22"/>
    <mergeCell ref="S22:T22"/>
    <mergeCell ref="V22:W22"/>
    <mergeCell ref="B23:B24"/>
    <mergeCell ref="D26:Z26"/>
    <mergeCell ref="D28:E28"/>
    <mergeCell ref="G28:H28"/>
    <mergeCell ref="J28:K28"/>
    <mergeCell ref="Y28:Z28"/>
    <mergeCell ref="S34:T34"/>
    <mergeCell ref="V34:W34"/>
    <mergeCell ref="M28:N28"/>
    <mergeCell ref="P28:Q28"/>
    <mergeCell ref="B29:B30"/>
    <mergeCell ref="D32:Z32"/>
    <mergeCell ref="D34:E34"/>
    <mergeCell ref="G34:H34"/>
    <mergeCell ref="J34:K34"/>
    <mergeCell ref="Y34:Z34"/>
    <mergeCell ref="S40:T40"/>
    <mergeCell ref="V40:W40"/>
    <mergeCell ref="M34:N34"/>
    <mergeCell ref="P34:Q34"/>
    <mergeCell ref="B35:B36"/>
    <mergeCell ref="D38:Z38"/>
    <mergeCell ref="D40:E40"/>
    <mergeCell ref="G40:H40"/>
    <mergeCell ref="J40:K40"/>
    <mergeCell ref="Y40:Z40"/>
    <mergeCell ref="S46:T46"/>
    <mergeCell ref="V46:W46"/>
    <mergeCell ref="M40:N40"/>
    <mergeCell ref="P40:Q40"/>
    <mergeCell ref="B41:B42"/>
    <mergeCell ref="D44:Z44"/>
    <mergeCell ref="D46:E46"/>
    <mergeCell ref="G46:H46"/>
    <mergeCell ref="J46:K46"/>
    <mergeCell ref="Y46:Z46"/>
    <mergeCell ref="V4:W4"/>
    <mergeCell ref="Y4:Z4"/>
    <mergeCell ref="D2:Z2"/>
    <mergeCell ref="D4:E4"/>
    <mergeCell ref="G4:H4"/>
    <mergeCell ref="J4:K4"/>
    <mergeCell ref="M4:N4"/>
    <mergeCell ref="P4:Q4"/>
    <mergeCell ref="S4:T4"/>
    <mergeCell ref="S10:T10"/>
    <mergeCell ref="V10:W10"/>
    <mergeCell ref="S16:T16"/>
    <mergeCell ref="V16:W16"/>
    <mergeCell ref="Y16:Z16"/>
    <mergeCell ref="B5:B6"/>
    <mergeCell ref="B11:B12"/>
    <mergeCell ref="D16:E16"/>
    <mergeCell ref="G16:H16"/>
    <mergeCell ref="J16:K16"/>
    <mergeCell ref="M16:N16"/>
    <mergeCell ref="P16:Q16"/>
    <mergeCell ref="B17:B18"/>
    <mergeCell ref="D8:Z8"/>
    <mergeCell ref="D10:E10"/>
    <mergeCell ref="G10:H10"/>
    <mergeCell ref="J10:K10"/>
    <mergeCell ref="M10:N10"/>
    <mergeCell ref="P10:Q10"/>
    <mergeCell ref="Y10:Z10"/>
    <mergeCell ref="S28:T28"/>
    <mergeCell ref="V28:W28"/>
    <mergeCell ref="M46:N46"/>
    <mergeCell ref="P46:Q46"/>
    <mergeCell ref="B47:B48"/>
  </mergeCells>
  <printOptions gridLines="1" horizontalCentered="1"/>
  <pageMargins bottom="0.39370078740157477" footer="0.0" header="0.0" left="0.0" right="0.0" top="0.39370078740157477"/>
  <pageSetup fitToWidth="0" paperSize="9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.38"/>
    <col customWidth="1" min="2" max="2" width="9.0"/>
    <col customWidth="1" min="3" max="3" width="1.38"/>
    <col customWidth="1" min="4" max="5" width="6.38"/>
    <col customWidth="1" min="6" max="6" width="1.38"/>
    <col customWidth="1" min="7" max="8" width="6.38"/>
    <col customWidth="1" min="9" max="9" width="1.38"/>
    <col customWidth="1" min="10" max="11" width="6.38"/>
    <col customWidth="1" min="12" max="12" width="1.38"/>
    <col customWidth="1" min="13" max="14" width="6.38"/>
    <col customWidth="1" min="15" max="15" width="1.38"/>
    <col customWidth="1" min="16" max="17" width="6.38"/>
    <col customWidth="1" min="18" max="18" width="1.38"/>
    <col customWidth="1" min="19" max="20" width="6.38"/>
    <col customWidth="1" min="21" max="21" width="1.38"/>
    <col customWidth="1" min="22" max="23" width="6.38"/>
    <col customWidth="1" min="24" max="24" width="1.38"/>
    <col customWidth="1" min="25" max="26" width="6.38"/>
    <col customWidth="1" min="27" max="27" width="1.38"/>
  </cols>
  <sheetData>
    <row r="1" ht="7.5" customHeight="1">
      <c r="A1" s="1"/>
      <c r="B1" s="2"/>
      <c r="C1" s="3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"/>
    </row>
    <row r="2">
      <c r="A2" s="4"/>
      <c r="B2" s="3"/>
      <c r="C2" s="5"/>
      <c r="D2" s="6" t="s">
        <v>24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  <c r="AA2" s="9"/>
    </row>
    <row r="3" ht="7.5" customHeight="1">
      <c r="A3" s="10"/>
      <c r="B3" s="11"/>
      <c r="C3" s="12"/>
      <c r="D3" s="11"/>
      <c r="E3" s="11"/>
      <c r="F3" s="13"/>
      <c r="G3" s="11"/>
      <c r="H3" s="11"/>
      <c r="I3" s="13"/>
      <c r="J3" s="11"/>
      <c r="K3" s="11"/>
      <c r="L3" s="13"/>
      <c r="M3" s="11"/>
      <c r="N3" s="11"/>
      <c r="O3" s="13"/>
      <c r="P3" s="11"/>
      <c r="Q3" s="11"/>
      <c r="R3" s="13"/>
      <c r="S3" s="11"/>
      <c r="T3" s="11"/>
      <c r="U3" s="13"/>
      <c r="V3" s="11"/>
      <c r="W3" s="11"/>
      <c r="X3" s="13"/>
      <c r="Y3" s="11"/>
      <c r="Z3" s="11"/>
      <c r="AA3" s="10"/>
    </row>
    <row r="4">
      <c r="A4" s="14"/>
      <c r="B4" s="15" t="s">
        <v>1</v>
      </c>
      <c r="C4" s="16"/>
      <c r="D4" s="17">
        <v>30.0</v>
      </c>
      <c r="E4" s="18"/>
      <c r="F4" s="19"/>
      <c r="G4" s="17">
        <v>40.0</v>
      </c>
      <c r="H4" s="18"/>
      <c r="I4" s="19"/>
      <c r="J4" s="17">
        <v>50.0</v>
      </c>
      <c r="K4" s="18"/>
      <c r="L4" s="19"/>
      <c r="M4" s="17">
        <v>60.0</v>
      </c>
      <c r="N4" s="18"/>
      <c r="O4" s="19"/>
      <c r="P4" s="17">
        <v>70.0</v>
      </c>
      <c r="Q4" s="18"/>
      <c r="R4" s="19"/>
      <c r="S4" s="17">
        <v>80.0</v>
      </c>
      <c r="T4" s="18"/>
      <c r="U4" s="19"/>
      <c r="V4" s="17">
        <v>90.0</v>
      </c>
      <c r="W4" s="18"/>
      <c r="X4" s="19"/>
      <c r="Y4" s="17">
        <v>100.0</v>
      </c>
      <c r="Z4" s="18"/>
      <c r="AA4" s="20"/>
    </row>
    <row r="5" ht="37.5" customHeight="1">
      <c r="A5" s="21"/>
      <c r="B5" s="22" t="s">
        <v>2</v>
      </c>
      <c r="C5" s="23"/>
      <c r="D5" s="34" t="s">
        <v>7</v>
      </c>
      <c r="E5" s="35" t="s">
        <v>8</v>
      </c>
      <c r="F5" s="26"/>
      <c r="G5" s="34" t="s">
        <v>7</v>
      </c>
      <c r="H5" s="35" t="s">
        <v>8</v>
      </c>
      <c r="I5" s="26"/>
      <c r="J5" s="34" t="s">
        <v>7</v>
      </c>
      <c r="K5" s="35" t="s">
        <v>8</v>
      </c>
      <c r="L5" s="26"/>
      <c r="M5" s="34" t="s">
        <v>7</v>
      </c>
      <c r="N5" s="35" t="s">
        <v>8</v>
      </c>
      <c r="O5" s="26"/>
      <c r="P5" s="34" t="s">
        <v>7</v>
      </c>
      <c r="Q5" s="35" t="s">
        <v>8</v>
      </c>
      <c r="R5" s="26"/>
      <c r="S5" s="34" t="s">
        <v>7</v>
      </c>
      <c r="T5" s="35" t="s">
        <v>8</v>
      </c>
      <c r="U5" s="26"/>
      <c r="V5" s="34" t="s">
        <v>7</v>
      </c>
      <c r="W5" s="35" t="s">
        <v>8</v>
      </c>
      <c r="X5" s="26"/>
      <c r="Y5" s="34" t="s">
        <v>7</v>
      </c>
      <c r="Z5" s="35" t="s">
        <v>8</v>
      </c>
      <c r="AA5" s="27"/>
    </row>
    <row r="6" ht="37.5" customHeight="1">
      <c r="A6" s="21"/>
      <c r="B6" s="28"/>
      <c r="C6" s="23"/>
      <c r="D6" s="36" t="s">
        <v>9</v>
      </c>
      <c r="E6" s="37" t="s">
        <v>10</v>
      </c>
      <c r="F6" s="26"/>
      <c r="G6" s="36" t="s">
        <v>9</v>
      </c>
      <c r="H6" s="37" t="s">
        <v>10</v>
      </c>
      <c r="I6" s="26"/>
      <c r="J6" s="36" t="s">
        <v>9</v>
      </c>
      <c r="K6" s="37" t="s">
        <v>10</v>
      </c>
      <c r="L6" s="26"/>
      <c r="M6" s="36" t="s">
        <v>9</v>
      </c>
      <c r="N6" s="37" t="s">
        <v>10</v>
      </c>
      <c r="O6" s="26"/>
      <c r="P6" s="36" t="s">
        <v>9</v>
      </c>
      <c r="Q6" s="37" t="s">
        <v>10</v>
      </c>
      <c r="R6" s="26"/>
      <c r="S6" s="36" t="s">
        <v>9</v>
      </c>
      <c r="T6" s="37" t="s">
        <v>10</v>
      </c>
      <c r="U6" s="26"/>
      <c r="V6" s="36" t="s">
        <v>9</v>
      </c>
      <c r="W6" s="37" t="s">
        <v>10</v>
      </c>
      <c r="X6" s="26"/>
      <c r="Y6" s="36" t="s">
        <v>9</v>
      </c>
      <c r="Z6" s="37" t="s">
        <v>10</v>
      </c>
      <c r="AA6" s="27"/>
    </row>
    <row r="7" ht="30.0" customHeight="1">
      <c r="A7" s="31"/>
      <c r="B7" s="32"/>
      <c r="C7" s="31"/>
      <c r="D7" s="32"/>
      <c r="E7" s="32"/>
      <c r="F7" s="31"/>
      <c r="G7" s="32"/>
      <c r="H7" s="32"/>
      <c r="I7" s="31"/>
      <c r="J7" s="32"/>
      <c r="K7" s="32"/>
      <c r="L7" s="31"/>
      <c r="M7" s="32"/>
      <c r="N7" s="32"/>
      <c r="O7" s="31"/>
      <c r="P7" s="32"/>
      <c r="Q7" s="32"/>
      <c r="R7" s="31"/>
      <c r="S7" s="32"/>
      <c r="T7" s="32"/>
      <c r="U7" s="31"/>
      <c r="V7" s="32"/>
      <c r="W7" s="32"/>
      <c r="X7" s="31"/>
      <c r="Y7" s="32"/>
      <c r="Z7" s="32"/>
      <c r="AA7" s="31"/>
    </row>
    <row r="8">
      <c r="A8" s="4"/>
      <c r="B8" s="3"/>
      <c r="C8" s="5"/>
      <c r="D8" s="6" t="s">
        <v>24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8"/>
      <c r="AA8" s="9"/>
    </row>
    <row r="9" ht="7.5" customHeight="1">
      <c r="A9" s="10"/>
      <c r="B9" s="11"/>
      <c r="C9" s="12"/>
      <c r="D9" s="11"/>
      <c r="E9" s="11"/>
      <c r="F9" s="13"/>
      <c r="G9" s="11"/>
      <c r="H9" s="11"/>
      <c r="I9" s="13"/>
      <c r="J9" s="11"/>
      <c r="K9" s="11"/>
      <c r="L9" s="13"/>
      <c r="M9" s="11"/>
      <c r="N9" s="11"/>
      <c r="O9" s="13"/>
      <c r="P9" s="11"/>
      <c r="Q9" s="11"/>
      <c r="R9" s="13"/>
      <c r="S9" s="11"/>
      <c r="T9" s="11"/>
      <c r="U9" s="13"/>
      <c r="V9" s="11"/>
      <c r="W9" s="11"/>
      <c r="X9" s="13"/>
      <c r="Y9" s="11"/>
      <c r="Z9" s="11"/>
      <c r="AA9" s="10"/>
    </row>
    <row r="10">
      <c r="A10" s="14"/>
      <c r="B10" s="15" t="s">
        <v>1</v>
      </c>
      <c r="C10" s="16"/>
      <c r="D10" s="17">
        <v>30.0</v>
      </c>
      <c r="E10" s="18"/>
      <c r="F10" s="19"/>
      <c r="G10" s="17">
        <v>40.0</v>
      </c>
      <c r="H10" s="18"/>
      <c r="I10" s="19"/>
      <c r="J10" s="17">
        <v>50.0</v>
      </c>
      <c r="K10" s="18"/>
      <c r="L10" s="19"/>
      <c r="M10" s="17">
        <v>60.0</v>
      </c>
      <c r="N10" s="18"/>
      <c r="O10" s="19"/>
      <c r="P10" s="17">
        <v>70.0</v>
      </c>
      <c r="Q10" s="18"/>
      <c r="R10" s="19"/>
      <c r="S10" s="17">
        <v>80.0</v>
      </c>
      <c r="T10" s="18"/>
      <c r="U10" s="19"/>
      <c r="V10" s="17">
        <v>90.0</v>
      </c>
      <c r="W10" s="18"/>
      <c r="X10" s="19"/>
      <c r="Y10" s="17">
        <v>100.0</v>
      </c>
      <c r="Z10" s="18"/>
      <c r="AA10" s="20"/>
    </row>
    <row r="11" ht="37.5" customHeight="1">
      <c r="A11" s="21"/>
      <c r="B11" s="22" t="s">
        <v>2</v>
      </c>
      <c r="C11" s="23"/>
      <c r="D11" s="34" t="s">
        <v>7</v>
      </c>
      <c r="E11" s="35" t="s">
        <v>8</v>
      </c>
      <c r="F11" s="26"/>
      <c r="G11" s="34" t="s">
        <v>7</v>
      </c>
      <c r="H11" s="35" t="s">
        <v>8</v>
      </c>
      <c r="I11" s="26"/>
      <c r="J11" s="34" t="s">
        <v>7</v>
      </c>
      <c r="K11" s="35" t="s">
        <v>8</v>
      </c>
      <c r="L11" s="26"/>
      <c r="M11" s="34" t="s">
        <v>7</v>
      </c>
      <c r="N11" s="35" t="s">
        <v>8</v>
      </c>
      <c r="O11" s="26"/>
      <c r="P11" s="34" t="s">
        <v>7</v>
      </c>
      <c r="Q11" s="35" t="s">
        <v>8</v>
      </c>
      <c r="R11" s="26"/>
      <c r="S11" s="34" t="s">
        <v>7</v>
      </c>
      <c r="T11" s="35" t="s">
        <v>8</v>
      </c>
      <c r="U11" s="26"/>
      <c r="V11" s="34" t="s">
        <v>7</v>
      </c>
      <c r="W11" s="35" t="s">
        <v>8</v>
      </c>
      <c r="X11" s="26"/>
      <c r="Y11" s="34" t="s">
        <v>7</v>
      </c>
      <c r="Z11" s="35" t="s">
        <v>8</v>
      </c>
      <c r="AA11" s="27"/>
    </row>
    <row r="12" ht="37.5" customHeight="1">
      <c r="A12" s="21"/>
      <c r="B12" s="28"/>
      <c r="C12" s="23"/>
      <c r="D12" s="36" t="s">
        <v>9</v>
      </c>
      <c r="E12" s="37" t="s">
        <v>10</v>
      </c>
      <c r="F12" s="26"/>
      <c r="G12" s="36" t="s">
        <v>9</v>
      </c>
      <c r="H12" s="37" t="s">
        <v>10</v>
      </c>
      <c r="I12" s="26"/>
      <c r="J12" s="36" t="s">
        <v>9</v>
      </c>
      <c r="K12" s="37" t="s">
        <v>10</v>
      </c>
      <c r="L12" s="26"/>
      <c r="M12" s="36" t="s">
        <v>9</v>
      </c>
      <c r="N12" s="37" t="s">
        <v>10</v>
      </c>
      <c r="O12" s="26"/>
      <c r="P12" s="36" t="s">
        <v>9</v>
      </c>
      <c r="Q12" s="37" t="s">
        <v>10</v>
      </c>
      <c r="R12" s="26"/>
      <c r="S12" s="36" t="s">
        <v>9</v>
      </c>
      <c r="T12" s="37" t="s">
        <v>10</v>
      </c>
      <c r="U12" s="26"/>
      <c r="V12" s="36" t="s">
        <v>9</v>
      </c>
      <c r="W12" s="37" t="s">
        <v>10</v>
      </c>
      <c r="X12" s="26"/>
      <c r="Y12" s="36" t="s">
        <v>9</v>
      </c>
      <c r="Z12" s="37" t="s">
        <v>10</v>
      </c>
      <c r="AA12" s="27"/>
    </row>
    <row r="13" ht="30.0" customHeight="1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>
      <c r="A14" s="4"/>
      <c r="B14" s="3"/>
      <c r="C14" s="5"/>
      <c r="D14" s="6" t="s">
        <v>24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8"/>
      <c r="AA14" s="9"/>
    </row>
    <row r="15" ht="7.5" customHeight="1">
      <c r="A15" s="10"/>
      <c r="B15" s="11"/>
      <c r="C15" s="12"/>
      <c r="D15" s="11"/>
      <c r="E15" s="11"/>
      <c r="F15" s="13"/>
      <c r="G15" s="11"/>
      <c r="H15" s="11"/>
      <c r="I15" s="13"/>
      <c r="J15" s="11"/>
      <c r="K15" s="11"/>
      <c r="L15" s="13"/>
      <c r="M15" s="11"/>
      <c r="N15" s="11"/>
      <c r="O15" s="13"/>
      <c r="P15" s="11"/>
      <c r="Q15" s="11"/>
      <c r="R15" s="13"/>
      <c r="S15" s="11"/>
      <c r="T15" s="11"/>
      <c r="U15" s="13"/>
      <c r="V15" s="11"/>
      <c r="W15" s="11"/>
      <c r="X15" s="13"/>
      <c r="Y15" s="11"/>
      <c r="Z15" s="11"/>
      <c r="AA15" s="10"/>
    </row>
    <row r="16">
      <c r="A16" s="14"/>
      <c r="B16" s="15" t="s">
        <v>1</v>
      </c>
      <c r="C16" s="16"/>
      <c r="D16" s="17">
        <v>30.0</v>
      </c>
      <c r="E16" s="18"/>
      <c r="F16" s="19"/>
      <c r="G16" s="17">
        <v>40.0</v>
      </c>
      <c r="H16" s="18"/>
      <c r="I16" s="19"/>
      <c r="J16" s="17">
        <v>50.0</v>
      </c>
      <c r="K16" s="18"/>
      <c r="L16" s="19"/>
      <c r="M16" s="17">
        <v>60.0</v>
      </c>
      <c r="N16" s="18"/>
      <c r="O16" s="19"/>
      <c r="P16" s="17">
        <v>70.0</v>
      </c>
      <c r="Q16" s="18"/>
      <c r="R16" s="19"/>
      <c r="S16" s="17">
        <v>80.0</v>
      </c>
      <c r="T16" s="18"/>
      <c r="U16" s="19"/>
      <c r="V16" s="17">
        <v>90.0</v>
      </c>
      <c r="W16" s="18"/>
      <c r="X16" s="19"/>
      <c r="Y16" s="17">
        <v>100.0</v>
      </c>
      <c r="Z16" s="18"/>
      <c r="AA16" s="20"/>
    </row>
    <row r="17" ht="37.5" customHeight="1">
      <c r="A17" s="21"/>
      <c r="B17" s="22" t="s">
        <v>2</v>
      </c>
      <c r="C17" s="23"/>
      <c r="D17" s="34" t="s">
        <v>7</v>
      </c>
      <c r="E17" s="35" t="s">
        <v>8</v>
      </c>
      <c r="F17" s="26"/>
      <c r="G17" s="34" t="s">
        <v>7</v>
      </c>
      <c r="H17" s="35" t="s">
        <v>8</v>
      </c>
      <c r="I17" s="26"/>
      <c r="J17" s="34" t="s">
        <v>7</v>
      </c>
      <c r="K17" s="35" t="s">
        <v>8</v>
      </c>
      <c r="L17" s="26"/>
      <c r="M17" s="34" t="s">
        <v>7</v>
      </c>
      <c r="N17" s="35" t="s">
        <v>8</v>
      </c>
      <c r="O17" s="26"/>
      <c r="P17" s="34" t="s">
        <v>7</v>
      </c>
      <c r="Q17" s="35" t="s">
        <v>8</v>
      </c>
      <c r="R17" s="26"/>
      <c r="S17" s="34" t="s">
        <v>7</v>
      </c>
      <c r="T17" s="35" t="s">
        <v>8</v>
      </c>
      <c r="U17" s="26"/>
      <c r="V17" s="34" t="s">
        <v>7</v>
      </c>
      <c r="W17" s="35" t="s">
        <v>8</v>
      </c>
      <c r="X17" s="26"/>
      <c r="Y17" s="34" t="s">
        <v>7</v>
      </c>
      <c r="Z17" s="35" t="s">
        <v>8</v>
      </c>
      <c r="AA17" s="27"/>
    </row>
    <row r="18" ht="37.5" customHeight="1">
      <c r="A18" s="21"/>
      <c r="B18" s="28"/>
      <c r="C18" s="23"/>
      <c r="D18" s="36" t="s">
        <v>9</v>
      </c>
      <c r="E18" s="37" t="s">
        <v>10</v>
      </c>
      <c r="F18" s="26"/>
      <c r="G18" s="36" t="s">
        <v>9</v>
      </c>
      <c r="H18" s="37" t="s">
        <v>10</v>
      </c>
      <c r="I18" s="26"/>
      <c r="J18" s="36" t="s">
        <v>9</v>
      </c>
      <c r="K18" s="37" t="s">
        <v>10</v>
      </c>
      <c r="L18" s="26"/>
      <c r="M18" s="36" t="s">
        <v>9</v>
      </c>
      <c r="N18" s="37" t="s">
        <v>10</v>
      </c>
      <c r="O18" s="26"/>
      <c r="P18" s="36" t="s">
        <v>9</v>
      </c>
      <c r="Q18" s="37" t="s">
        <v>10</v>
      </c>
      <c r="R18" s="26"/>
      <c r="S18" s="36" t="s">
        <v>9</v>
      </c>
      <c r="T18" s="37" t="s">
        <v>10</v>
      </c>
      <c r="U18" s="26"/>
      <c r="V18" s="36" t="s">
        <v>9</v>
      </c>
      <c r="W18" s="37" t="s">
        <v>10</v>
      </c>
      <c r="X18" s="26"/>
      <c r="Y18" s="36" t="s">
        <v>9</v>
      </c>
      <c r="Z18" s="37" t="s">
        <v>10</v>
      </c>
      <c r="AA18" s="27"/>
    </row>
    <row r="19" ht="30.0" customHeight="1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>
      <c r="A20" s="4"/>
      <c r="B20" s="3"/>
      <c r="C20" s="5"/>
      <c r="D20" s="6" t="s">
        <v>24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8"/>
      <c r="AA20" s="9"/>
    </row>
    <row r="21" ht="7.5" customHeight="1">
      <c r="A21" s="10"/>
      <c r="B21" s="11"/>
      <c r="C21" s="12"/>
      <c r="D21" s="11"/>
      <c r="E21" s="11"/>
      <c r="F21" s="13"/>
      <c r="G21" s="11"/>
      <c r="H21" s="11"/>
      <c r="I21" s="13"/>
      <c r="J21" s="11"/>
      <c r="K21" s="11"/>
      <c r="L21" s="13"/>
      <c r="M21" s="11"/>
      <c r="N21" s="11"/>
      <c r="O21" s="13"/>
      <c r="P21" s="11"/>
      <c r="Q21" s="11"/>
      <c r="R21" s="13"/>
      <c r="S21" s="11"/>
      <c r="T21" s="11"/>
      <c r="U21" s="13"/>
      <c r="V21" s="11"/>
      <c r="W21" s="11"/>
      <c r="X21" s="13"/>
      <c r="Y21" s="11"/>
      <c r="Z21" s="11"/>
      <c r="AA21" s="10"/>
    </row>
    <row r="22">
      <c r="A22" s="14"/>
      <c r="B22" s="15" t="s">
        <v>1</v>
      </c>
      <c r="C22" s="16"/>
      <c r="D22" s="17">
        <v>30.0</v>
      </c>
      <c r="E22" s="18"/>
      <c r="F22" s="19"/>
      <c r="G22" s="17">
        <v>40.0</v>
      </c>
      <c r="H22" s="18"/>
      <c r="I22" s="19"/>
      <c r="J22" s="17">
        <v>50.0</v>
      </c>
      <c r="K22" s="18"/>
      <c r="L22" s="19"/>
      <c r="M22" s="17">
        <v>60.0</v>
      </c>
      <c r="N22" s="18"/>
      <c r="O22" s="19"/>
      <c r="P22" s="17">
        <v>70.0</v>
      </c>
      <c r="Q22" s="18"/>
      <c r="R22" s="19"/>
      <c r="S22" s="17">
        <v>80.0</v>
      </c>
      <c r="T22" s="18"/>
      <c r="U22" s="19"/>
      <c r="V22" s="17">
        <v>90.0</v>
      </c>
      <c r="W22" s="18"/>
      <c r="X22" s="19"/>
      <c r="Y22" s="17">
        <v>100.0</v>
      </c>
      <c r="Z22" s="18"/>
      <c r="AA22" s="20"/>
    </row>
    <row r="23" ht="37.5" customHeight="1">
      <c r="A23" s="21"/>
      <c r="B23" s="22" t="s">
        <v>2</v>
      </c>
      <c r="C23" s="23"/>
      <c r="D23" s="34" t="s">
        <v>7</v>
      </c>
      <c r="E23" s="35" t="s">
        <v>8</v>
      </c>
      <c r="F23" s="26"/>
      <c r="G23" s="34" t="s">
        <v>7</v>
      </c>
      <c r="H23" s="35" t="s">
        <v>8</v>
      </c>
      <c r="I23" s="26"/>
      <c r="J23" s="34" t="s">
        <v>7</v>
      </c>
      <c r="K23" s="35" t="s">
        <v>8</v>
      </c>
      <c r="L23" s="26"/>
      <c r="M23" s="34" t="s">
        <v>7</v>
      </c>
      <c r="N23" s="35" t="s">
        <v>8</v>
      </c>
      <c r="O23" s="26"/>
      <c r="P23" s="34" t="s">
        <v>7</v>
      </c>
      <c r="Q23" s="35" t="s">
        <v>8</v>
      </c>
      <c r="R23" s="26"/>
      <c r="S23" s="34" t="s">
        <v>7</v>
      </c>
      <c r="T23" s="35" t="s">
        <v>8</v>
      </c>
      <c r="U23" s="26"/>
      <c r="V23" s="34" t="s">
        <v>7</v>
      </c>
      <c r="W23" s="35" t="s">
        <v>8</v>
      </c>
      <c r="X23" s="26"/>
      <c r="Y23" s="34" t="s">
        <v>7</v>
      </c>
      <c r="Z23" s="35" t="s">
        <v>8</v>
      </c>
      <c r="AA23" s="27"/>
    </row>
    <row r="24" ht="37.5" customHeight="1">
      <c r="A24" s="21"/>
      <c r="B24" s="28"/>
      <c r="C24" s="23"/>
      <c r="D24" s="36" t="s">
        <v>9</v>
      </c>
      <c r="E24" s="37" t="s">
        <v>10</v>
      </c>
      <c r="F24" s="26"/>
      <c r="G24" s="36" t="s">
        <v>9</v>
      </c>
      <c r="H24" s="37" t="s">
        <v>10</v>
      </c>
      <c r="I24" s="26"/>
      <c r="J24" s="36" t="s">
        <v>9</v>
      </c>
      <c r="K24" s="37" t="s">
        <v>10</v>
      </c>
      <c r="L24" s="26"/>
      <c r="M24" s="36" t="s">
        <v>9</v>
      </c>
      <c r="N24" s="37" t="s">
        <v>10</v>
      </c>
      <c r="O24" s="26"/>
      <c r="P24" s="36" t="s">
        <v>9</v>
      </c>
      <c r="Q24" s="37" t="s">
        <v>10</v>
      </c>
      <c r="R24" s="26"/>
      <c r="S24" s="36" t="s">
        <v>9</v>
      </c>
      <c r="T24" s="37" t="s">
        <v>10</v>
      </c>
      <c r="U24" s="26"/>
      <c r="V24" s="36" t="s">
        <v>9</v>
      </c>
      <c r="W24" s="37" t="s">
        <v>10</v>
      </c>
      <c r="X24" s="26"/>
      <c r="Y24" s="36" t="s">
        <v>9</v>
      </c>
      <c r="Z24" s="37" t="s">
        <v>10</v>
      </c>
      <c r="AA24" s="27"/>
    </row>
    <row r="25" ht="30.0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>
      <c r="A26" s="4"/>
      <c r="B26" s="3"/>
      <c r="C26" s="5"/>
      <c r="D26" s="6" t="s">
        <v>24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8"/>
      <c r="AA26" s="9"/>
    </row>
    <row r="27" ht="7.5" customHeight="1">
      <c r="A27" s="10"/>
      <c r="B27" s="11"/>
      <c r="C27" s="12"/>
      <c r="D27" s="11"/>
      <c r="E27" s="11"/>
      <c r="F27" s="13"/>
      <c r="G27" s="11"/>
      <c r="H27" s="11"/>
      <c r="I27" s="13"/>
      <c r="J27" s="11"/>
      <c r="K27" s="11"/>
      <c r="L27" s="13"/>
      <c r="M27" s="11"/>
      <c r="N27" s="11"/>
      <c r="O27" s="13"/>
      <c r="P27" s="11"/>
      <c r="Q27" s="11"/>
      <c r="R27" s="13"/>
      <c r="S27" s="11"/>
      <c r="T27" s="11"/>
      <c r="U27" s="13"/>
      <c r="V27" s="11"/>
      <c r="W27" s="11"/>
      <c r="X27" s="13"/>
      <c r="Y27" s="11"/>
      <c r="Z27" s="11"/>
      <c r="AA27" s="10"/>
    </row>
    <row r="28">
      <c r="A28" s="14"/>
      <c r="B28" s="15" t="s">
        <v>1</v>
      </c>
      <c r="C28" s="16"/>
      <c r="D28" s="17">
        <v>30.0</v>
      </c>
      <c r="E28" s="18"/>
      <c r="F28" s="19"/>
      <c r="G28" s="17">
        <v>40.0</v>
      </c>
      <c r="H28" s="18"/>
      <c r="I28" s="19"/>
      <c r="J28" s="17">
        <v>50.0</v>
      </c>
      <c r="K28" s="18"/>
      <c r="L28" s="19"/>
      <c r="M28" s="17">
        <v>60.0</v>
      </c>
      <c r="N28" s="18"/>
      <c r="O28" s="19"/>
      <c r="P28" s="17">
        <v>70.0</v>
      </c>
      <c r="Q28" s="18"/>
      <c r="R28" s="19"/>
      <c r="S28" s="17">
        <v>80.0</v>
      </c>
      <c r="T28" s="18"/>
      <c r="U28" s="19"/>
      <c r="V28" s="17">
        <v>90.0</v>
      </c>
      <c r="W28" s="18"/>
      <c r="X28" s="19"/>
      <c r="Y28" s="17">
        <v>100.0</v>
      </c>
      <c r="Z28" s="18"/>
      <c r="AA28" s="20"/>
    </row>
    <row r="29" ht="37.5" customHeight="1">
      <c r="A29" s="21"/>
      <c r="B29" s="22" t="s">
        <v>2</v>
      </c>
      <c r="C29" s="23"/>
      <c r="D29" s="34" t="s">
        <v>7</v>
      </c>
      <c r="E29" s="35" t="s">
        <v>8</v>
      </c>
      <c r="F29" s="26"/>
      <c r="G29" s="34" t="s">
        <v>7</v>
      </c>
      <c r="H29" s="35" t="s">
        <v>8</v>
      </c>
      <c r="I29" s="26"/>
      <c r="J29" s="34" t="s">
        <v>7</v>
      </c>
      <c r="K29" s="35" t="s">
        <v>8</v>
      </c>
      <c r="L29" s="26"/>
      <c r="M29" s="34" t="s">
        <v>7</v>
      </c>
      <c r="N29" s="35" t="s">
        <v>8</v>
      </c>
      <c r="O29" s="26"/>
      <c r="P29" s="34" t="s">
        <v>7</v>
      </c>
      <c r="Q29" s="35" t="s">
        <v>8</v>
      </c>
      <c r="R29" s="26"/>
      <c r="S29" s="34" t="s">
        <v>7</v>
      </c>
      <c r="T29" s="35" t="s">
        <v>8</v>
      </c>
      <c r="U29" s="26"/>
      <c r="V29" s="34" t="s">
        <v>7</v>
      </c>
      <c r="W29" s="35" t="s">
        <v>8</v>
      </c>
      <c r="X29" s="26"/>
      <c r="Y29" s="34" t="s">
        <v>7</v>
      </c>
      <c r="Z29" s="35" t="s">
        <v>8</v>
      </c>
      <c r="AA29" s="27"/>
    </row>
    <row r="30" ht="37.5" customHeight="1">
      <c r="A30" s="21"/>
      <c r="B30" s="28"/>
      <c r="C30" s="23"/>
      <c r="D30" s="36" t="s">
        <v>9</v>
      </c>
      <c r="E30" s="37" t="s">
        <v>10</v>
      </c>
      <c r="F30" s="26"/>
      <c r="G30" s="36" t="s">
        <v>9</v>
      </c>
      <c r="H30" s="37" t="s">
        <v>10</v>
      </c>
      <c r="I30" s="26"/>
      <c r="J30" s="36" t="s">
        <v>9</v>
      </c>
      <c r="K30" s="37" t="s">
        <v>10</v>
      </c>
      <c r="L30" s="26"/>
      <c r="M30" s="36" t="s">
        <v>9</v>
      </c>
      <c r="N30" s="37" t="s">
        <v>10</v>
      </c>
      <c r="O30" s="26"/>
      <c r="P30" s="36" t="s">
        <v>9</v>
      </c>
      <c r="Q30" s="37" t="s">
        <v>10</v>
      </c>
      <c r="R30" s="26"/>
      <c r="S30" s="36" t="s">
        <v>9</v>
      </c>
      <c r="T30" s="37" t="s">
        <v>10</v>
      </c>
      <c r="U30" s="26"/>
      <c r="V30" s="36" t="s">
        <v>9</v>
      </c>
      <c r="W30" s="37" t="s">
        <v>10</v>
      </c>
      <c r="X30" s="26"/>
      <c r="Y30" s="36" t="s">
        <v>9</v>
      </c>
      <c r="Z30" s="37" t="s">
        <v>10</v>
      </c>
      <c r="AA30" s="27"/>
    </row>
    <row r="31" ht="30.0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>
      <c r="A32" s="4"/>
      <c r="B32" s="3"/>
      <c r="C32" s="5"/>
      <c r="D32" s="6" t="s">
        <v>24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8"/>
      <c r="AA32" s="9"/>
    </row>
    <row r="33" ht="7.5" customHeight="1">
      <c r="A33" s="10"/>
      <c r="B33" s="11"/>
      <c r="C33" s="12"/>
      <c r="D33" s="11"/>
      <c r="E33" s="11"/>
      <c r="F33" s="13"/>
      <c r="G33" s="11"/>
      <c r="H33" s="11"/>
      <c r="I33" s="13"/>
      <c r="J33" s="11"/>
      <c r="K33" s="11"/>
      <c r="L33" s="13"/>
      <c r="M33" s="11"/>
      <c r="N33" s="11"/>
      <c r="O33" s="13"/>
      <c r="P33" s="11"/>
      <c r="Q33" s="11"/>
      <c r="R33" s="13"/>
      <c r="S33" s="11"/>
      <c r="T33" s="11"/>
      <c r="U33" s="13"/>
      <c r="V33" s="11"/>
      <c r="W33" s="11"/>
      <c r="X33" s="13"/>
      <c r="Y33" s="11"/>
      <c r="Z33" s="11"/>
      <c r="AA33" s="10"/>
    </row>
    <row r="34">
      <c r="A34" s="14"/>
      <c r="B34" s="15" t="s">
        <v>1</v>
      </c>
      <c r="C34" s="16"/>
      <c r="D34" s="17">
        <v>30.0</v>
      </c>
      <c r="E34" s="18"/>
      <c r="F34" s="19"/>
      <c r="G34" s="17">
        <v>40.0</v>
      </c>
      <c r="H34" s="18"/>
      <c r="I34" s="19"/>
      <c r="J34" s="17">
        <v>50.0</v>
      </c>
      <c r="K34" s="18"/>
      <c r="L34" s="19"/>
      <c r="M34" s="17">
        <v>60.0</v>
      </c>
      <c r="N34" s="18"/>
      <c r="O34" s="19"/>
      <c r="P34" s="17">
        <v>70.0</v>
      </c>
      <c r="Q34" s="18"/>
      <c r="R34" s="19"/>
      <c r="S34" s="17">
        <v>80.0</v>
      </c>
      <c r="T34" s="18"/>
      <c r="U34" s="19"/>
      <c r="V34" s="17">
        <v>90.0</v>
      </c>
      <c r="W34" s="18"/>
      <c r="X34" s="19"/>
      <c r="Y34" s="17">
        <v>100.0</v>
      </c>
      <c r="Z34" s="18"/>
      <c r="AA34" s="20"/>
    </row>
    <row r="35" ht="37.5" customHeight="1">
      <c r="A35" s="21"/>
      <c r="B35" s="22" t="s">
        <v>2</v>
      </c>
      <c r="C35" s="23"/>
      <c r="D35" s="34" t="s">
        <v>7</v>
      </c>
      <c r="E35" s="35" t="s">
        <v>8</v>
      </c>
      <c r="F35" s="26"/>
      <c r="G35" s="34" t="s">
        <v>7</v>
      </c>
      <c r="H35" s="35" t="s">
        <v>8</v>
      </c>
      <c r="I35" s="26"/>
      <c r="J35" s="34" t="s">
        <v>7</v>
      </c>
      <c r="K35" s="35" t="s">
        <v>8</v>
      </c>
      <c r="L35" s="26"/>
      <c r="M35" s="34" t="s">
        <v>7</v>
      </c>
      <c r="N35" s="35" t="s">
        <v>8</v>
      </c>
      <c r="O35" s="26"/>
      <c r="P35" s="34" t="s">
        <v>7</v>
      </c>
      <c r="Q35" s="35" t="s">
        <v>8</v>
      </c>
      <c r="R35" s="26"/>
      <c r="S35" s="34" t="s">
        <v>7</v>
      </c>
      <c r="T35" s="35" t="s">
        <v>8</v>
      </c>
      <c r="U35" s="26"/>
      <c r="V35" s="34" t="s">
        <v>7</v>
      </c>
      <c r="W35" s="35" t="s">
        <v>8</v>
      </c>
      <c r="X35" s="26"/>
      <c r="Y35" s="34" t="s">
        <v>7</v>
      </c>
      <c r="Z35" s="35" t="s">
        <v>8</v>
      </c>
      <c r="AA35" s="27"/>
    </row>
    <row r="36" ht="37.5" customHeight="1">
      <c r="A36" s="21"/>
      <c r="B36" s="28"/>
      <c r="C36" s="23"/>
      <c r="D36" s="36" t="s">
        <v>9</v>
      </c>
      <c r="E36" s="37" t="s">
        <v>10</v>
      </c>
      <c r="F36" s="26"/>
      <c r="G36" s="36" t="s">
        <v>9</v>
      </c>
      <c r="H36" s="37" t="s">
        <v>10</v>
      </c>
      <c r="I36" s="26"/>
      <c r="J36" s="36" t="s">
        <v>9</v>
      </c>
      <c r="K36" s="37" t="s">
        <v>10</v>
      </c>
      <c r="L36" s="26"/>
      <c r="M36" s="36" t="s">
        <v>9</v>
      </c>
      <c r="N36" s="37" t="s">
        <v>10</v>
      </c>
      <c r="O36" s="26"/>
      <c r="P36" s="36" t="s">
        <v>9</v>
      </c>
      <c r="Q36" s="37" t="s">
        <v>10</v>
      </c>
      <c r="R36" s="26"/>
      <c r="S36" s="36" t="s">
        <v>9</v>
      </c>
      <c r="T36" s="37" t="s">
        <v>10</v>
      </c>
      <c r="U36" s="26"/>
      <c r="V36" s="36" t="s">
        <v>9</v>
      </c>
      <c r="W36" s="37" t="s">
        <v>10</v>
      </c>
      <c r="X36" s="26"/>
      <c r="Y36" s="36" t="s">
        <v>9</v>
      </c>
      <c r="Z36" s="37" t="s">
        <v>10</v>
      </c>
      <c r="AA36" s="27"/>
    </row>
    <row r="37" ht="30.0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>
      <c r="A38" s="4"/>
      <c r="B38" s="3"/>
      <c r="C38" s="5"/>
      <c r="D38" s="6" t="s">
        <v>24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8"/>
      <c r="AA38" s="9"/>
    </row>
    <row r="39" ht="7.5" customHeight="1">
      <c r="A39" s="10"/>
      <c r="B39" s="11"/>
      <c r="C39" s="12"/>
      <c r="D39" s="11"/>
      <c r="E39" s="11"/>
      <c r="F39" s="13"/>
      <c r="G39" s="11"/>
      <c r="H39" s="11"/>
      <c r="I39" s="13"/>
      <c r="J39" s="11"/>
      <c r="K39" s="11"/>
      <c r="L39" s="13"/>
      <c r="M39" s="11"/>
      <c r="N39" s="11"/>
      <c r="O39" s="13"/>
      <c r="P39" s="11"/>
      <c r="Q39" s="11"/>
      <c r="R39" s="13"/>
      <c r="S39" s="11"/>
      <c r="T39" s="11"/>
      <c r="U39" s="13"/>
      <c r="V39" s="11"/>
      <c r="W39" s="11"/>
      <c r="X39" s="13"/>
      <c r="Y39" s="11"/>
      <c r="Z39" s="11"/>
      <c r="AA39" s="10"/>
    </row>
    <row r="40">
      <c r="A40" s="14"/>
      <c r="B40" s="15" t="s">
        <v>1</v>
      </c>
      <c r="C40" s="16"/>
      <c r="D40" s="17">
        <v>30.0</v>
      </c>
      <c r="E40" s="18"/>
      <c r="F40" s="19"/>
      <c r="G40" s="17">
        <v>40.0</v>
      </c>
      <c r="H40" s="18"/>
      <c r="I40" s="19"/>
      <c r="J40" s="17">
        <v>50.0</v>
      </c>
      <c r="K40" s="18"/>
      <c r="L40" s="19"/>
      <c r="M40" s="17">
        <v>60.0</v>
      </c>
      <c r="N40" s="18"/>
      <c r="O40" s="19"/>
      <c r="P40" s="17">
        <v>70.0</v>
      </c>
      <c r="Q40" s="18"/>
      <c r="R40" s="19"/>
      <c r="S40" s="17">
        <v>80.0</v>
      </c>
      <c r="T40" s="18"/>
      <c r="U40" s="19"/>
      <c r="V40" s="17">
        <v>90.0</v>
      </c>
      <c r="W40" s="18"/>
      <c r="X40" s="19"/>
      <c r="Y40" s="17">
        <v>100.0</v>
      </c>
      <c r="Z40" s="18"/>
      <c r="AA40" s="20"/>
    </row>
    <row r="41" ht="37.5" customHeight="1">
      <c r="A41" s="21"/>
      <c r="B41" s="22" t="s">
        <v>2</v>
      </c>
      <c r="C41" s="23"/>
      <c r="D41" s="34" t="s">
        <v>7</v>
      </c>
      <c r="E41" s="35" t="s">
        <v>8</v>
      </c>
      <c r="F41" s="26"/>
      <c r="G41" s="34" t="s">
        <v>7</v>
      </c>
      <c r="H41" s="35" t="s">
        <v>8</v>
      </c>
      <c r="I41" s="26"/>
      <c r="J41" s="34" t="s">
        <v>7</v>
      </c>
      <c r="K41" s="35" t="s">
        <v>8</v>
      </c>
      <c r="L41" s="26"/>
      <c r="M41" s="34" t="s">
        <v>7</v>
      </c>
      <c r="N41" s="35" t="s">
        <v>8</v>
      </c>
      <c r="O41" s="26"/>
      <c r="P41" s="34" t="s">
        <v>7</v>
      </c>
      <c r="Q41" s="35" t="s">
        <v>8</v>
      </c>
      <c r="R41" s="26"/>
      <c r="S41" s="34" t="s">
        <v>7</v>
      </c>
      <c r="T41" s="35" t="s">
        <v>8</v>
      </c>
      <c r="U41" s="26"/>
      <c r="V41" s="34" t="s">
        <v>7</v>
      </c>
      <c r="W41" s="35" t="s">
        <v>8</v>
      </c>
      <c r="X41" s="26"/>
      <c r="Y41" s="34" t="s">
        <v>7</v>
      </c>
      <c r="Z41" s="35" t="s">
        <v>8</v>
      </c>
      <c r="AA41" s="27"/>
    </row>
    <row r="42" ht="37.5" customHeight="1">
      <c r="A42" s="21"/>
      <c r="B42" s="28"/>
      <c r="C42" s="23"/>
      <c r="D42" s="36" t="s">
        <v>9</v>
      </c>
      <c r="E42" s="37" t="s">
        <v>10</v>
      </c>
      <c r="F42" s="26"/>
      <c r="G42" s="36" t="s">
        <v>9</v>
      </c>
      <c r="H42" s="37" t="s">
        <v>10</v>
      </c>
      <c r="I42" s="26"/>
      <c r="J42" s="36" t="s">
        <v>9</v>
      </c>
      <c r="K42" s="37" t="s">
        <v>10</v>
      </c>
      <c r="L42" s="26"/>
      <c r="M42" s="36" t="s">
        <v>9</v>
      </c>
      <c r="N42" s="37" t="s">
        <v>10</v>
      </c>
      <c r="O42" s="26"/>
      <c r="P42" s="36" t="s">
        <v>9</v>
      </c>
      <c r="Q42" s="37" t="s">
        <v>10</v>
      </c>
      <c r="R42" s="26"/>
      <c r="S42" s="36" t="s">
        <v>9</v>
      </c>
      <c r="T42" s="37" t="s">
        <v>10</v>
      </c>
      <c r="U42" s="26"/>
      <c r="V42" s="36" t="s">
        <v>9</v>
      </c>
      <c r="W42" s="37" t="s">
        <v>10</v>
      </c>
      <c r="X42" s="26"/>
      <c r="Y42" s="36" t="s">
        <v>9</v>
      </c>
      <c r="Z42" s="37" t="s">
        <v>10</v>
      </c>
      <c r="AA42" s="27"/>
    </row>
    <row r="43" ht="30.0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>
      <c r="A44" s="4"/>
      <c r="B44" s="3"/>
      <c r="C44" s="5"/>
      <c r="D44" s="6" t="s">
        <v>24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8"/>
      <c r="AA44" s="9"/>
    </row>
    <row r="45" ht="7.5" customHeight="1">
      <c r="A45" s="10"/>
      <c r="B45" s="11"/>
      <c r="C45" s="12"/>
      <c r="D45" s="11"/>
      <c r="E45" s="11"/>
      <c r="F45" s="13"/>
      <c r="G45" s="11"/>
      <c r="H45" s="11"/>
      <c r="I45" s="13"/>
      <c r="J45" s="11"/>
      <c r="K45" s="11"/>
      <c r="L45" s="13"/>
      <c r="M45" s="11"/>
      <c r="N45" s="11"/>
      <c r="O45" s="13"/>
      <c r="P45" s="11"/>
      <c r="Q45" s="11"/>
      <c r="R45" s="13"/>
      <c r="S45" s="11"/>
      <c r="T45" s="11"/>
      <c r="U45" s="13"/>
      <c r="V45" s="11"/>
      <c r="W45" s="11"/>
      <c r="X45" s="13"/>
      <c r="Y45" s="11"/>
      <c r="Z45" s="11"/>
      <c r="AA45" s="10"/>
    </row>
    <row r="46">
      <c r="A46" s="14"/>
      <c r="B46" s="15" t="s">
        <v>1</v>
      </c>
      <c r="C46" s="16"/>
      <c r="D46" s="17">
        <v>30.0</v>
      </c>
      <c r="E46" s="18"/>
      <c r="F46" s="19"/>
      <c r="G46" s="17">
        <v>40.0</v>
      </c>
      <c r="H46" s="18"/>
      <c r="I46" s="19"/>
      <c r="J46" s="17">
        <v>50.0</v>
      </c>
      <c r="K46" s="18"/>
      <c r="L46" s="19"/>
      <c r="M46" s="17">
        <v>60.0</v>
      </c>
      <c r="N46" s="18"/>
      <c r="O46" s="19"/>
      <c r="P46" s="17">
        <v>70.0</v>
      </c>
      <c r="Q46" s="18"/>
      <c r="R46" s="19"/>
      <c r="S46" s="17">
        <v>80.0</v>
      </c>
      <c r="T46" s="18"/>
      <c r="U46" s="19"/>
      <c r="V46" s="17">
        <v>90.0</v>
      </c>
      <c r="W46" s="18"/>
      <c r="X46" s="19"/>
      <c r="Y46" s="17">
        <v>100.0</v>
      </c>
      <c r="Z46" s="18"/>
      <c r="AA46" s="20"/>
    </row>
    <row r="47" ht="37.5" customHeight="1">
      <c r="A47" s="21"/>
      <c r="B47" s="22" t="s">
        <v>2</v>
      </c>
      <c r="C47" s="23"/>
      <c r="D47" s="34" t="s">
        <v>7</v>
      </c>
      <c r="E47" s="35" t="s">
        <v>8</v>
      </c>
      <c r="F47" s="26"/>
      <c r="G47" s="34" t="s">
        <v>7</v>
      </c>
      <c r="H47" s="35" t="s">
        <v>8</v>
      </c>
      <c r="I47" s="26"/>
      <c r="J47" s="34" t="s">
        <v>7</v>
      </c>
      <c r="K47" s="35" t="s">
        <v>8</v>
      </c>
      <c r="L47" s="26"/>
      <c r="M47" s="34" t="s">
        <v>7</v>
      </c>
      <c r="N47" s="35" t="s">
        <v>8</v>
      </c>
      <c r="O47" s="26"/>
      <c r="P47" s="34" t="s">
        <v>7</v>
      </c>
      <c r="Q47" s="35" t="s">
        <v>8</v>
      </c>
      <c r="R47" s="26"/>
      <c r="S47" s="34" t="s">
        <v>7</v>
      </c>
      <c r="T47" s="35" t="s">
        <v>8</v>
      </c>
      <c r="U47" s="26"/>
      <c r="V47" s="34" t="s">
        <v>7</v>
      </c>
      <c r="W47" s="35" t="s">
        <v>8</v>
      </c>
      <c r="X47" s="26"/>
      <c r="Y47" s="34" t="s">
        <v>7</v>
      </c>
      <c r="Z47" s="35" t="s">
        <v>8</v>
      </c>
      <c r="AA47" s="27"/>
    </row>
    <row r="48" ht="37.5" customHeight="1">
      <c r="A48" s="21"/>
      <c r="B48" s="28"/>
      <c r="C48" s="23"/>
      <c r="D48" s="36" t="s">
        <v>9</v>
      </c>
      <c r="E48" s="37" t="s">
        <v>10</v>
      </c>
      <c r="F48" s="26"/>
      <c r="G48" s="36" t="s">
        <v>9</v>
      </c>
      <c r="H48" s="37" t="s">
        <v>10</v>
      </c>
      <c r="I48" s="26"/>
      <c r="J48" s="36" t="s">
        <v>9</v>
      </c>
      <c r="K48" s="37" t="s">
        <v>10</v>
      </c>
      <c r="L48" s="26"/>
      <c r="M48" s="36" t="s">
        <v>9</v>
      </c>
      <c r="N48" s="37" t="s">
        <v>10</v>
      </c>
      <c r="O48" s="26"/>
      <c r="P48" s="36" t="s">
        <v>9</v>
      </c>
      <c r="Q48" s="37" t="s">
        <v>10</v>
      </c>
      <c r="R48" s="26"/>
      <c r="S48" s="36" t="s">
        <v>9</v>
      </c>
      <c r="T48" s="37" t="s">
        <v>10</v>
      </c>
      <c r="U48" s="26"/>
      <c r="V48" s="36" t="s">
        <v>9</v>
      </c>
      <c r="W48" s="37" t="s">
        <v>10</v>
      </c>
      <c r="X48" s="26"/>
      <c r="Y48" s="36" t="s">
        <v>9</v>
      </c>
      <c r="Z48" s="37" t="s">
        <v>10</v>
      </c>
      <c r="AA48" s="27"/>
    </row>
    <row r="49" ht="7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</sheetData>
  <mergeCells count="80">
    <mergeCell ref="D14:Z14"/>
    <mergeCell ref="D20:Z20"/>
    <mergeCell ref="D22:E22"/>
    <mergeCell ref="G22:H22"/>
    <mergeCell ref="J22:K22"/>
    <mergeCell ref="M22:N22"/>
    <mergeCell ref="P22:Q22"/>
    <mergeCell ref="Y22:Z22"/>
    <mergeCell ref="S22:T22"/>
    <mergeCell ref="V22:W22"/>
    <mergeCell ref="B23:B24"/>
    <mergeCell ref="D26:Z26"/>
    <mergeCell ref="D28:E28"/>
    <mergeCell ref="G28:H28"/>
    <mergeCell ref="J28:K28"/>
    <mergeCell ref="Y28:Z28"/>
    <mergeCell ref="S34:T34"/>
    <mergeCell ref="V34:W34"/>
    <mergeCell ref="M28:N28"/>
    <mergeCell ref="P28:Q28"/>
    <mergeCell ref="B29:B30"/>
    <mergeCell ref="D32:Z32"/>
    <mergeCell ref="D34:E34"/>
    <mergeCell ref="G34:H34"/>
    <mergeCell ref="J34:K34"/>
    <mergeCell ref="Y34:Z34"/>
    <mergeCell ref="S40:T40"/>
    <mergeCell ref="V40:W40"/>
    <mergeCell ref="M34:N34"/>
    <mergeCell ref="P34:Q34"/>
    <mergeCell ref="B35:B36"/>
    <mergeCell ref="D38:Z38"/>
    <mergeCell ref="D40:E40"/>
    <mergeCell ref="G40:H40"/>
    <mergeCell ref="J40:K40"/>
    <mergeCell ref="Y40:Z40"/>
    <mergeCell ref="S46:T46"/>
    <mergeCell ref="V46:W46"/>
    <mergeCell ref="M40:N40"/>
    <mergeCell ref="P40:Q40"/>
    <mergeCell ref="B41:B42"/>
    <mergeCell ref="D44:Z44"/>
    <mergeCell ref="D46:E46"/>
    <mergeCell ref="G46:H46"/>
    <mergeCell ref="J46:K46"/>
    <mergeCell ref="Y46:Z46"/>
    <mergeCell ref="V4:W4"/>
    <mergeCell ref="Y4:Z4"/>
    <mergeCell ref="D2:Z2"/>
    <mergeCell ref="D4:E4"/>
    <mergeCell ref="G4:H4"/>
    <mergeCell ref="J4:K4"/>
    <mergeCell ref="M4:N4"/>
    <mergeCell ref="P4:Q4"/>
    <mergeCell ref="S4:T4"/>
    <mergeCell ref="S10:T10"/>
    <mergeCell ref="V10:W10"/>
    <mergeCell ref="S16:T16"/>
    <mergeCell ref="V16:W16"/>
    <mergeCell ref="Y16:Z16"/>
    <mergeCell ref="B5:B6"/>
    <mergeCell ref="B11:B12"/>
    <mergeCell ref="D16:E16"/>
    <mergeCell ref="G16:H16"/>
    <mergeCell ref="J16:K16"/>
    <mergeCell ref="M16:N16"/>
    <mergeCell ref="P16:Q16"/>
    <mergeCell ref="B17:B18"/>
    <mergeCell ref="D8:Z8"/>
    <mergeCell ref="D10:E10"/>
    <mergeCell ref="G10:H10"/>
    <mergeCell ref="J10:K10"/>
    <mergeCell ref="M10:N10"/>
    <mergeCell ref="P10:Q10"/>
    <mergeCell ref="Y10:Z10"/>
    <mergeCell ref="S28:T28"/>
    <mergeCell ref="V28:W28"/>
    <mergeCell ref="M46:N46"/>
    <mergeCell ref="P46:Q46"/>
    <mergeCell ref="B47:B48"/>
  </mergeCells>
  <printOptions gridLines="1" horizontalCentered="1"/>
  <pageMargins bottom="0.39370078740157477" footer="0.0" header="0.0" left="0.0" right="0.0" top="0.39370078740157477"/>
  <pageSetup fitToWidth="0" paperSize="9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7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88"/>
    <col customWidth="1" min="7" max="7" width="3.88"/>
    <col customWidth="1" min="13" max="13" width="10.88"/>
    <col customWidth="1" min="19" max="19" width="9.5"/>
  </cols>
  <sheetData>
    <row r="1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</row>
    <row r="2">
      <c r="A2" s="48"/>
      <c r="B2" s="49" t="s">
        <v>25</v>
      </c>
      <c r="C2" s="50"/>
      <c r="D2" s="50"/>
      <c r="E2" s="50"/>
      <c r="F2" s="18"/>
      <c r="G2" s="51"/>
    </row>
    <row r="3">
      <c r="A3" s="48"/>
      <c r="B3" s="52"/>
      <c r="C3" s="53"/>
      <c r="D3" s="53"/>
      <c r="E3" s="54" t="s">
        <v>26</v>
      </c>
      <c r="F3" s="55" t="s">
        <v>27</v>
      </c>
      <c r="G3" s="51"/>
    </row>
    <row r="4">
      <c r="A4" s="47"/>
      <c r="B4" s="56" t="s">
        <v>28</v>
      </c>
      <c r="C4" s="57"/>
      <c r="D4" s="58"/>
      <c r="E4" s="59">
        <v>45.0</v>
      </c>
      <c r="F4" s="60">
        <v>45.0</v>
      </c>
      <c r="G4" s="61"/>
    </row>
    <row r="5">
      <c r="A5" s="47"/>
      <c r="B5" s="62" t="s">
        <v>29</v>
      </c>
      <c r="C5" s="63"/>
      <c r="D5" s="64"/>
      <c r="E5" s="65">
        <v>90.0</v>
      </c>
      <c r="F5" s="66">
        <v>89.7</v>
      </c>
      <c r="G5" s="61"/>
    </row>
    <row r="6">
      <c r="A6" s="47"/>
      <c r="B6" s="67" t="s">
        <v>30</v>
      </c>
      <c r="C6" s="68" t="s">
        <v>31</v>
      </c>
      <c r="D6" s="69" t="s">
        <v>32</v>
      </c>
      <c r="E6" s="69" t="s">
        <v>33</v>
      </c>
      <c r="F6" s="70" t="s">
        <v>34</v>
      </c>
      <c r="G6" s="61"/>
      <c r="H6" s="49" t="s">
        <v>35</v>
      </c>
      <c r="I6" s="50"/>
      <c r="J6" s="50"/>
      <c r="K6" s="50"/>
      <c r="L6" s="18"/>
      <c r="M6" s="51"/>
      <c r="N6" s="49" t="s">
        <v>36</v>
      </c>
      <c r="O6" s="50"/>
      <c r="P6" s="50"/>
      <c r="Q6" s="50"/>
      <c r="R6" s="18"/>
      <c r="S6" s="48"/>
      <c r="T6" s="49" t="s">
        <v>37</v>
      </c>
      <c r="U6" s="50"/>
      <c r="V6" s="50"/>
      <c r="W6" s="50"/>
      <c r="X6" s="18"/>
      <c r="Y6" s="48"/>
      <c r="Z6" s="49" t="s">
        <v>35</v>
      </c>
      <c r="AA6" s="50"/>
      <c r="AB6" s="50"/>
      <c r="AC6" s="50"/>
      <c r="AD6" s="18"/>
    </row>
    <row r="7">
      <c r="A7" s="47"/>
      <c r="B7" s="71">
        <v>10.0</v>
      </c>
      <c r="C7" s="72"/>
      <c r="D7" s="73"/>
      <c r="E7" s="74"/>
      <c r="F7" s="60"/>
      <c r="G7" s="61"/>
      <c r="H7" s="52"/>
      <c r="I7" s="53"/>
      <c r="J7" s="53"/>
      <c r="K7" s="54" t="s">
        <v>26</v>
      </c>
      <c r="L7" s="55" t="s">
        <v>27</v>
      </c>
      <c r="M7" s="51"/>
      <c r="N7" s="52"/>
      <c r="O7" s="53"/>
      <c r="P7" s="53"/>
      <c r="Q7" s="54" t="s">
        <v>26</v>
      </c>
      <c r="R7" s="55" t="s">
        <v>27</v>
      </c>
      <c r="S7" s="48"/>
      <c r="T7" s="52"/>
      <c r="U7" s="53"/>
      <c r="V7" s="53"/>
      <c r="W7" s="54" t="s">
        <v>26</v>
      </c>
      <c r="X7" s="55" t="s">
        <v>27</v>
      </c>
      <c r="Y7" s="48"/>
      <c r="Z7" s="52"/>
      <c r="AA7" s="53"/>
      <c r="AB7" s="53"/>
      <c r="AC7" s="54" t="s">
        <v>26</v>
      </c>
      <c r="AD7" s="55" t="s">
        <v>27</v>
      </c>
    </row>
    <row r="8">
      <c r="A8" s="47"/>
      <c r="B8" s="71">
        <v>20.0</v>
      </c>
      <c r="C8" s="72"/>
      <c r="D8" s="73"/>
      <c r="E8" s="74"/>
      <c r="F8" s="60"/>
      <c r="G8" s="61"/>
      <c r="H8" s="56" t="s">
        <v>28</v>
      </c>
      <c r="I8" s="57"/>
      <c r="J8" s="58"/>
      <c r="K8" s="59">
        <v>45.0</v>
      </c>
      <c r="L8" s="60"/>
      <c r="M8" s="61"/>
      <c r="N8" s="56" t="s">
        <v>28</v>
      </c>
      <c r="O8" s="57"/>
      <c r="P8" s="58"/>
      <c r="Q8" s="59">
        <v>45.0</v>
      </c>
      <c r="R8" s="60"/>
      <c r="S8" s="47"/>
      <c r="T8" s="56" t="s">
        <v>28</v>
      </c>
      <c r="U8" s="57"/>
      <c r="V8" s="58"/>
      <c r="W8" s="59">
        <v>45.0</v>
      </c>
      <c r="X8" s="60"/>
      <c r="Y8" s="47"/>
      <c r="Z8" s="56" t="s">
        <v>28</v>
      </c>
      <c r="AA8" s="57"/>
      <c r="AB8" s="58"/>
      <c r="AC8" s="59">
        <v>45.0</v>
      </c>
      <c r="AD8" s="60"/>
    </row>
    <row r="9">
      <c r="A9" s="47"/>
      <c r="B9" s="71">
        <v>30.0</v>
      </c>
      <c r="C9" s="72"/>
      <c r="D9" s="73"/>
      <c r="E9" s="74"/>
      <c r="F9" s="60"/>
      <c r="G9" s="61"/>
      <c r="H9" s="62" t="s">
        <v>29</v>
      </c>
      <c r="I9" s="63"/>
      <c r="J9" s="64"/>
      <c r="K9" s="65">
        <v>100.0</v>
      </c>
      <c r="L9" s="66"/>
      <c r="M9" s="61"/>
      <c r="N9" s="62" t="s">
        <v>29</v>
      </c>
      <c r="O9" s="63"/>
      <c r="P9" s="64"/>
      <c r="Q9" s="65">
        <v>110.0</v>
      </c>
      <c r="R9" s="66"/>
      <c r="S9" s="47"/>
      <c r="T9" s="62" t="s">
        <v>29</v>
      </c>
      <c r="U9" s="63"/>
      <c r="V9" s="64"/>
      <c r="W9" s="65">
        <v>80.0</v>
      </c>
      <c r="X9" s="66"/>
      <c r="Y9" s="47"/>
      <c r="Z9" s="62" t="s">
        <v>29</v>
      </c>
      <c r="AA9" s="63"/>
      <c r="AB9" s="64"/>
      <c r="AC9" s="65">
        <v>90.0</v>
      </c>
      <c r="AD9" s="66"/>
    </row>
    <row r="10">
      <c r="A10" s="47"/>
      <c r="B10" s="71">
        <v>40.0</v>
      </c>
      <c r="C10" s="72"/>
      <c r="D10" s="73"/>
      <c r="E10" s="74"/>
      <c r="F10" s="60"/>
      <c r="G10" s="61"/>
      <c r="H10" s="67" t="s">
        <v>30</v>
      </c>
      <c r="I10" s="68" t="s">
        <v>31</v>
      </c>
      <c r="J10" s="69" t="s">
        <v>32</v>
      </c>
      <c r="K10" s="69" t="s">
        <v>33</v>
      </c>
      <c r="L10" s="70" t="s">
        <v>34</v>
      </c>
      <c r="M10" s="61"/>
      <c r="N10" s="67" t="s">
        <v>30</v>
      </c>
      <c r="O10" s="68" t="s">
        <v>31</v>
      </c>
      <c r="P10" s="69" t="s">
        <v>32</v>
      </c>
      <c r="Q10" s="69" t="s">
        <v>33</v>
      </c>
      <c r="R10" s="70" t="s">
        <v>34</v>
      </c>
      <c r="S10" s="47"/>
      <c r="T10" s="67" t="s">
        <v>30</v>
      </c>
      <c r="U10" s="68" t="s">
        <v>31</v>
      </c>
      <c r="V10" s="69" t="s">
        <v>32</v>
      </c>
      <c r="W10" s="69" t="s">
        <v>33</v>
      </c>
      <c r="X10" s="70" t="s">
        <v>34</v>
      </c>
      <c r="Y10" s="47"/>
      <c r="Z10" s="67" t="s">
        <v>30</v>
      </c>
      <c r="AA10" s="68" t="s">
        <v>31</v>
      </c>
      <c r="AB10" s="69" t="s">
        <v>32</v>
      </c>
      <c r="AC10" s="69" t="s">
        <v>33</v>
      </c>
      <c r="AD10" s="70" t="s">
        <v>34</v>
      </c>
    </row>
    <row r="11">
      <c r="A11" s="47"/>
      <c r="B11" s="71">
        <v>50.0</v>
      </c>
      <c r="C11" s="75"/>
      <c r="D11" s="73"/>
      <c r="E11" s="74"/>
      <c r="F11" s="60"/>
      <c r="G11" s="61"/>
      <c r="H11" s="71">
        <v>40.0</v>
      </c>
      <c r="I11" s="76"/>
      <c r="J11" s="77"/>
      <c r="K11" s="73"/>
      <c r="L11" s="60"/>
      <c r="M11" s="61"/>
      <c r="N11" s="71">
        <v>40.0</v>
      </c>
      <c r="O11" s="76"/>
      <c r="P11" s="77"/>
      <c r="Q11" s="73"/>
      <c r="R11" s="60"/>
      <c r="S11" s="47"/>
      <c r="T11" s="71">
        <v>40.0</v>
      </c>
      <c r="U11" s="76"/>
      <c r="V11" s="77"/>
      <c r="W11" s="73"/>
      <c r="X11" s="60"/>
      <c r="Y11" s="47"/>
      <c r="Z11" s="71">
        <v>40.0</v>
      </c>
      <c r="AA11" s="76"/>
      <c r="AB11" s="77"/>
      <c r="AC11" s="73"/>
      <c r="AD11" s="60"/>
    </row>
    <row r="12">
      <c r="A12" s="47"/>
      <c r="B12" s="71">
        <v>60.0</v>
      </c>
      <c r="C12" s="75"/>
      <c r="D12" s="73"/>
      <c r="E12" s="74"/>
      <c r="F12" s="60"/>
      <c r="G12" s="61"/>
      <c r="H12" s="71">
        <v>50.0</v>
      </c>
      <c r="I12" s="76"/>
      <c r="J12" s="77"/>
      <c r="K12" s="73"/>
      <c r="L12" s="60"/>
      <c r="M12" s="61"/>
      <c r="N12" s="71">
        <v>50.0</v>
      </c>
      <c r="O12" s="76"/>
      <c r="P12" s="77"/>
      <c r="Q12" s="73"/>
      <c r="R12" s="60"/>
      <c r="S12" s="47"/>
      <c r="T12" s="71">
        <v>50.0</v>
      </c>
      <c r="U12" s="76"/>
      <c r="V12" s="77"/>
      <c r="W12" s="73"/>
      <c r="X12" s="60"/>
      <c r="Y12" s="47"/>
      <c r="Z12" s="71">
        <v>50.0</v>
      </c>
      <c r="AA12" s="76"/>
      <c r="AB12" s="77"/>
      <c r="AC12" s="73"/>
      <c r="AD12" s="60"/>
    </row>
    <row r="13">
      <c r="A13" s="47"/>
      <c r="B13" s="71">
        <v>70.0</v>
      </c>
      <c r="C13" s="75"/>
      <c r="D13" s="73"/>
      <c r="E13" s="74"/>
      <c r="F13" s="60"/>
      <c r="G13" s="61"/>
      <c r="H13" s="78">
        <v>60.0</v>
      </c>
      <c r="I13" s="79"/>
      <c r="J13" s="80"/>
      <c r="K13" s="81"/>
      <c r="L13" s="66"/>
      <c r="M13" s="61"/>
      <c r="N13" s="78">
        <v>60.0</v>
      </c>
      <c r="O13" s="79"/>
      <c r="P13" s="80"/>
      <c r="Q13" s="81"/>
      <c r="R13" s="66"/>
      <c r="S13" s="47"/>
      <c r="T13" s="78">
        <v>60.0</v>
      </c>
      <c r="U13" s="79"/>
      <c r="V13" s="80"/>
      <c r="W13" s="81"/>
      <c r="X13" s="66"/>
      <c r="Y13" s="47"/>
      <c r="Z13" s="78">
        <v>60.0</v>
      </c>
      <c r="AA13" s="79"/>
      <c r="AB13" s="80"/>
      <c r="AC13" s="81"/>
      <c r="AD13" s="66"/>
    </row>
    <row r="14">
      <c r="A14" s="47"/>
      <c r="B14" s="71">
        <v>80.0</v>
      </c>
      <c r="C14" s="75"/>
      <c r="D14" s="73"/>
      <c r="E14" s="74"/>
      <c r="F14" s="60"/>
      <c r="G14" s="61"/>
    </row>
    <row r="15">
      <c r="A15" s="47"/>
      <c r="B15" s="71">
        <v>90.0</v>
      </c>
      <c r="C15" s="75"/>
      <c r="D15" s="73"/>
      <c r="E15" s="74"/>
      <c r="F15" s="60"/>
      <c r="G15" s="61"/>
    </row>
    <row r="16">
      <c r="A16" s="48"/>
      <c r="B16" s="78">
        <v>100.0</v>
      </c>
      <c r="C16" s="79"/>
      <c r="D16" s="81"/>
      <c r="E16" s="81"/>
      <c r="F16" s="66"/>
      <c r="G16" s="51"/>
    </row>
    <row r="17">
      <c r="A17" s="47"/>
      <c r="B17" s="82"/>
      <c r="E17" s="82"/>
      <c r="G17" s="61"/>
    </row>
    <row r="18">
      <c r="A18" s="47"/>
      <c r="B18" s="49" t="s">
        <v>38</v>
      </c>
      <c r="C18" s="50"/>
      <c r="D18" s="50"/>
      <c r="E18" s="50"/>
      <c r="F18" s="18"/>
      <c r="G18" s="61"/>
      <c r="H18" s="49" t="s">
        <v>39</v>
      </c>
      <c r="I18" s="50"/>
      <c r="J18" s="50"/>
      <c r="K18" s="50"/>
      <c r="L18" s="18"/>
      <c r="M18" s="61"/>
      <c r="N18" s="49" t="s">
        <v>40</v>
      </c>
      <c r="O18" s="50"/>
      <c r="P18" s="50"/>
      <c r="Q18" s="50"/>
      <c r="R18" s="18"/>
      <c r="S18" s="47"/>
      <c r="T18" s="49" t="s">
        <v>41</v>
      </c>
      <c r="U18" s="50"/>
      <c r="V18" s="50"/>
      <c r="W18" s="50"/>
      <c r="X18" s="18"/>
    </row>
    <row r="19">
      <c r="A19" s="47"/>
      <c r="B19" s="52"/>
      <c r="C19" s="53"/>
      <c r="D19" s="53"/>
      <c r="E19" s="54" t="s">
        <v>26</v>
      </c>
      <c r="F19" s="55" t="s">
        <v>27</v>
      </c>
      <c r="G19" s="61"/>
      <c r="H19" s="52"/>
      <c r="I19" s="53"/>
      <c r="J19" s="53"/>
      <c r="K19" s="54" t="s">
        <v>26</v>
      </c>
      <c r="L19" s="55" t="s">
        <v>27</v>
      </c>
      <c r="M19" s="61"/>
      <c r="N19" s="52"/>
      <c r="O19" s="53"/>
      <c r="P19" s="53"/>
      <c r="Q19" s="54" t="s">
        <v>26</v>
      </c>
      <c r="R19" s="55" t="s">
        <v>27</v>
      </c>
      <c r="S19" s="47"/>
      <c r="T19" s="52"/>
      <c r="U19" s="53"/>
      <c r="V19" s="53"/>
      <c r="W19" s="54" t="s">
        <v>26</v>
      </c>
      <c r="X19" s="55" t="s">
        <v>27</v>
      </c>
    </row>
    <row r="20">
      <c r="A20" s="47"/>
      <c r="B20" s="56" t="s">
        <v>28</v>
      </c>
      <c r="C20" s="57"/>
      <c r="D20" s="58"/>
      <c r="E20" s="59">
        <v>35.0</v>
      </c>
      <c r="F20" s="60"/>
      <c r="G20" s="61"/>
      <c r="H20" s="56" t="s">
        <v>28</v>
      </c>
      <c r="I20" s="57"/>
      <c r="J20" s="58"/>
      <c r="K20" s="59">
        <v>35.0</v>
      </c>
      <c r="L20" s="60"/>
      <c r="M20" s="61"/>
      <c r="N20" s="56" t="s">
        <v>28</v>
      </c>
      <c r="O20" s="57"/>
      <c r="P20" s="58"/>
      <c r="Q20" s="59">
        <v>35.0</v>
      </c>
      <c r="R20" s="60"/>
      <c r="S20" s="47"/>
      <c r="T20" s="56" t="s">
        <v>28</v>
      </c>
      <c r="U20" s="57"/>
      <c r="V20" s="58"/>
      <c r="W20" s="59">
        <v>35.0</v>
      </c>
      <c r="X20" s="60"/>
    </row>
    <row r="21">
      <c r="A21" s="47"/>
      <c r="B21" s="62" t="s">
        <v>29</v>
      </c>
      <c r="C21" s="63"/>
      <c r="D21" s="64"/>
      <c r="E21" s="65">
        <v>80.0</v>
      </c>
      <c r="F21" s="66"/>
      <c r="G21" s="61"/>
      <c r="H21" s="62" t="s">
        <v>29</v>
      </c>
      <c r="I21" s="63"/>
      <c r="J21" s="64"/>
      <c r="K21" s="65">
        <v>90.0</v>
      </c>
      <c r="L21" s="66"/>
      <c r="M21" s="61"/>
      <c r="N21" s="62" t="s">
        <v>29</v>
      </c>
      <c r="O21" s="63"/>
      <c r="P21" s="64"/>
      <c r="Q21" s="65">
        <v>100.0</v>
      </c>
      <c r="R21" s="66"/>
      <c r="S21" s="47"/>
      <c r="T21" s="62" t="s">
        <v>29</v>
      </c>
      <c r="U21" s="63"/>
      <c r="V21" s="64"/>
      <c r="W21" s="65">
        <v>110.0</v>
      </c>
      <c r="X21" s="66"/>
    </row>
    <row r="22">
      <c r="A22" s="47"/>
      <c r="B22" s="67" t="s">
        <v>30</v>
      </c>
      <c r="C22" s="68" t="s">
        <v>31</v>
      </c>
      <c r="D22" s="69" t="s">
        <v>32</v>
      </c>
      <c r="E22" s="69" t="s">
        <v>33</v>
      </c>
      <c r="F22" s="70" t="s">
        <v>34</v>
      </c>
      <c r="G22" s="61"/>
      <c r="H22" s="67" t="s">
        <v>30</v>
      </c>
      <c r="I22" s="68" t="s">
        <v>31</v>
      </c>
      <c r="J22" s="69" t="s">
        <v>32</v>
      </c>
      <c r="K22" s="69" t="s">
        <v>33</v>
      </c>
      <c r="L22" s="70" t="s">
        <v>34</v>
      </c>
      <c r="M22" s="61"/>
      <c r="N22" s="67" t="s">
        <v>30</v>
      </c>
      <c r="O22" s="68" t="s">
        <v>31</v>
      </c>
      <c r="P22" s="69" t="s">
        <v>32</v>
      </c>
      <c r="Q22" s="69" t="s">
        <v>33</v>
      </c>
      <c r="R22" s="70" t="s">
        <v>34</v>
      </c>
      <c r="S22" s="47"/>
      <c r="T22" s="67" t="s">
        <v>30</v>
      </c>
      <c r="U22" s="68" t="s">
        <v>31</v>
      </c>
      <c r="V22" s="69" t="s">
        <v>32</v>
      </c>
      <c r="W22" s="69" t="s">
        <v>33</v>
      </c>
      <c r="X22" s="70" t="s">
        <v>34</v>
      </c>
    </row>
    <row r="23">
      <c r="A23" s="47"/>
      <c r="B23" s="71">
        <v>40.0</v>
      </c>
      <c r="C23" s="76"/>
      <c r="D23" s="77"/>
      <c r="E23" s="73"/>
      <c r="F23" s="60"/>
      <c r="G23" s="51"/>
      <c r="H23" s="71">
        <v>40.0</v>
      </c>
      <c r="I23" s="76"/>
      <c r="J23" s="77"/>
      <c r="K23" s="73"/>
      <c r="L23" s="60"/>
      <c r="M23" s="51"/>
      <c r="N23" s="71">
        <v>40.0</v>
      </c>
      <c r="O23" s="76"/>
      <c r="P23" s="77"/>
      <c r="Q23" s="73"/>
      <c r="R23" s="60"/>
      <c r="S23" s="48"/>
      <c r="T23" s="71">
        <v>40.0</v>
      </c>
      <c r="U23" s="76"/>
      <c r="V23" s="77"/>
      <c r="W23" s="73"/>
      <c r="X23" s="60"/>
    </row>
    <row r="24">
      <c r="A24" s="47"/>
      <c r="B24" s="71">
        <v>50.0</v>
      </c>
      <c r="C24" s="76"/>
      <c r="D24" s="77"/>
      <c r="E24" s="73"/>
      <c r="F24" s="60"/>
      <c r="G24" s="61"/>
      <c r="H24" s="71">
        <v>50.0</v>
      </c>
      <c r="I24" s="76"/>
      <c r="J24" s="77"/>
      <c r="K24" s="73"/>
      <c r="L24" s="60"/>
      <c r="M24" s="61"/>
      <c r="N24" s="71">
        <v>50.0</v>
      </c>
      <c r="O24" s="76"/>
      <c r="P24" s="77"/>
      <c r="Q24" s="73"/>
      <c r="R24" s="60"/>
      <c r="S24" s="47"/>
      <c r="T24" s="71">
        <v>50.0</v>
      </c>
      <c r="U24" s="76"/>
      <c r="V24" s="77"/>
      <c r="W24" s="73"/>
      <c r="X24" s="60"/>
    </row>
    <row r="25">
      <c r="A25" s="47"/>
      <c r="B25" s="78">
        <v>60.0</v>
      </c>
      <c r="C25" s="79"/>
      <c r="D25" s="80"/>
      <c r="E25" s="81"/>
      <c r="F25" s="66"/>
      <c r="G25" s="61"/>
      <c r="H25" s="78">
        <v>60.0</v>
      </c>
      <c r="I25" s="79"/>
      <c r="J25" s="80"/>
      <c r="K25" s="81"/>
      <c r="L25" s="66"/>
      <c r="M25" s="61"/>
      <c r="N25" s="78">
        <v>60.0</v>
      </c>
      <c r="O25" s="79"/>
      <c r="P25" s="80"/>
      <c r="Q25" s="81"/>
      <c r="R25" s="66"/>
      <c r="S25" s="47"/>
      <c r="T25" s="78">
        <v>60.0</v>
      </c>
      <c r="U25" s="79"/>
      <c r="V25" s="80"/>
      <c r="W25" s="81"/>
      <c r="X25" s="66"/>
    </row>
    <row r="26">
      <c r="A26" s="47"/>
      <c r="B26" s="82"/>
      <c r="C26" s="82"/>
      <c r="D26" s="82"/>
      <c r="E26" s="82"/>
      <c r="F26" s="82"/>
      <c r="G26" s="61"/>
      <c r="H26" s="82"/>
      <c r="I26" s="82"/>
      <c r="J26" s="82"/>
      <c r="K26" s="82"/>
      <c r="L26" s="82"/>
      <c r="M26" s="61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</row>
    <row r="27">
      <c r="A27" s="47"/>
      <c r="B27" s="49" t="s">
        <v>42</v>
      </c>
      <c r="C27" s="50"/>
      <c r="D27" s="50"/>
      <c r="E27" s="50"/>
      <c r="F27" s="18"/>
      <c r="G27" s="51"/>
      <c r="H27" s="49" t="s">
        <v>43</v>
      </c>
      <c r="I27" s="50"/>
      <c r="J27" s="50"/>
      <c r="K27" s="50"/>
      <c r="L27" s="18"/>
      <c r="M27" s="48"/>
      <c r="N27" s="49" t="s">
        <v>44</v>
      </c>
      <c r="O27" s="50"/>
      <c r="P27" s="50"/>
      <c r="Q27" s="50"/>
      <c r="R27" s="18"/>
      <c r="S27" s="48"/>
      <c r="T27" s="49" t="s">
        <v>45</v>
      </c>
      <c r="U27" s="50"/>
      <c r="V27" s="50"/>
      <c r="W27" s="50"/>
      <c r="X27" s="18"/>
    </row>
    <row r="28">
      <c r="A28" s="47"/>
      <c r="B28" s="52"/>
      <c r="C28" s="53"/>
      <c r="D28" s="53"/>
      <c r="E28" s="54" t="s">
        <v>26</v>
      </c>
      <c r="F28" s="55" t="s">
        <v>27</v>
      </c>
      <c r="G28" s="51"/>
      <c r="H28" s="52"/>
      <c r="I28" s="53"/>
      <c r="J28" s="53"/>
      <c r="K28" s="54" t="s">
        <v>26</v>
      </c>
      <c r="L28" s="55" t="s">
        <v>27</v>
      </c>
      <c r="M28" s="48"/>
      <c r="N28" s="52"/>
      <c r="O28" s="53"/>
      <c r="P28" s="53"/>
      <c r="Q28" s="54" t="s">
        <v>26</v>
      </c>
      <c r="R28" s="55" t="s">
        <v>27</v>
      </c>
      <c r="S28" s="48"/>
      <c r="T28" s="52"/>
      <c r="U28" s="53"/>
      <c r="V28" s="53"/>
      <c r="W28" s="54" t="s">
        <v>26</v>
      </c>
      <c r="X28" s="55" t="s">
        <v>27</v>
      </c>
      <c r="Y28" s="47"/>
      <c r="Z28" s="47"/>
      <c r="AA28" s="47"/>
      <c r="AB28" s="47"/>
      <c r="AC28" s="47"/>
      <c r="AD28" s="47"/>
    </row>
    <row r="29">
      <c r="A29" s="48"/>
      <c r="B29" s="56" t="s">
        <v>28</v>
      </c>
      <c r="C29" s="57"/>
      <c r="D29" s="58"/>
      <c r="E29" s="59">
        <v>55.0</v>
      </c>
      <c r="F29" s="60"/>
      <c r="G29" s="61"/>
      <c r="H29" s="56" t="s">
        <v>28</v>
      </c>
      <c r="I29" s="57"/>
      <c r="J29" s="58"/>
      <c r="K29" s="59">
        <v>55.0</v>
      </c>
      <c r="L29" s="60"/>
      <c r="M29" s="47"/>
      <c r="N29" s="56" t="s">
        <v>28</v>
      </c>
      <c r="O29" s="57"/>
      <c r="P29" s="58"/>
      <c r="Q29" s="59">
        <v>55.0</v>
      </c>
      <c r="R29" s="60"/>
      <c r="S29" s="47"/>
      <c r="T29" s="56" t="s">
        <v>28</v>
      </c>
      <c r="U29" s="57"/>
      <c r="V29" s="58"/>
      <c r="W29" s="59">
        <v>55.0</v>
      </c>
      <c r="X29" s="60"/>
      <c r="Y29" s="47"/>
      <c r="Z29" s="47"/>
      <c r="AA29" s="47"/>
      <c r="AB29" s="47"/>
      <c r="AC29" s="47"/>
      <c r="AD29" s="47"/>
    </row>
    <row r="30">
      <c r="A30" s="47"/>
      <c r="B30" s="62" t="s">
        <v>29</v>
      </c>
      <c r="C30" s="63"/>
      <c r="D30" s="64"/>
      <c r="E30" s="65">
        <v>110.0</v>
      </c>
      <c r="F30" s="66"/>
      <c r="G30" s="61"/>
      <c r="H30" s="62" t="s">
        <v>29</v>
      </c>
      <c r="I30" s="63"/>
      <c r="J30" s="64"/>
      <c r="K30" s="65">
        <v>100.0</v>
      </c>
      <c r="L30" s="66"/>
      <c r="M30" s="47"/>
      <c r="N30" s="62" t="s">
        <v>29</v>
      </c>
      <c r="O30" s="63"/>
      <c r="P30" s="64"/>
      <c r="Q30" s="65">
        <v>90.0</v>
      </c>
      <c r="R30" s="66"/>
      <c r="S30" s="47"/>
      <c r="T30" s="62" t="s">
        <v>29</v>
      </c>
      <c r="U30" s="63"/>
      <c r="V30" s="64"/>
      <c r="W30" s="65">
        <v>80.0</v>
      </c>
      <c r="X30" s="66"/>
      <c r="Y30" s="47"/>
      <c r="Z30" s="47"/>
      <c r="AA30" s="47"/>
      <c r="AB30" s="47"/>
      <c r="AC30" s="47"/>
      <c r="AD30" s="47"/>
    </row>
    <row r="31">
      <c r="A31" s="47"/>
      <c r="B31" s="67" t="s">
        <v>30</v>
      </c>
      <c r="C31" s="68" t="s">
        <v>31</v>
      </c>
      <c r="D31" s="69" t="s">
        <v>32</v>
      </c>
      <c r="E31" s="69" t="s">
        <v>33</v>
      </c>
      <c r="F31" s="70" t="s">
        <v>34</v>
      </c>
      <c r="G31" s="61"/>
      <c r="H31" s="67" t="s">
        <v>30</v>
      </c>
      <c r="I31" s="68" t="s">
        <v>31</v>
      </c>
      <c r="J31" s="69" t="s">
        <v>32</v>
      </c>
      <c r="K31" s="69" t="s">
        <v>33</v>
      </c>
      <c r="L31" s="70" t="s">
        <v>34</v>
      </c>
      <c r="M31" s="47"/>
      <c r="N31" s="67" t="s">
        <v>30</v>
      </c>
      <c r="O31" s="68" t="s">
        <v>31</v>
      </c>
      <c r="P31" s="69" t="s">
        <v>32</v>
      </c>
      <c r="Q31" s="69" t="s">
        <v>33</v>
      </c>
      <c r="R31" s="70" t="s">
        <v>34</v>
      </c>
      <c r="S31" s="47"/>
      <c r="T31" s="67" t="s">
        <v>30</v>
      </c>
      <c r="U31" s="68" t="s">
        <v>31</v>
      </c>
      <c r="V31" s="69" t="s">
        <v>32</v>
      </c>
      <c r="W31" s="69" t="s">
        <v>33</v>
      </c>
      <c r="X31" s="70" t="s">
        <v>34</v>
      </c>
      <c r="Y31" s="47"/>
      <c r="Z31" s="47"/>
      <c r="AA31" s="47"/>
      <c r="AB31" s="47"/>
      <c r="AC31" s="47"/>
      <c r="AD31" s="47"/>
    </row>
    <row r="32">
      <c r="A32" s="47"/>
      <c r="B32" s="71">
        <v>40.0</v>
      </c>
      <c r="C32" s="76"/>
      <c r="D32" s="77"/>
      <c r="E32" s="73"/>
      <c r="F32" s="60"/>
      <c r="G32" s="61"/>
      <c r="H32" s="71">
        <v>40.0</v>
      </c>
      <c r="I32" s="76"/>
      <c r="J32" s="77"/>
      <c r="K32" s="73"/>
      <c r="L32" s="60"/>
      <c r="M32" s="47"/>
      <c r="N32" s="71">
        <v>40.0</v>
      </c>
      <c r="O32" s="76"/>
      <c r="P32" s="77"/>
      <c r="Q32" s="73"/>
      <c r="R32" s="60"/>
      <c r="S32" s="47"/>
      <c r="T32" s="71">
        <v>40.0</v>
      </c>
      <c r="U32" s="76"/>
      <c r="V32" s="77"/>
      <c r="W32" s="73"/>
      <c r="X32" s="60"/>
      <c r="Y32" s="47"/>
      <c r="Z32" s="47"/>
      <c r="AA32" s="47"/>
      <c r="AB32" s="47"/>
      <c r="AC32" s="47"/>
      <c r="AD32" s="47"/>
    </row>
    <row r="33">
      <c r="A33" s="47"/>
      <c r="B33" s="71">
        <v>50.0</v>
      </c>
      <c r="C33" s="76"/>
      <c r="D33" s="77"/>
      <c r="E33" s="73"/>
      <c r="F33" s="60"/>
      <c r="G33" s="61"/>
      <c r="H33" s="71">
        <v>50.0</v>
      </c>
      <c r="I33" s="76"/>
      <c r="J33" s="77"/>
      <c r="K33" s="73"/>
      <c r="L33" s="60"/>
      <c r="M33" s="47"/>
      <c r="N33" s="71">
        <v>50.0</v>
      </c>
      <c r="O33" s="76"/>
      <c r="P33" s="77"/>
      <c r="Q33" s="73"/>
      <c r="R33" s="60"/>
      <c r="S33" s="47"/>
      <c r="T33" s="71">
        <v>50.0</v>
      </c>
      <c r="U33" s="76"/>
      <c r="V33" s="77"/>
      <c r="W33" s="73"/>
      <c r="X33" s="60"/>
      <c r="Y33" s="47"/>
      <c r="Z33" s="47"/>
      <c r="AA33" s="47"/>
      <c r="AB33" s="47"/>
      <c r="AC33" s="47"/>
      <c r="AD33" s="47"/>
    </row>
    <row r="34">
      <c r="A34" s="47"/>
      <c r="B34" s="78">
        <v>60.0</v>
      </c>
      <c r="C34" s="79"/>
      <c r="D34" s="80"/>
      <c r="E34" s="81"/>
      <c r="F34" s="66"/>
      <c r="G34" s="61"/>
      <c r="H34" s="78">
        <v>60.0</v>
      </c>
      <c r="I34" s="79"/>
      <c r="J34" s="80"/>
      <c r="K34" s="81"/>
      <c r="L34" s="66"/>
      <c r="M34" s="47"/>
      <c r="N34" s="78">
        <v>60.0</v>
      </c>
      <c r="O34" s="79"/>
      <c r="P34" s="80"/>
      <c r="Q34" s="81"/>
      <c r="R34" s="66"/>
      <c r="S34" s="47"/>
      <c r="T34" s="78">
        <v>60.0</v>
      </c>
      <c r="U34" s="79"/>
      <c r="V34" s="80"/>
      <c r="W34" s="81"/>
      <c r="X34" s="66"/>
      <c r="Y34" s="48"/>
      <c r="Z34" s="47"/>
      <c r="AA34" s="47"/>
      <c r="AB34" s="47"/>
      <c r="AC34" s="47"/>
      <c r="AD34" s="47"/>
    </row>
    <row r="35">
      <c r="A35" s="47"/>
      <c r="B35" s="82"/>
      <c r="C35" s="82"/>
      <c r="D35" s="82"/>
      <c r="E35" s="82"/>
      <c r="F35" s="82"/>
      <c r="G35" s="61"/>
      <c r="H35" s="82"/>
      <c r="I35" s="82"/>
      <c r="J35" s="83"/>
      <c r="K35" s="82"/>
      <c r="L35" s="82"/>
      <c r="M35" s="61"/>
      <c r="N35" s="82"/>
      <c r="O35" s="82"/>
      <c r="P35" s="83"/>
      <c r="Q35" s="82"/>
      <c r="R35" s="82"/>
      <c r="S35" s="61"/>
      <c r="T35" s="82"/>
      <c r="U35" s="82"/>
      <c r="V35" s="83"/>
      <c r="W35" s="82"/>
      <c r="X35" s="82"/>
      <c r="Y35" s="47"/>
      <c r="Z35" s="47"/>
      <c r="AA35" s="47"/>
      <c r="AB35" s="47"/>
      <c r="AC35" s="47"/>
      <c r="AD35" s="47"/>
    </row>
    <row r="36">
      <c r="A36" s="47"/>
      <c r="B36" s="49" t="s">
        <v>46</v>
      </c>
      <c r="C36" s="50"/>
      <c r="D36" s="50"/>
      <c r="E36" s="50"/>
      <c r="F36" s="18"/>
      <c r="G36" s="61"/>
      <c r="H36" s="49" t="s">
        <v>47</v>
      </c>
      <c r="I36" s="50"/>
      <c r="J36" s="50"/>
      <c r="K36" s="50"/>
      <c r="L36" s="18"/>
      <c r="M36" s="61"/>
      <c r="N36" s="49" t="s">
        <v>48</v>
      </c>
      <c r="O36" s="50"/>
      <c r="P36" s="50"/>
      <c r="Q36" s="50"/>
      <c r="R36" s="18"/>
      <c r="S36" s="47"/>
      <c r="T36" s="49" t="s">
        <v>49</v>
      </c>
      <c r="U36" s="50"/>
      <c r="V36" s="50"/>
      <c r="W36" s="50"/>
      <c r="X36" s="18"/>
      <c r="Y36" s="47"/>
      <c r="Z36" s="47"/>
      <c r="AA36" s="47"/>
      <c r="AB36" s="47"/>
      <c r="AC36" s="47"/>
      <c r="AD36" s="47"/>
    </row>
    <row r="37">
      <c r="A37" s="47"/>
      <c r="B37" s="52"/>
      <c r="C37" s="53"/>
      <c r="D37" s="53"/>
      <c r="E37" s="54" t="s">
        <v>26</v>
      </c>
      <c r="F37" s="55" t="s">
        <v>27</v>
      </c>
      <c r="G37" s="61"/>
      <c r="H37" s="52"/>
      <c r="I37" s="53"/>
      <c r="J37" s="53"/>
      <c r="K37" s="54" t="s">
        <v>26</v>
      </c>
      <c r="L37" s="55" t="s">
        <v>27</v>
      </c>
      <c r="M37" s="61"/>
      <c r="N37" s="52"/>
      <c r="O37" s="53"/>
      <c r="P37" s="53"/>
      <c r="Q37" s="54" t="s">
        <v>26</v>
      </c>
      <c r="R37" s="55" t="s">
        <v>27</v>
      </c>
      <c r="S37" s="47"/>
      <c r="T37" s="52"/>
      <c r="U37" s="53"/>
      <c r="V37" s="53"/>
      <c r="W37" s="54" t="s">
        <v>26</v>
      </c>
      <c r="X37" s="55" t="s">
        <v>27</v>
      </c>
      <c r="Y37" s="47"/>
      <c r="Z37" s="47"/>
      <c r="AA37" s="47"/>
      <c r="AB37" s="47"/>
      <c r="AC37" s="47"/>
      <c r="AD37" s="47"/>
    </row>
    <row r="38">
      <c r="A38" s="47"/>
      <c r="B38" s="56" t="s">
        <v>28</v>
      </c>
      <c r="C38" s="57"/>
      <c r="D38" s="58"/>
      <c r="E38" s="59">
        <v>65.0</v>
      </c>
      <c r="F38" s="60"/>
      <c r="G38" s="61"/>
      <c r="H38" s="56" t="s">
        <v>28</v>
      </c>
      <c r="I38" s="57"/>
      <c r="J38" s="58"/>
      <c r="K38" s="59">
        <v>65.0</v>
      </c>
      <c r="L38" s="60"/>
      <c r="M38" s="61"/>
      <c r="N38" s="56" t="s">
        <v>28</v>
      </c>
      <c r="O38" s="57"/>
      <c r="P38" s="58"/>
      <c r="Q38" s="59">
        <v>65.0</v>
      </c>
      <c r="R38" s="60"/>
      <c r="S38" s="47"/>
      <c r="T38" s="56" t="s">
        <v>28</v>
      </c>
      <c r="U38" s="57"/>
      <c r="V38" s="58"/>
      <c r="W38" s="59">
        <v>65.0</v>
      </c>
      <c r="X38" s="60"/>
      <c r="Y38" s="47"/>
      <c r="Z38" s="47"/>
      <c r="AA38" s="47"/>
      <c r="AB38" s="47"/>
      <c r="AC38" s="47"/>
      <c r="AD38" s="47"/>
    </row>
    <row r="39">
      <c r="A39" s="47"/>
      <c r="B39" s="62" t="s">
        <v>29</v>
      </c>
      <c r="C39" s="63"/>
      <c r="D39" s="64"/>
      <c r="E39" s="65">
        <v>80.0</v>
      </c>
      <c r="F39" s="66"/>
      <c r="G39" s="61"/>
      <c r="H39" s="62" t="s">
        <v>29</v>
      </c>
      <c r="I39" s="63"/>
      <c r="J39" s="64"/>
      <c r="K39" s="65">
        <v>90.0</v>
      </c>
      <c r="L39" s="66"/>
      <c r="M39" s="61"/>
      <c r="N39" s="62" t="s">
        <v>29</v>
      </c>
      <c r="O39" s="63"/>
      <c r="P39" s="64"/>
      <c r="Q39" s="65">
        <v>100.0</v>
      </c>
      <c r="R39" s="66"/>
      <c r="S39" s="47"/>
      <c r="T39" s="62" t="s">
        <v>29</v>
      </c>
      <c r="U39" s="63"/>
      <c r="V39" s="64"/>
      <c r="W39" s="65">
        <v>110.0</v>
      </c>
      <c r="X39" s="66"/>
      <c r="Y39" s="47"/>
      <c r="Z39" s="47"/>
      <c r="AA39" s="47"/>
      <c r="AB39" s="47"/>
      <c r="AC39" s="47"/>
      <c r="AD39" s="47"/>
    </row>
    <row r="40">
      <c r="A40" s="47"/>
      <c r="B40" s="67" t="s">
        <v>30</v>
      </c>
      <c r="C40" s="68" t="s">
        <v>31</v>
      </c>
      <c r="D40" s="69" t="s">
        <v>32</v>
      </c>
      <c r="E40" s="69" t="s">
        <v>33</v>
      </c>
      <c r="F40" s="70" t="s">
        <v>34</v>
      </c>
      <c r="G40" s="61"/>
      <c r="H40" s="67" t="s">
        <v>30</v>
      </c>
      <c r="I40" s="68" t="s">
        <v>31</v>
      </c>
      <c r="J40" s="69" t="s">
        <v>32</v>
      </c>
      <c r="K40" s="69" t="s">
        <v>33</v>
      </c>
      <c r="L40" s="70" t="s">
        <v>34</v>
      </c>
      <c r="M40" s="61"/>
      <c r="N40" s="67" t="s">
        <v>30</v>
      </c>
      <c r="O40" s="68" t="s">
        <v>31</v>
      </c>
      <c r="P40" s="69" t="s">
        <v>32</v>
      </c>
      <c r="Q40" s="69" t="s">
        <v>33</v>
      </c>
      <c r="R40" s="70" t="s">
        <v>34</v>
      </c>
      <c r="S40" s="47"/>
      <c r="T40" s="67" t="s">
        <v>30</v>
      </c>
      <c r="U40" s="68" t="s">
        <v>31</v>
      </c>
      <c r="V40" s="69" t="s">
        <v>32</v>
      </c>
      <c r="W40" s="69" t="s">
        <v>33</v>
      </c>
      <c r="X40" s="70" t="s">
        <v>34</v>
      </c>
      <c r="Y40" s="47"/>
      <c r="Z40" s="47"/>
      <c r="AA40" s="47"/>
      <c r="AB40" s="47"/>
      <c r="AC40" s="47"/>
      <c r="AD40" s="47"/>
    </row>
    <row r="41">
      <c r="A41" s="47"/>
      <c r="B41" s="71">
        <v>40.0</v>
      </c>
      <c r="C41" s="76"/>
      <c r="D41" s="77"/>
      <c r="E41" s="73"/>
      <c r="F41" s="60"/>
      <c r="G41" s="51"/>
      <c r="H41" s="71">
        <v>40.0</v>
      </c>
      <c r="I41" s="76"/>
      <c r="J41" s="77"/>
      <c r="K41" s="73"/>
      <c r="L41" s="60"/>
      <c r="M41" s="51"/>
      <c r="N41" s="71">
        <v>40.0</v>
      </c>
      <c r="O41" s="76"/>
      <c r="P41" s="77"/>
      <c r="Q41" s="73"/>
      <c r="R41" s="60"/>
      <c r="S41" s="48"/>
      <c r="T41" s="71">
        <v>40.0</v>
      </c>
      <c r="U41" s="76"/>
      <c r="V41" s="77"/>
      <c r="W41" s="73"/>
      <c r="X41" s="60"/>
      <c r="Y41" s="47"/>
      <c r="Z41" s="47"/>
      <c r="AA41" s="47"/>
      <c r="AB41" s="47"/>
      <c r="AC41" s="47"/>
      <c r="AD41" s="47"/>
    </row>
    <row r="42">
      <c r="A42" s="48"/>
      <c r="B42" s="71">
        <v>50.0</v>
      </c>
      <c r="C42" s="76"/>
      <c r="D42" s="77"/>
      <c r="E42" s="73"/>
      <c r="F42" s="60"/>
      <c r="G42" s="61"/>
      <c r="H42" s="71">
        <v>50.0</v>
      </c>
      <c r="I42" s="76"/>
      <c r="J42" s="77"/>
      <c r="K42" s="73"/>
      <c r="L42" s="60"/>
      <c r="M42" s="61"/>
      <c r="N42" s="71">
        <v>50.0</v>
      </c>
      <c r="O42" s="76"/>
      <c r="P42" s="77"/>
      <c r="Q42" s="73"/>
      <c r="R42" s="60"/>
      <c r="S42" s="47"/>
      <c r="T42" s="71">
        <v>50.0</v>
      </c>
      <c r="U42" s="76"/>
      <c r="V42" s="77"/>
      <c r="W42" s="73"/>
      <c r="X42" s="60"/>
      <c r="Y42" s="48"/>
      <c r="Z42" s="48"/>
      <c r="AA42" s="48"/>
      <c r="AB42" s="48"/>
      <c r="AC42" s="48"/>
      <c r="AD42" s="48"/>
    </row>
    <row r="43">
      <c r="A43" s="47"/>
      <c r="B43" s="78">
        <v>60.0</v>
      </c>
      <c r="C43" s="79"/>
      <c r="D43" s="80"/>
      <c r="E43" s="81"/>
      <c r="F43" s="66"/>
      <c r="G43" s="61"/>
      <c r="H43" s="78">
        <v>60.0</v>
      </c>
      <c r="I43" s="79"/>
      <c r="J43" s="80"/>
      <c r="K43" s="81"/>
      <c r="L43" s="66"/>
      <c r="M43" s="61"/>
      <c r="N43" s="78">
        <v>60.0</v>
      </c>
      <c r="O43" s="79"/>
      <c r="P43" s="80"/>
      <c r="Q43" s="81"/>
      <c r="R43" s="66"/>
      <c r="S43" s="47"/>
      <c r="T43" s="78">
        <v>60.0</v>
      </c>
      <c r="U43" s="79"/>
      <c r="V43" s="80"/>
      <c r="W43" s="81"/>
      <c r="X43" s="66"/>
      <c r="Y43" s="47"/>
      <c r="Z43" s="47"/>
      <c r="AA43" s="47"/>
      <c r="AB43" s="47"/>
      <c r="AC43" s="47"/>
      <c r="AD43" s="47"/>
    </row>
    <row r="44">
      <c r="A44" s="47"/>
      <c r="B44" s="82"/>
      <c r="E44" s="82"/>
      <c r="G44" s="61"/>
      <c r="H44" s="84"/>
      <c r="K44" s="82"/>
      <c r="M44" s="61"/>
      <c r="N44" s="82"/>
      <c r="Q44" s="82"/>
      <c r="S44" s="61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</row>
    <row r="45">
      <c r="A45" s="47"/>
      <c r="B45" s="82"/>
      <c r="C45" s="82"/>
      <c r="D45" s="82"/>
      <c r="E45" s="82"/>
      <c r="F45" s="82"/>
      <c r="G45" s="61"/>
      <c r="H45" s="84"/>
      <c r="I45" s="82"/>
      <c r="J45" s="82"/>
      <c r="K45" s="84"/>
      <c r="L45" s="84"/>
      <c r="M45" s="61"/>
      <c r="N45" s="82"/>
      <c r="O45" s="82"/>
      <c r="P45" s="82"/>
      <c r="Q45" s="82"/>
      <c r="R45" s="82"/>
      <c r="S45" s="61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</row>
    <row r="46">
      <c r="A46" s="47"/>
      <c r="B46" s="82"/>
      <c r="C46" s="85"/>
      <c r="D46" s="82"/>
      <c r="E46" s="82"/>
      <c r="F46" s="82"/>
      <c r="G46" s="61"/>
      <c r="H46" s="82"/>
      <c r="I46" s="85"/>
      <c r="J46" s="83"/>
      <c r="K46" s="82"/>
      <c r="L46" s="82"/>
      <c r="M46" s="61"/>
      <c r="N46" s="82"/>
      <c r="O46" s="85"/>
      <c r="P46" s="83"/>
      <c r="Q46" s="82"/>
      <c r="R46" s="82"/>
      <c r="S46" s="61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</row>
    <row r="47">
      <c r="A47" s="47"/>
      <c r="B47" s="82"/>
      <c r="C47" s="85"/>
      <c r="D47" s="82"/>
      <c r="E47" s="82"/>
      <c r="F47" s="82"/>
      <c r="G47" s="61"/>
      <c r="H47" s="82"/>
      <c r="I47" s="85"/>
      <c r="J47" s="83"/>
      <c r="K47" s="82"/>
      <c r="L47" s="82"/>
      <c r="M47" s="61"/>
      <c r="N47" s="82"/>
      <c r="O47" s="85"/>
      <c r="P47" s="83"/>
      <c r="Q47" s="82"/>
      <c r="R47" s="82"/>
      <c r="S47" s="61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</row>
    <row r="48">
      <c r="A48" s="47"/>
      <c r="B48" s="82"/>
      <c r="C48" s="86"/>
      <c r="D48" s="82"/>
      <c r="E48" s="82"/>
      <c r="F48" s="82"/>
      <c r="G48" s="61"/>
      <c r="H48" s="82"/>
      <c r="I48" s="86"/>
      <c r="J48" s="83"/>
      <c r="K48" s="82"/>
      <c r="L48" s="82"/>
      <c r="M48" s="61"/>
      <c r="N48" s="82"/>
      <c r="O48" s="86"/>
      <c r="P48" s="83"/>
      <c r="Q48" s="82"/>
      <c r="R48" s="82"/>
      <c r="S48" s="61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</row>
    <row r="49">
      <c r="A49" s="47"/>
      <c r="B49" s="82"/>
      <c r="C49" s="86"/>
      <c r="D49" s="82"/>
      <c r="E49" s="82"/>
      <c r="F49" s="82"/>
      <c r="G49" s="61"/>
      <c r="H49" s="82"/>
      <c r="I49" s="86"/>
      <c r="J49" s="83"/>
      <c r="K49" s="82"/>
      <c r="L49" s="82"/>
      <c r="M49" s="61"/>
      <c r="N49" s="82"/>
      <c r="O49" s="86"/>
      <c r="P49" s="83"/>
      <c r="Q49" s="82"/>
      <c r="R49" s="82"/>
      <c r="S49" s="61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</row>
    <row r="50">
      <c r="A50" s="47"/>
      <c r="B50" s="82"/>
      <c r="C50" s="86"/>
      <c r="D50" s="82"/>
      <c r="E50" s="82"/>
      <c r="F50" s="82"/>
      <c r="G50" s="61"/>
      <c r="H50" s="82"/>
      <c r="I50" s="86"/>
      <c r="J50" s="83"/>
      <c r="K50" s="82"/>
      <c r="L50" s="82"/>
      <c r="M50" s="61"/>
      <c r="N50" s="82"/>
      <c r="O50" s="86"/>
      <c r="P50" s="83"/>
      <c r="Q50" s="82"/>
      <c r="R50" s="82"/>
      <c r="S50" s="61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</row>
    <row r="51">
      <c r="A51" s="47"/>
      <c r="B51" s="82"/>
      <c r="C51" s="86"/>
      <c r="D51" s="82"/>
      <c r="E51" s="82"/>
      <c r="F51" s="82"/>
      <c r="G51" s="61"/>
      <c r="H51" s="82"/>
      <c r="I51" s="86"/>
      <c r="J51" s="83"/>
      <c r="K51" s="82"/>
      <c r="L51" s="82"/>
      <c r="M51" s="61"/>
      <c r="N51" s="82"/>
      <c r="O51" s="86"/>
      <c r="P51" s="83"/>
      <c r="Q51" s="82"/>
      <c r="R51" s="82"/>
      <c r="S51" s="61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</row>
    <row r="52">
      <c r="A52" s="47"/>
      <c r="B52" s="82"/>
      <c r="C52" s="86"/>
      <c r="D52" s="82"/>
      <c r="E52" s="82"/>
      <c r="F52" s="82"/>
      <c r="G52" s="61"/>
      <c r="H52" s="82"/>
      <c r="I52" s="86"/>
      <c r="J52" s="83"/>
      <c r="K52" s="82"/>
      <c r="L52" s="82"/>
      <c r="M52" s="61"/>
      <c r="N52" s="82"/>
      <c r="O52" s="86"/>
      <c r="P52" s="83"/>
      <c r="Q52" s="82"/>
      <c r="R52" s="82"/>
      <c r="S52" s="61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</row>
    <row r="53">
      <c r="A53" s="47"/>
      <c r="B53" s="82"/>
      <c r="C53" s="83"/>
      <c r="D53" s="82"/>
      <c r="E53" s="82"/>
      <c r="F53" s="82"/>
      <c r="G53" s="61"/>
      <c r="H53" s="82"/>
      <c r="I53" s="83"/>
      <c r="J53" s="83"/>
      <c r="K53" s="83"/>
      <c r="L53" s="82"/>
      <c r="M53" s="61"/>
      <c r="N53" s="82"/>
      <c r="O53" s="83"/>
      <c r="P53" s="83"/>
      <c r="Q53" s="83"/>
      <c r="R53" s="82"/>
      <c r="S53" s="61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</row>
    <row r="54">
      <c r="A54" s="47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</row>
    <row r="55">
      <c r="A55" s="48"/>
      <c r="B55" s="87"/>
      <c r="G55" s="51"/>
      <c r="H55" s="87"/>
      <c r="M55" s="51"/>
      <c r="N55" s="87"/>
      <c r="S55" s="51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</row>
    <row r="56">
      <c r="A56" s="47"/>
      <c r="B56" s="82"/>
      <c r="E56" s="82"/>
      <c r="G56" s="61"/>
      <c r="H56" s="82"/>
      <c r="K56" s="82"/>
      <c r="M56" s="61"/>
      <c r="N56" s="82"/>
      <c r="Q56" s="82"/>
      <c r="S56" s="61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</row>
    <row r="57">
      <c r="A57" s="47"/>
      <c r="B57" s="82"/>
      <c r="E57" s="82"/>
      <c r="G57" s="61"/>
      <c r="H57" s="82"/>
      <c r="K57" s="82"/>
      <c r="M57" s="61"/>
      <c r="N57" s="82"/>
      <c r="Q57" s="82"/>
      <c r="S57" s="61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</row>
    <row r="58">
      <c r="A58" s="47"/>
      <c r="B58" s="82"/>
      <c r="C58" s="82"/>
      <c r="D58" s="82"/>
      <c r="E58" s="82"/>
      <c r="F58" s="82"/>
      <c r="G58" s="61"/>
      <c r="H58" s="82"/>
      <c r="I58" s="82"/>
      <c r="J58" s="82"/>
      <c r="K58" s="82"/>
      <c r="L58" s="82"/>
      <c r="M58" s="61"/>
      <c r="N58" s="82"/>
      <c r="O58" s="82"/>
      <c r="P58" s="82"/>
      <c r="Q58" s="82"/>
      <c r="R58" s="82"/>
      <c r="S58" s="61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</row>
    <row r="59">
      <c r="A59" s="47"/>
      <c r="B59" s="82"/>
      <c r="C59" s="85"/>
      <c r="D59" s="82"/>
      <c r="E59" s="83"/>
      <c r="F59" s="82"/>
      <c r="G59" s="61"/>
      <c r="H59" s="82"/>
      <c r="I59" s="88"/>
      <c r="J59" s="82"/>
      <c r="K59" s="83"/>
      <c r="L59" s="82"/>
      <c r="M59" s="61"/>
      <c r="N59" s="82"/>
      <c r="O59" s="85"/>
      <c r="P59" s="82"/>
      <c r="Q59" s="83"/>
      <c r="R59" s="82"/>
      <c r="S59" s="61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</row>
    <row r="60">
      <c r="A60" s="47"/>
      <c r="B60" s="82"/>
      <c r="C60" s="85"/>
      <c r="D60" s="82"/>
      <c r="E60" s="83"/>
      <c r="F60" s="82"/>
      <c r="G60" s="61"/>
      <c r="H60" s="82"/>
      <c r="I60" s="88"/>
      <c r="J60" s="82"/>
      <c r="K60" s="83"/>
      <c r="L60" s="82"/>
      <c r="M60" s="61"/>
      <c r="N60" s="82"/>
      <c r="O60" s="85"/>
      <c r="P60" s="82"/>
      <c r="Q60" s="83"/>
      <c r="R60" s="82"/>
      <c r="S60" s="61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</row>
    <row r="61">
      <c r="A61" s="47"/>
      <c r="B61" s="82"/>
      <c r="C61" s="85"/>
      <c r="D61" s="82"/>
      <c r="E61" s="83"/>
      <c r="F61" s="82"/>
      <c r="G61" s="61"/>
      <c r="H61" s="82"/>
      <c r="I61" s="89"/>
      <c r="J61" s="82"/>
      <c r="K61" s="83"/>
      <c r="L61" s="82"/>
      <c r="M61" s="61"/>
      <c r="N61" s="82"/>
      <c r="O61" s="86"/>
      <c r="P61" s="82"/>
      <c r="Q61" s="83"/>
      <c r="R61" s="82"/>
      <c r="S61" s="61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</row>
    <row r="62">
      <c r="A62" s="47"/>
      <c r="B62" s="82"/>
      <c r="C62" s="85"/>
      <c r="D62" s="82"/>
      <c r="E62" s="83"/>
      <c r="F62" s="82"/>
      <c r="G62" s="61"/>
      <c r="H62" s="82"/>
      <c r="I62" s="89"/>
      <c r="J62" s="82"/>
      <c r="K62" s="83"/>
      <c r="L62" s="82"/>
      <c r="M62" s="61"/>
      <c r="N62" s="82"/>
      <c r="O62" s="86"/>
      <c r="P62" s="82"/>
      <c r="Q62" s="83"/>
      <c r="R62" s="82"/>
      <c r="S62" s="61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</row>
    <row r="63">
      <c r="A63" s="47"/>
      <c r="B63" s="82"/>
      <c r="C63" s="85"/>
      <c r="D63" s="82"/>
      <c r="E63" s="83"/>
      <c r="F63" s="82"/>
      <c r="G63" s="61"/>
      <c r="H63" s="82"/>
      <c r="I63" s="89"/>
      <c r="J63" s="82"/>
      <c r="K63" s="83"/>
      <c r="L63" s="82"/>
      <c r="M63" s="61"/>
      <c r="N63" s="82"/>
      <c r="O63" s="86"/>
      <c r="P63" s="82"/>
      <c r="Q63" s="83"/>
      <c r="R63" s="82"/>
      <c r="S63" s="61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</row>
    <row r="64">
      <c r="A64" s="47"/>
      <c r="B64" s="82"/>
      <c r="C64" s="85"/>
      <c r="D64" s="82"/>
      <c r="E64" s="83"/>
      <c r="F64" s="82"/>
      <c r="G64" s="61"/>
      <c r="H64" s="82"/>
      <c r="I64" s="89"/>
      <c r="J64" s="82"/>
      <c r="K64" s="83"/>
      <c r="L64" s="82"/>
      <c r="M64" s="61"/>
      <c r="N64" s="82"/>
      <c r="O64" s="86"/>
      <c r="P64" s="82"/>
      <c r="Q64" s="83"/>
      <c r="R64" s="82"/>
      <c r="S64" s="61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</row>
    <row r="65">
      <c r="A65" s="47"/>
      <c r="B65" s="82"/>
      <c r="C65" s="85"/>
      <c r="D65" s="82"/>
      <c r="E65" s="83"/>
      <c r="F65" s="82"/>
      <c r="G65" s="61"/>
      <c r="H65" s="82"/>
      <c r="I65" s="89"/>
      <c r="J65" s="82"/>
      <c r="K65" s="83"/>
      <c r="L65" s="82"/>
      <c r="M65" s="61"/>
      <c r="N65" s="82"/>
      <c r="O65" s="86"/>
      <c r="P65" s="82"/>
      <c r="Q65" s="83"/>
      <c r="R65" s="82"/>
      <c r="S65" s="61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</row>
    <row r="66">
      <c r="A66" s="47"/>
      <c r="B66" s="82"/>
      <c r="C66" s="83"/>
      <c r="D66" s="82"/>
      <c r="E66" s="83"/>
      <c r="F66" s="82"/>
      <c r="G66" s="61"/>
      <c r="H66" s="82"/>
      <c r="I66" s="83"/>
      <c r="J66" s="82"/>
      <c r="K66" s="83"/>
      <c r="L66" s="82"/>
      <c r="M66" s="61"/>
      <c r="N66" s="82"/>
      <c r="O66" s="83"/>
      <c r="P66" s="82"/>
      <c r="Q66" s="83"/>
      <c r="R66" s="82"/>
      <c r="S66" s="61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</row>
    <row r="67">
      <c r="A67" s="47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</row>
    <row r="68">
      <c r="A68" s="48"/>
      <c r="B68" s="87"/>
      <c r="G68" s="51"/>
      <c r="H68" s="87"/>
      <c r="M68" s="51"/>
      <c r="N68" s="87"/>
      <c r="S68" s="51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</row>
    <row r="69">
      <c r="A69" s="47"/>
      <c r="B69" s="82"/>
      <c r="E69" s="82"/>
      <c r="G69" s="61"/>
      <c r="H69" s="82"/>
      <c r="K69" s="82"/>
      <c r="M69" s="61"/>
      <c r="N69" s="82"/>
      <c r="Q69" s="82"/>
      <c r="S69" s="61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</row>
    <row r="70">
      <c r="A70" s="47"/>
      <c r="B70" s="82"/>
      <c r="E70" s="82"/>
      <c r="G70" s="61"/>
      <c r="H70" s="82"/>
      <c r="K70" s="82"/>
      <c r="M70" s="61"/>
      <c r="N70" s="82"/>
      <c r="Q70" s="82"/>
      <c r="S70" s="61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</row>
    <row r="71">
      <c r="A71" s="47"/>
      <c r="B71" s="82"/>
      <c r="C71" s="82"/>
      <c r="D71" s="82"/>
      <c r="E71" s="82"/>
      <c r="F71" s="82"/>
      <c r="G71" s="61"/>
      <c r="H71" s="82"/>
      <c r="I71" s="82"/>
      <c r="J71" s="82"/>
      <c r="K71" s="82"/>
      <c r="L71" s="82"/>
      <c r="M71" s="61"/>
      <c r="N71" s="82"/>
      <c r="O71" s="82"/>
      <c r="P71" s="82"/>
      <c r="Q71" s="82"/>
      <c r="R71" s="82"/>
      <c r="S71" s="61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</row>
    <row r="72">
      <c r="A72" s="47"/>
      <c r="B72" s="82"/>
      <c r="C72" s="82"/>
      <c r="D72" s="82"/>
      <c r="E72" s="82"/>
      <c r="F72" s="82"/>
      <c r="G72" s="61"/>
      <c r="H72" s="82"/>
      <c r="I72" s="85"/>
      <c r="J72" s="82"/>
      <c r="K72" s="83"/>
      <c r="L72" s="82"/>
      <c r="M72" s="61"/>
      <c r="N72" s="82"/>
      <c r="O72" s="85"/>
      <c r="P72" s="82"/>
      <c r="Q72" s="83"/>
      <c r="R72" s="82"/>
      <c r="S72" s="61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</row>
    <row r="73">
      <c r="A73" s="47"/>
      <c r="B73" s="82"/>
      <c r="C73" s="82"/>
      <c r="D73" s="82"/>
      <c r="E73" s="82"/>
      <c r="F73" s="82"/>
      <c r="G73" s="61"/>
      <c r="H73" s="82"/>
      <c r="I73" s="85"/>
      <c r="J73" s="82"/>
      <c r="K73" s="83"/>
      <c r="L73" s="82"/>
      <c r="M73" s="61"/>
      <c r="N73" s="82"/>
      <c r="O73" s="85"/>
      <c r="P73" s="82"/>
      <c r="Q73" s="83"/>
      <c r="R73" s="82"/>
      <c r="S73" s="61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</row>
    <row r="74">
      <c r="A74" s="47"/>
      <c r="B74" s="82"/>
      <c r="C74" s="82"/>
      <c r="D74" s="82"/>
      <c r="E74" s="82"/>
      <c r="F74" s="82"/>
      <c r="G74" s="61"/>
      <c r="H74" s="82"/>
      <c r="I74" s="86"/>
      <c r="J74" s="82"/>
      <c r="K74" s="83"/>
      <c r="L74" s="82"/>
      <c r="M74" s="61"/>
      <c r="N74" s="82"/>
      <c r="O74" s="86"/>
      <c r="P74" s="82"/>
      <c r="Q74" s="83"/>
      <c r="R74" s="82"/>
      <c r="S74" s="61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</row>
    <row r="75">
      <c r="A75" s="47"/>
      <c r="B75" s="82"/>
      <c r="C75" s="82"/>
      <c r="D75" s="82"/>
      <c r="E75" s="82"/>
      <c r="F75" s="82"/>
      <c r="G75" s="61"/>
      <c r="H75" s="82"/>
      <c r="I75" s="86"/>
      <c r="J75" s="82"/>
      <c r="K75" s="83"/>
      <c r="L75" s="82"/>
      <c r="M75" s="61"/>
      <c r="N75" s="82"/>
      <c r="O75" s="86"/>
      <c r="P75" s="82"/>
      <c r="Q75" s="83"/>
      <c r="R75" s="82"/>
      <c r="S75" s="61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</row>
    <row r="76">
      <c r="A76" s="47"/>
      <c r="B76" s="82"/>
      <c r="C76" s="82"/>
      <c r="D76" s="82"/>
      <c r="E76" s="82"/>
      <c r="F76" s="82"/>
      <c r="G76" s="61"/>
      <c r="H76" s="82"/>
      <c r="I76" s="86"/>
      <c r="J76" s="82"/>
      <c r="K76" s="83"/>
      <c r="L76" s="82"/>
      <c r="M76" s="61"/>
      <c r="N76" s="82"/>
      <c r="O76" s="86"/>
      <c r="P76" s="82"/>
      <c r="Q76" s="83"/>
      <c r="R76" s="82"/>
      <c r="S76" s="61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</row>
    <row r="77">
      <c r="A77" s="47"/>
      <c r="B77" s="82"/>
      <c r="C77" s="82"/>
      <c r="D77" s="82"/>
      <c r="E77" s="82"/>
      <c r="F77" s="82"/>
      <c r="G77" s="61"/>
      <c r="H77" s="82"/>
      <c r="I77" s="86"/>
      <c r="J77" s="82"/>
      <c r="K77" s="83"/>
      <c r="L77" s="82"/>
      <c r="M77" s="61"/>
      <c r="N77" s="82"/>
      <c r="O77" s="86"/>
      <c r="P77" s="82"/>
      <c r="Q77" s="83"/>
      <c r="R77" s="82"/>
      <c r="S77" s="61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</row>
    <row r="78">
      <c r="A78" s="47"/>
      <c r="B78" s="82"/>
      <c r="C78" s="82"/>
      <c r="D78" s="82"/>
      <c r="E78" s="82"/>
      <c r="F78" s="82"/>
      <c r="G78" s="61"/>
      <c r="H78" s="82"/>
      <c r="I78" s="86"/>
      <c r="J78" s="82"/>
      <c r="K78" s="83"/>
      <c r="L78" s="82"/>
      <c r="M78" s="61"/>
      <c r="N78" s="82"/>
      <c r="O78" s="86"/>
      <c r="P78" s="82"/>
      <c r="Q78" s="83"/>
      <c r="R78" s="82"/>
      <c r="S78" s="61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</row>
    <row r="79">
      <c r="A79" s="47"/>
      <c r="B79" s="82"/>
      <c r="C79" s="82"/>
      <c r="D79" s="82"/>
      <c r="E79" s="82"/>
      <c r="F79" s="82"/>
      <c r="G79" s="61"/>
      <c r="H79" s="82"/>
      <c r="I79" s="83"/>
      <c r="J79" s="82"/>
      <c r="K79" s="83"/>
      <c r="L79" s="82"/>
      <c r="M79" s="61"/>
      <c r="N79" s="82"/>
      <c r="O79" s="83"/>
      <c r="P79" s="82"/>
      <c r="Q79" s="83"/>
      <c r="R79" s="82"/>
      <c r="S79" s="61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</row>
    <row r="80">
      <c r="A80" s="47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</row>
    <row r="81">
      <c r="A81" s="48"/>
      <c r="B81" s="87"/>
      <c r="G81" s="51"/>
      <c r="H81" s="87"/>
      <c r="M81" s="51"/>
      <c r="N81" s="87"/>
      <c r="S81" s="51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</row>
    <row r="82">
      <c r="A82" s="47"/>
      <c r="B82" s="82"/>
      <c r="E82" s="82"/>
      <c r="G82" s="61"/>
      <c r="H82" s="82"/>
      <c r="K82" s="82"/>
      <c r="M82" s="61"/>
      <c r="N82" s="82"/>
      <c r="Q82" s="82"/>
      <c r="S82" s="61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</row>
    <row r="83">
      <c r="A83" s="47"/>
      <c r="B83" s="82"/>
      <c r="E83" s="82"/>
      <c r="G83" s="61"/>
      <c r="H83" s="82"/>
      <c r="K83" s="82"/>
      <c r="M83" s="61"/>
      <c r="N83" s="82"/>
      <c r="Q83" s="82"/>
      <c r="S83" s="61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</row>
    <row r="84">
      <c r="A84" s="47"/>
      <c r="B84" s="82"/>
      <c r="C84" s="82"/>
      <c r="D84" s="82"/>
      <c r="E84" s="82"/>
      <c r="F84" s="82"/>
      <c r="G84" s="61"/>
      <c r="H84" s="82"/>
      <c r="I84" s="82"/>
      <c r="J84" s="82"/>
      <c r="K84" s="82"/>
      <c r="L84" s="82"/>
      <c r="M84" s="61"/>
      <c r="N84" s="82"/>
      <c r="O84" s="82"/>
      <c r="P84" s="82"/>
      <c r="Q84" s="82"/>
      <c r="R84" s="82"/>
      <c r="S84" s="61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</row>
    <row r="85">
      <c r="A85" s="47"/>
      <c r="B85" s="82"/>
      <c r="C85" s="85"/>
      <c r="D85" s="82"/>
      <c r="E85" s="82"/>
      <c r="F85" s="82"/>
      <c r="G85" s="61"/>
      <c r="H85" s="82"/>
      <c r="I85" s="85"/>
      <c r="J85" s="83"/>
      <c r="K85" s="82"/>
      <c r="L85" s="82"/>
      <c r="M85" s="61"/>
      <c r="N85" s="82"/>
      <c r="O85" s="85"/>
      <c r="P85" s="83"/>
      <c r="Q85" s="82"/>
      <c r="R85" s="82"/>
      <c r="S85" s="61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</row>
    <row r="86">
      <c r="A86" s="47"/>
      <c r="B86" s="82"/>
      <c r="C86" s="85"/>
      <c r="D86" s="82"/>
      <c r="E86" s="82"/>
      <c r="F86" s="82"/>
      <c r="G86" s="61"/>
      <c r="H86" s="82"/>
      <c r="I86" s="85"/>
      <c r="J86" s="83"/>
      <c r="K86" s="82"/>
      <c r="L86" s="82"/>
      <c r="M86" s="61"/>
      <c r="N86" s="82"/>
      <c r="O86" s="85"/>
      <c r="P86" s="83"/>
      <c r="Q86" s="82"/>
      <c r="R86" s="82"/>
      <c r="S86" s="61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</row>
    <row r="87">
      <c r="A87" s="47"/>
      <c r="B87" s="82"/>
      <c r="C87" s="86"/>
      <c r="D87" s="82"/>
      <c r="E87" s="82"/>
      <c r="F87" s="82"/>
      <c r="G87" s="61"/>
      <c r="H87" s="82"/>
      <c r="I87" s="86"/>
      <c r="J87" s="83"/>
      <c r="K87" s="82"/>
      <c r="L87" s="82"/>
      <c r="M87" s="61"/>
      <c r="N87" s="82"/>
      <c r="O87" s="86"/>
      <c r="P87" s="83"/>
      <c r="Q87" s="82"/>
      <c r="R87" s="82"/>
      <c r="S87" s="61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</row>
    <row r="88">
      <c r="A88" s="47"/>
      <c r="B88" s="82"/>
      <c r="C88" s="86"/>
      <c r="D88" s="82"/>
      <c r="E88" s="82"/>
      <c r="F88" s="82"/>
      <c r="G88" s="61"/>
      <c r="H88" s="82"/>
      <c r="I88" s="86"/>
      <c r="J88" s="83"/>
      <c r="K88" s="82"/>
      <c r="L88" s="82"/>
      <c r="M88" s="61"/>
      <c r="N88" s="82"/>
      <c r="O88" s="86"/>
      <c r="P88" s="83"/>
      <c r="Q88" s="82"/>
      <c r="R88" s="82"/>
      <c r="S88" s="61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</row>
    <row r="89">
      <c r="A89" s="47"/>
      <c r="B89" s="82"/>
      <c r="C89" s="86"/>
      <c r="D89" s="82"/>
      <c r="E89" s="82"/>
      <c r="F89" s="82"/>
      <c r="G89" s="61"/>
      <c r="H89" s="82"/>
      <c r="I89" s="86"/>
      <c r="J89" s="83"/>
      <c r="K89" s="82"/>
      <c r="L89" s="82"/>
      <c r="M89" s="61"/>
      <c r="N89" s="82"/>
      <c r="O89" s="86"/>
      <c r="P89" s="83"/>
      <c r="Q89" s="82"/>
      <c r="R89" s="82"/>
      <c r="S89" s="61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</row>
    <row r="90">
      <c r="A90" s="47"/>
      <c r="B90" s="82"/>
      <c r="C90" s="86"/>
      <c r="D90" s="82"/>
      <c r="E90" s="82"/>
      <c r="F90" s="82"/>
      <c r="G90" s="61"/>
      <c r="H90" s="82"/>
      <c r="I90" s="86"/>
      <c r="J90" s="83"/>
      <c r="K90" s="82"/>
      <c r="L90" s="82"/>
      <c r="M90" s="61"/>
      <c r="N90" s="82"/>
      <c r="O90" s="86"/>
      <c r="P90" s="83"/>
      <c r="Q90" s="82"/>
      <c r="R90" s="82"/>
      <c r="S90" s="61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</row>
    <row r="91">
      <c r="A91" s="47"/>
      <c r="B91" s="82"/>
      <c r="C91" s="86"/>
      <c r="D91" s="82"/>
      <c r="E91" s="82"/>
      <c r="F91" s="82"/>
      <c r="G91" s="61"/>
      <c r="H91" s="82"/>
      <c r="I91" s="86"/>
      <c r="J91" s="83"/>
      <c r="K91" s="82"/>
      <c r="L91" s="82"/>
      <c r="M91" s="61"/>
      <c r="N91" s="82"/>
      <c r="O91" s="86"/>
      <c r="P91" s="83"/>
      <c r="Q91" s="82"/>
      <c r="R91" s="82"/>
      <c r="S91" s="61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</row>
    <row r="92">
      <c r="A92" s="47"/>
      <c r="B92" s="82"/>
      <c r="C92" s="83"/>
      <c r="D92" s="82"/>
      <c r="E92" s="83"/>
      <c r="F92" s="82"/>
      <c r="G92" s="61"/>
      <c r="H92" s="82"/>
      <c r="I92" s="83"/>
      <c r="J92" s="83"/>
      <c r="K92" s="83"/>
      <c r="L92" s="82"/>
      <c r="M92" s="61"/>
      <c r="N92" s="82"/>
      <c r="O92" s="83"/>
      <c r="P92" s="83"/>
      <c r="Q92" s="83"/>
      <c r="R92" s="82"/>
      <c r="S92" s="61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</row>
    <row r="93">
      <c r="A93" s="47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</row>
    <row r="94">
      <c r="A94" s="48"/>
      <c r="B94" s="87"/>
      <c r="G94" s="51"/>
      <c r="H94" s="87"/>
      <c r="M94" s="51"/>
      <c r="N94" s="87"/>
      <c r="S94" s="51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</row>
    <row r="95">
      <c r="A95" s="47"/>
      <c r="B95" s="82"/>
      <c r="E95" s="82"/>
      <c r="G95" s="61"/>
      <c r="H95" s="82"/>
      <c r="K95" s="82"/>
      <c r="M95" s="61"/>
      <c r="N95" s="82"/>
      <c r="Q95" s="82"/>
      <c r="S95" s="61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</row>
    <row r="96">
      <c r="A96" s="47"/>
      <c r="B96" s="82"/>
      <c r="E96" s="82"/>
      <c r="G96" s="61"/>
      <c r="H96" s="82"/>
      <c r="K96" s="82"/>
      <c r="M96" s="61"/>
      <c r="N96" s="82"/>
      <c r="Q96" s="82"/>
      <c r="S96" s="61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</row>
    <row r="97">
      <c r="A97" s="47"/>
      <c r="B97" s="82"/>
      <c r="C97" s="82"/>
      <c r="D97" s="82"/>
      <c r="E97" s="82"/>
      <c r="F97" s="82"/>
      <c r="G97" s="61"/>
      <c r="H97" s="82"/>
      <c r="I97" s="82"/>
      <c r="J97" s="82"/>
      <c r="K97" s="82"/>
      <c r="L97" s="82"/>
      <c r="M97" s="61"/>
      <c r="N97" s="82"/>
      <c r="O97" s="82"/>
      <c r="P97" s="82"/>
      <c r="Q97" s="82"/>
      <c r="R97" s="82"/>
      <c r="S97" s="61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</row>
    <row r="98">
      <c r="A98" s="47"/>
      <c r="B98" s="82"/>
      <c r="C98" s="85"/>
      <c r="D98" s="82"/>
      <c r="E98" s="82"/>
      <c r="F98" s="82"/>
      <c r="G98" s="61"/>
      <c r="H98" s="82"/>
      <c r="I98" s="85"/>
      <c r="J98" s="82"/>
      <c r="K98" s="82"/>
      <c r="L98" s="82"/>
      <c r="M98" s="61"/>
      <c r="N98" s="82"/>
      <c r="O98" s="85"/>
      <c r="P98" s="82"/>
      <c r="Q98" s="82"/>
      <c r="R98" s="82"/>
      <c r="S98" s="61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</row>
    <row r="99">
      <c r="A99" s="47"/>
      <c r="B99" s="82"/>
      <c r="C99" s="85"/>
      <c r="D99" s="82"/>
      <c r="E99" s="82"/>
      <c r="F99" s="82"/>
      <c r="G99" s="61"/>
      <c r="H99" s="82"/>
      <c r="I99" s="85"/>
      <c r="J99" s="82"/>
      <c r="K99" s="82"/>
      <c r="L99" s="82"/>
      <c r="M99" s="61"/>
      <c r="N99" s="82"/>
      <c r="O99" s="85"/>
      <c r="P99" s="82"/>
      <c r="Q99" s="82"/>
      <c r="R99" s="82"/>
      <c r="S99" s="61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</row>
    <row r="100">
      <c r="A100" s="47"/>
      <c r="B100" s="82"/>
      <c r="C100" s="86"/>
      <c r="D100" s="82"/>
      <c r="E100" s="82"/>
      <c r="F100" s="82"/>
      <c r="G100" s="61"/>
      <c r="H100" s="82"/>
      <c r="I100" s="86"/>
      <c r="J100" s="82"/>
      <c r="K100" s="82"/>
      <c r="L100" s="82"/>
      <c r="M100" s="61"/>
      <c r="N100" s="82"/>
      <c r="O100" s="86"/>
      <c r="P100" s="82"/>
      <c r="Q100" s="82"/>
      <c r="R100" s="82"/>
      <c r="S100" s="61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</row>
    <row r="101">
      <c r="A101" s="47"/>
      <c r="B101" s="82"/>
      <c r="C101" s="86"/>
      <c r="D101" s="82"/>
      <c r="E101" s="82"/>
      <c r="F101" s="82"/>
      <c r="G101" s="61"/>
      <c r="H101" s="82"/>
      <c r="I101" s="86"/>
      <c r="J101" s="82"/>
      <c r="K101" s="82"/>
      <c r="L101" s="82"/>
      <c r="M101" s="61"/>
      <c r="N101" s="82"/>
      <c r="O101" s="86"/>
      <c r="P101" s="82"/>
      <c r="Q101" s="82"/>
      <c r="R101" s="82"/>
      <c r="S101" s="61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</row>
    <row r="102">
      <c r="A102" s="47"/>
      <c r="B102" s="82"/>
      <c r="C102" s="86"/>
      <c r="D102" s="82"/>
      <c r="E102" s="82"/>
      <c r="F102" s="82"/>
      <c r="G102" s="61"/>
      <c r="H102" s="82"/>
      <c r="I102" s="86"/>
      <c r="J102" s="82"/>
      <c r="K102" s="82"/>
      <c r="L102" s="82"/>
      <c r="M102" s="61"/>
      <c r="N102" s="82"/>
      <c r="O102" s="86"/>
      <c r="P102" s="82"/>
      <c r="Q102" s="82"/>
      <c r="R102" s="82"/>
      <c r="S102" s="61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</row>
    <row r="103">
      <c r="A103" s="47"/>
      <c r="B103" s="82"/>
      <c r="C103" s="86"/>
      <c r="D103" s="82"/>
      <c r="E103" s="82"/>
      <c r="F103" s="82"/>
      <c r="G103" s="61"/>
      <c r="H103" s="82"/>
      <c r="I103" s="86"/>
      <c r="J103" s="82"/>
      <c r="K103" s="82"/>
      <c r="L103" s="82"/>
      <c r="M103" s="61"/>
      <c r="N103" s="82"/>
      <c r="O103" s="86"/>
      <c r="P103" s="82"/>
      <c r="Q103" s="82"/>
      <c r="R103" s="82"/>
      <c r="S103" s="61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</row>
    <row r="104">
      <c r="A104" s="47"/>
      <c r="B104" s="82"/>
      <c r="C104" s="86"/>
      <c r="D104" s="82"/>
      <c r="E104" s="82"/>
      <c r="F104" s="82"/>
      <c r="G104" s="61"/>
      <c r="H104" s="82"/>
      <c r="I104" s="86"/>
      <c r="J104" s="82"/>
      <c r="K104" s="82"/>
      <c r="L104" s="82"/>
      <c r="M104" s="61"/>
      <c r="N104" s="82"/>
      <c r="O104" s="86"/>
      <c r="P104" s="82"/>
      <c r="Q104" s="82"/>
      <c r="R104" s="82"/>
      <c r="S104" s="61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</row>
    <row r="105">
      <c r="A105" s="47"/>
      <c r="B105" s="82"/>
      <c r="C105" s="83"/>
      <c r="D105" s="82"/>
      <c r="E105" s="83"/>
      <c r="F105" s="82"/>
      <c r="G105" s="61"/>
      <c r="H105" s="82"/>
      <c r="I105" s="83"/>
      <c r="J105" s="82"/>
      <c r="K105" s="83"/>
      <c r="L105" s="82"/>
      <c r="M105" s="61"/>
      <c r="N105" s="82"/>
      <c r="O105" s="83"/>
      <c r="P105" s="82"/>
      <c r="Q105" s="83"/>
      <c r="R105" s="82"/>
      <c r="S105" s="61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</row>
    <row r="106">
      <c r="A106" s="47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</row>
    <row r="107">
      <c r="A107" s="47"/>
      <c r="B107" s="87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</row>
    <row r="108">
      <c r="A108" s="47"/>
      <c r="B108" s="82"/>
      <c r="E108" s="82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</row>
    <row r="109">
      <c r="A109" s="47"/>
      <c r="B109" s="82"/>
      <c r="E109" s="82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</row>
    <row r="110">
      <c r="A110" s="47"/>
      <c r="B110" s="82"/>
      <c r="C110" s="82"/>
      <c r="D110" s="82"/>
      <c r="E110" s="82"/>
      <c r="F110" s="82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</row>
    <row r="111">
      <c r="A111" s="47"/>
      <c r="B111" s="82"/>
      <c r="C111" s="85"/>
      <c r="D111" s="82"/>
      <c r="E111" s="83"/>
      <c r="F111" s="82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</row>
    <row r="112">
      <c r="A112" s="47"/>
      <c r="B112" s="82"/>
      <c r="C112" s="85"/>
      <c r="D112" s="82"/>
      <c r="E112" s="83"/>
      <c r="F112" s="82"/>
      <c r="G112" s="61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</row>
    <row r="113">
      <c r="A113" s="47"/>
      <c r="B113" s="82"/>
      <c r="C113" s="85"/>
      <c r="D113" s="82"/>
      <c r="E113" s="83"/>
      <c r="F113" s="82"/>
      <c r="G113" s="61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</row>
    <row r="114">
      <c r="A114" s="47"/>
      <c r="B114" s="82"/>
      <c r="C114" s="85"/>
      <c r="D114" s="82"/>
      <c r="E114" s="83"/>
      <c r="F114" s="82"/>
      <c r="G114" s="61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</row>
    <row r="115">
      <c r="A115" s="47"/>
      <c r="B115" s="82"/>
      <c r="C115" s="85"/>
      <c r="D115" s="82"/>
      <c r="E115" s="83"/>
      <c r="F115" s="82"/>
      <c r="G115" s="61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</row>
    <row r="116">
      <c r="A116" s="47"/>
      <c r="B116" s="82"/>
      <c r="C116" s="85"/>
      <c r="D116" s="82"/>
      <c r="E116" s="83"/>
      <c r="F116" s="82"/>
      <c r="G116" s="61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</row>
    <row r="117">
      <c r="A117" s="47"/>
      <c r="B117" s="82"/>
      <c r="C117" s="85"/>
      <c r="D117" s="82"/>
      <c r="E117" s="83"/>
      <c r="F117" s="82"/>
      <c r="G117" s="61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</row>
    <row r="118">
      <c r="A118" s="47"/>
      <c r="B118" s="82"/>
      <c r="C118" s="83"/>
      <c r="D118" s="82"/>
      <c r="E118" s="83"/>
      <c r="F118" s="82"/>
      <c r="G118" s="61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</row>
    <row r="119">
      <c r="A119" s="47"/>
      <c r="B119" s="61"/>
      <c r="C119" s="61"/>
      <c r="D119" s="61"/>
      <c r="E119" s="61"/>
      <c r="F119" s="61"/>
      <c r="G119" s="61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</row>
    <row r="120">
      <c r="A120" s="47"/>
      <c r="B120" s="61"/>
      <c r="C120" s="61"/>
      <c r="D120" s="61"/>
      <c r="E120" s="61"/>
      <c r="F120" s="61"/>
      <c r="G120" s="61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</row>
    <row r="986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</row>
    <row r="987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</row>
    <row r="98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</row>
    <row r="989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</row>
    <row r="990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</row>
    <row r="99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</row>
    <row r="992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</row>
    <row r="993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</row>
    <row r="994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</row>
    <row r="99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</row>
    <row r="996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</row>
    <row r="997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</row>
    <row r="99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</row>
    <row r="999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</row>
    <row r="1000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</row>
    <row r="1001">
      <c r="A1001" s="47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</row>
  </sheetData>
  <mergeCells count="141">
    <mergeCell ref="H20:J20"/>
    <mergeCell ref="H21:J21"/>
    <mergeCell ref="B27:F27"/>
    <mergeCell ref="H27:L27"/>
    <mergeCell ref="N27:R27"/>
    <mergeCell ref="H28:J28"/>
    <mergeCell ref="N28:P28"/>
    <mergeCell ref="B28:D28"/>
    <mergeCell ref="B29:D29"/>
    <mergeCell ref="H29:J29"/>
    <mergeCell ref="N29:P29"/>
    <mergeCell ref="B30:D30"/>
    <mergeCell ref="H30:J30"/>
    <mergeCell ref="N30:P30"/>
    <mergeCell ref="B2:F2"/>
    <mergeCell ref="B3:D3"/>
    <mergeCell ref="B4:D4"/>
    <mergeCell ref="B5:D5"/>
    <mergeCell ref="N6:R6"/>
    <mergeCell ref="T6:X6"/>
    <mergeCell ref="Z6:AD6"/>
    <mergeCell ref="Z7:AB7"/>
    <mergeCell ref="Z8:AB8"/>
    <mergeCell ref="Z9:AB9"/>
    <mergeCell ref="H6:L6"/>
    <mergeCell ref="H7:J7"/>
    <mergeCell ref="N7:P7"/>
    <mergeCell ref="T7:V7"/>
    <mergeCell ref="H8:J8"/>
    <mergeCell ref="T8:V8"/>
    <mergeCell ref="H9:J9"/>
    <mergeCell ref="T9:V9"/>
    <mergeCell ref="N8:P8"/>
    <mergeCell ref="N9:P9"/>
    <mergeCell ref="B17:D17"/>
    <mergeCell ref="E17:F17"/>
    <mergeCell ref="H18:L18"/>
    <mergeCell ref="N18:R18"/>
    <mergeCell ref="T18:X18"/>
    <mergeCell ref="T19:V19"/>
    <mergeCell ref="T20:V20"/>
    <mergeCell ref="T21:V21"/>
    <mergeCell ref="T27:X27"/>
    <mergeCell ref="T28:V28"/>
    <mergeCell ref="T29:V29"/>
    <mergeCell ref="T30:V30"/>
    <mergeCell ref="B18:F18"/>
    <mergeCell ref="B19:D19"/>
    <mergeCell ref="H19:J19"/>
    <mergeCell ref="N19:P19"/>
    <mergeCell ref="B20:D20"/>
    <mergeCell ref="N20:P20"/>
    <mergeCell ref="B21:D21"/>
    <mergeCell ref="N21:P21"/>
    <mergeCell ref="T38:V38"/>
    <mergeCell ref="T39:V39"/>
    <mergeCell ref="H56:J56"/>
    <mergeCell ref="H57:J57"/>
    <mergeCell ref="B68:F68"/>
    <mergeCell ref="H68:L68"/>
    <mergeCell ref="E69:F69"/>
    <mergeCell ref="H69:J69"/>
    <mergeCell ref="K69:L69"/>
    <mergeCell ref="B69:D69"/>
    <mergeCell ref="B70:D70"/>
    <mergeCell ref="E70:F70"/>
    <mergeCell ref="H70:J70"/>
    <mergeCell ref="K70:L70"/>
    <mergeCell ref="B81:F81"/>
    <mergeCell ref="H81:L81"/>
    <mergeCell ref="B83:D83"/>
    <mergeCell ref="E83:F83"/>
    <mergeCell ref="H83:J83"/>
    <mergeCell ref="K83:L83"/>
    <mergeCell ref="B94:F94"/>
    <mergeCell ref="H94:L94"/>
    <mergeCell ref="N94:R94"/>
    <mergeCell ref="H95:J95"/>
    <mergeCell ref="H96:J96"/>
    <mergeCell ref="B107:F107"/>
    <mergeCell ref="B108:D108"/>
    <mergeCell ref="E108:F108"/>
    <mergeCell ref="B109:D109"/>
    <mergeCell ref="E109:F109"/>
    <mergeCell ref="N95:P95"/>
    <mergeCell ref="N96:P96"/>
    <mergeCell ref="B95:D95"/>
    <mergeCell ref="E95:F95"/>
    <mergeCell ref="K95:L95"/>
    <mergeCell ref="Q95:R95"/>
    <mergeCell ref="B96:D96"/>
    <mergeCell ref="E96:F96"/>
    <mergeCell ref="K96:L96"/>
    <mergeCell ref="Q96:R96"/>
    <mergeCell ref="B36:F36"/>
    <mergeCell ref="H36:L36"/>
    <mergeCell ref="N36:R36"/>
    <mergeCell ref="T36:X36"/>
    <mergeCell ref="H37:J37"/>
    <mergeCell ref="N37:P37"/>
    <mergeCell ref="T37:V37"/>
    <mergeCell ref="B37:D37"/>
    <mergeCell ref="B38:D38"/>
    <mergeCell ref="H38:J38"/>
    <mergeCell ref="N38:P38"/>
    <mergeCell ref="B39:D39"/>
    <mergeCell ref="H39:J39"/>
    <mergeCell ref="N39:P39"/>
    <mergeCell ref="H55:L55"/>
    <mergeCell ref="N55:R55"/>
    <mergeCell ref="B44:D44"/>
    <mergeCell ref="E44:F44"/>
    <mergeCell ref="H44:J44"/>
    <mergeCell ref="K44:L44"/>
    <mergeCell ref="N44:P44"/>
    <mergeCell ref="Q44:R44"/>
    <mergeCell ref="B55:F55"/>
    <mergeCell ref="B56:D56"/>
    <mergeCell ref="E56:F56"/>
    <mergeCell ref="K56:L56"/>
    <mergeCell ref="Q56:R56"/>
    <mergeCell ref="B57:D57"/>
    <mergeCell ref="E57:F57"/>
    <mergeCell ref="K57:L57"/>
    <mergeCell ref="Q57:R57"/>
    <mergeCell ref="B82:D82"/>
    <mergeCell ref="E82:F82"/>
    <mergeCell ref="H82:J82"/>
    <mergeCell ref="K82:L82"/>
    <mergeCell ref="N82:P82"/>
    <mergeCell ref="Q82:R82"/>
    <mergeCell ref="N81:R81"/>
    <mergeCell ref="N83:P83"/>
    <mergeCell ref="Q83:R83"/>
    <mergeCell ref="N56:P56"/>
    <mergeCell ref="N57:P57"/>
    <mergeCell ref="N68:R68"/>
    <mergeCell ref="N69:P69"/>
    <mergeCell ref="Q69:R69"/>
    <mergeCell ref="N70:P70"/>
    <mergeCell ref="Q70:R70"/>
  </mergeCell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700"/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9" width="9.5"/>
    <col customWidth="1" min="11" max="11" width="5.63"/>
    <col customWidth="1" min="12" max="19" width="9.5"/>
    <col customWidth="1" min="22" max="22" width="8.0"/>
    <col customWidth="1" min="23" max="23" width="10.13"/>
  </cols>
  <sheetData>
    <row r="1">
      <c r="A1" s="90" t="s">
        <v>50</v>
      </c>
      <c r="B1" s="7"/>
      <c r="C1" s="7"/>
      <c r="D1" s="7"/>
      <c r="E1" s="7"/>
      <c r="F1" s="7"/>
      <c r="G1" s="7"/>
      <c r="H1" s="7"/>
      <c r="I1" s="8"/>
      <c r="K1" s="91" t="s">
        <v>51</v>
      </c>
      <c r="L1" s="7"/>
      <c r="M1" s="7"/>
      <c r="N1" s="7"/>
      <c r="O1" s="7"/>
      <c r="P1" s="7"/>
      <c r="Q1" s="7"/>
      <c r="R1" s="7"/>
      <c r="S1" s="8"/>
      <c r="U1" s="92" t="s">
        <v>52</v>
      </c>
      <c r="V1" s="7"/>
      <c r="W1" s="7"/>
      <c r="X1" s="7"/>
      <c r="Y1" s="7"/>
      <c r="Z1" s="7"/>
      <c r="AA1" s="7"/>
      <c r="AB1" s="7"/>
      <c r="AC1" s="8"/>
      <c r="AE1" s="93" t="s">
        <v>53</v>
      </c>
      <c r="AF1" s="7"/>
      <c r="AG1" s="7"/>
      <c r="AH1" s="7"/>
      <c r="AI1" s="7"/>
      <c r="AJ1" s="7"/>
      <c r="AK1" s="7"/>
      <c r="AL1" s="7"/>
      <c r="AM1" s="8"/>
    </row>
    <row r="2">
      <c r="A2" s="90" t="s">
        <v>54</v>
      </c>
      <c r="B2" s="7"/>
      <c r="C2" s="7"/>
      <c r="D2" s="7"/>
      <c r="E2" s="7"/>
      <c r="F2" s="7"/>
      <c r="G2" s="7"/>
      <c r="H2" s="7"/>
      <c r="I2" s="8"/>
      <c r="K2" s="91" t="s">
        <v>54</v>
      </c>
      <c r="L2" s="7"/>
      <c r="M2" s="7"/>
      <c r="N2" s="7"/>
      <c r="O2" s="7"/>
      <c r="P2" s="7"/>
      <c r="Q2" s="7"/>
      <c r="R2" s="7"/>
      <c r="S2" s="8"/>
      <c r="U2" s="92" t="s">
        <v>54</v>
      </c>
      <c r="V2" s="7"/>
      <c r="W2" s="7"/>
      <c r="X2" s="7"/>
      <c r="Y2" s="7"/>
      <c r="Z2" s="7"/>
      <c r="AA2" s="7"/>
      <c r="AB2" s="7"/>
      <c r="AC2" s="8"/>
      <c r="AE2" s="93" t="s">
        <v>54</v>
      </c>
      <c r="AF2" s="7"/>
      <c r="AG2" s="7"/>
      <c r="AH2" s="7"/>
      <c r="AI2" s="7"/>
      <c r="AJ2" s="7"/>
      <c r="AK2" s="7"/>
      <c r="AL2" s="7"/>
      <c r="AM2" s="8"/>
    </row>
    <row r="3">
      <c r="A3" s="94" t="s">
        <v>55</v>
      </c>
      <c r="B3" s="95"/>
      <c r="C3" s="96">
        <v>35.0</v>
      </c>
      <c r="D3" s="96">
        <v>45.0</v>
      </c>
      <c r="E3" s="96">
        <v>50.0</v>
      </c>
      <c r="F3" s="96">
        <v>55.0</v>
      </c>
      <c r="G3" s="96">
        <v>60.0</v>
      </c>
      <c r="H3" s="96">
        <v>65.0</v>
      </c>
      <c r="I3" s="97">
        <v>75.0</v>
      </c>
      <c r="K3" s="98" t="s">
        <v>55</v>
      </c>
      <c r="L3" s="95"/>
      <c r="M3" s="96">
        <v>35.0</v>
      </c>
      <c r="N3" s="96">
        <v>45.0</v>
      </c>
      <c r="O3" s="96">
        <v>50.0</v>
      </c>
      <c r="P3" s="96">
        <v>55.0</v>
      </c>
      <c r="Q3" s="96">
        <v>60.0</v>
      </c>
      <c r="R3" s="96">
        <v>65.0</v>
      </c>
      <c r="S3" s="97">
        <v>75.0</v>
      </c>
      <c r="U3" s="99" t="s">
        <v>55</v>
      </c>
      <c r="V3" s="95"/>
      <c r="W3" s="96">
        <v>35.0</v>
      </c>
      <c r="X3" s="96">
        <v>45.0</v>
      </c>
      <c r="Y3" s="96"/>
      <c r="Z3" s="96">
        <v>55.0</v>
      </c>
      <c r="AA3" s="96"/>
      <c r="AB3" s="96">
        <v>65.0</v>
      </c>
      <c r="AC3" s="97">
        <v>75.0</v>
      </c>
      <c r="AE3" s="100" t="s">
        <v>55</v>
      </c>
      <c r="AF3" s="95"/>
      <c r="AG3" s="96">
        <v>35.0</v>
      </c>
      <c r="AH3" s="96">
        <v>45.0</v>
      </c>
      <c r="AI3" s="96">
        <v>50.0</v>
      </c>
      <c r="AJ3" s="96">
        <v>55.0</v>
      </c>
      <c r="AK3" s="96">
        <v>60.0</v>
      </c>
      <c r="AL3" s="96">
        <v>65.0</v>
      </c>
      <c r="AM3" s="97">
        <v>75.0</v>
      </c>
    </row>
    <row r="4">
      <c r="A4" s="101"/>
      <c r="B4" s="102">
        <v>80.0</v>
      </c>
      <c r="C4" s="103"/>
      <c r="D4" s="104"/>
      <c r="E4" s="105"/>
      <c r="F4" s="104"/>
      <c r="G4" s="106"/>
      <c r="H4" s="104"/>
      <c r="I4" s="107"/>
      <c r="K4" s="101"/>
      <c r="L4" s="102">
        <v>80.0</v>
      </c>
      <c r="M4" s="108"/>
      <c r="N4" s="109"/>
      <c r="O4" s="106"/>
      <c r="P4" s="104"/>
      <c r="Q4" s="106"/>
      <c r="R4" s="104"/>
      <c r="S4" s="110"/>
      <c r="U4" s="101"/>
      <c r="V4" s="102">
        <v>80.0</v>
      </c>
      <c r="W4" s="111" t="str">
        <f t="shared" ref="W4:AC4" si="1">C4/M4</f>
        <v>#DIV/0!</v>
      </c>
      <c r="X4" s="111" t="str">
        <f t="shared" si="1"/>
        <v>#DIV/0!</v>
      </c>
      <c r="Y4" s="111" t="str">
        <f t="shared" si="1"/>
        <v>#DIV/0!</v>
      </c>
      <c r="Z4" s="111" t="str">
        <f t="shared" si="1"/>
        <v>#DIV/0!</v>
      </c>
      <c r="AA4" s="111" t="str">
        <f t="shared" si="1"/>
        <v>#DIV/0!</v>
      </c>
      <c r="AB4" s="111" t="str">
        <f t="shared" si="1"/>
        <v>#DIV/0!</v>
      </c>
      <c r="AC4" s="112" t="str">
        <f t="shared" si="1"/>
        <v>#DIV/0!</v>
      </c>
      <c r="AE4" s="101"/>
      <c r="AF4" s="102" t="s">
        <v>56</v>
      </c>
      <c r="AG4" s="113">
        <v>50.87719298245609</v>
      </c>
      <c r="AH4" s="113">
        <v>38.88888888888879</v>
      </c>
      <c r="AI4" s="113"/>
      <c r="AJ4" s="113">
        <v>47.28682170542635</v>
      </c>
      <c r="AK4" s="113"/>
      <c r="AL4" s="113">
        <v>24.390243902439057</v>
      </c>
      <c r="AM4" s="113">
        <v>28.888888888889053</v>
      </c>
    </row>
    <row r="5">
      <c r="A5" s="101"/>
      <c r="B5" s="102">
        <v>90.0</v>
      </c>
      <c r="C5" s="104"/>
      <c r="D5" s="104"/>
      <c r="E5" s="105"/>
      <c r="F5" s="104"/>
      <c r="G5" s="106"/>
      <c r="H5" s="104"/>
      <c r="I5" s="107"/>
      <c r="K5" s="101"/>
      <c r="L5" s="102">
        <v>90.0</v>
      </c>
      <c r="M5" s="104"/>
      <c r="N5" s="104"/>
      <c r="O5" s="106"/>
      <c r="P5" s="104"/>
      <c r="Q5" s="106"/>
      <c r="R5" s="104"/>
      <c r="S5" s="110"/>
      <c r="U5" s="101"/>
      <c r="V5" s="102">
        <v>90.0</v>
      </c>
      <c r="W5" s="111" t="str">
        <f t="shared" ref="W5:AC5" si="2">C5/M5</f>
        <v>#DIV/0!</v>
      </c>
      <c r="X5" s="111" t="str">
        <f t="shared" si="2"/>
        <v>#DIV/0!</v>
      </c>
      <c r="Y5" s="111" t="str">
        <f t="shared" si="2"/>
        <v>#DIV/0!</v>
      </c>
      <c r="Z5" s="111" t="str">
        <f t="shared" si="2"/>
        <v>#DIV/0!</v>
      </c>
      <c r="AA5" s="111" t="str">
        <f t="shared" si="2"/>
        <v>#DIV/0!</v>
      </c>
      <c r="AB5" s="111" t="str">
        <f t="shared" si="2"/>
        <v>#DIV/0!</v>
      </c>
      <c r="AC5" s="112" t="str">
        <f t="shared" si="2"/>
        <v>#DIV/0!</v>
      </c>
      <c r="AE5" s="101"/>
      <c r="AF5" s="102" t="s">
        <v>57</v>
      </c>
      <c r="AG5" s="113">
        <v>51.724137931034505</v>
      </c>
      <c r="AH5" s="113">
        <v>44.827586206896505</v>
      </c>
      <c r="AI5" s="113"/>
      <c r="AJ5" s="113">
        <v>46.29629629629638</v>
      </c>
      <c r="AK5" s="113"/>
      <c r="AL5" s="113">
        <v>34.69387755102028</v>
      </c>
      <c r="AM5" s="113">
        <v>32.65306122448983</v>
      </c>
    </row>
    <row r="6">
      <c r="A6" s="101"/>
      <c r="B6" s="102">
        <v>95.0</v>
      </c>
      <c r="C6" s="104"/>
      <c r="D6" s="114"/>
      <c r="E6" s="106"/>
      <c r="F6" s="106"/>
      <c r="G6" s="106"/>
      <c r="H6" s="106"/>
      <c r="I6" s="107"/>
      <c r="K6" s="101"/>
      <c r="L6" s="102">
        <v>95.0</v>
      </c>
      <c r="M6" s="104"/>
      <c r="N6" s="106"/>
      <c r="O6" s="106"/>
      <c r="P6" s="106"/>
      <c r="Q6" s="106"/>
      <c r="R6" s="106"/>
      <c r="S6" s="107"/>
      <c r="U6" s="101"/>
      <c r="V6" s="102">
        <v>95.0</v>
      </c>
      <c r="W6" s="111"/>
      <c r="X6" s="111" t="str">
        <f t="shared" ref="X6:AB6" si="3">D6/N6</f>
        <v>#DIV/0!</v>
      </c>
      <c r="Y6" s="111" t="str">
        <f t="shared" si="3"/>
        <v>#DIV/0!</v>
      </c>
      <c r="Z6" s="111" t="str">
        <f t="shared" si="3"/>
        <v>#DIV/0!</v>
      </c>
      <c r="AA6" s="111" t="str">
        <f t="shared" si="3"/>
        <v>#DIV/0!</v>
      </c>
      <c r="AB6" s="111" t="str">
        <f t="shared" si="3"/>
        <v>#DIV/0!</v>
      </c>
      <c r="AC6" s="112"/>
      <c r="AE6" s="101"/>
      <c r="AF6" s="102" t="s">
        <v>58</v>
      </c>
      <c r="AG6" s="113"/>
      <c r="AH6" s="113"/>
      <c r="AI6" s="113"/>
      <c r="AJ6" s="113"/>
      <c r="AK6" s="113"/>
      <c r="AL6" s="113"/>
      <c r="AM6" s="113"/>
    </row>
    <row r="7">
      <c r="A7" s="101"/>
      <c r="B7" s="102">
        <v>100.0</v>
      </c>
      <c r="C7" s="104"/>
      <c r="D7" s="104"/>
      <c r="E7" s="104"/>
      <c r="F7" s="104"/>
      <c r="G7" s="104"/>
      <c r="H7" s="104"/>
      <c r="I7" s="107"/>
      <c r="K7" s="101"/>
      <c r="L7" s="102">
        <v>100.0</v>
      </c>
      <c r="M7" s="104"/>
      <c r="N7" s="104"/>
      <c r="O7" s="104"/>
      <c r="P7" s="104"/>
      <c r="Q7" s="104"/>
      <c r="R7" s="104"/>
      <c r="S7" s="110"/>
      <c r="U7" s="101"/>
      <c r="V7" s="102">
        <v>100.0</v>
      </c>
      <c r="W7" s="111" t="str">
        <f t="shared" ref="W7:X7" si="4">C7/M7</f>
        <v>#DIV/0!</v>
      </c>
      <c r="X7" s="111" t="str">
        <f t="shared" si="4"/>
        <v>#DIV/0!</v>
      </c>
      <c r="Y7" s="111"/>
      <c r="Z7" s="111" t="str">
        <f t="shared" ref="Z7:Z9" si="7">F7/P7</f>
        <v>#DIV/0!</v>
      </c>
      <c r="AA7" s="111"/>
      <c r="AB7" s="111" t="str">
        <f t="shared" ref="AB7:AC7" si="5">H7/R7</f>
        <v>#DIV/0!</v>
      </c>
      <c r="AC7" s="112" t="str">
        <f t="shared" si="5"/>
        <v>#DIV/0!</v>
      </c>
      <c r="AE7" s="101"/>
      <c r="AF7" s="102" t="s">
        <v>59</v>
      </c>
      <c r="AG7" s="113">
        <v>71.05263157894731</v>
      </c>
      <c r="AH7" s="113">
        <v>54.545454545454476</v>
      </c>
      <c r="AI7" s="113"/>
      <c r="AJ7" s="113">
        <v>46.29629629629638</v>
      </c>
      <c r="AK7" s="113"/>
      <c r="AL7" s="113">
        <v>47.916666666666714</v>
      </c>
      <c r="AM7" s="113">
        <v>37.77777777777768</v>
      </c>
    </row>
    <row r="8">
      <c r="A8" s="101"/>
      <c r="B8" s="102">
        <v>110.0</v>
      </c>
      <c r="C8" s="104"/>
      <c r="D8" s="104"/>
      <c r="E8" s="104"/>
      <c r="F8" s="104"/>
      <c r="G8" s="104"/>
      <c r="H8" s="104"/>
      <c r="I8" s="107"/>
      <c r="K8" s="101"/>
      <c r="L8" s="102">
        <v>110.0</v>
      </c>
      <c r="M8" s="104"/>
      <c r="N8" s="104"/>
      <c r="O8" s="104"/>
      <c r="P8" s="104"/>
      <c r="Q8" s="104"/>
      <c r="R8" s="104"/>
      <c r="S8" s="110"/>
      <c r="U8" s="101"/>
      <c r="V8" s="102">
        <v>110.0</v>
      </c>
      <c r="W8" s="111" t="str">
        <f t="shared" ref="W8:X8" si="6">C8/M8</f>
        <v>#DIV/0!</v>
      </c>
      <c r="X8" s="111" t="str">
        <f t="shared" si="6"/>
        <v>#DIV/0!</v>
      </c>
      <c r="Y8" s="111"/>
      <c r="Z8" s="111" t="str">
        <f t="shared" si="7"/>
        <v>#DIV/0!</v>
      </c>
      <c r="AA8" s="111"/>
      <c r="AB8" s="111" t="str">
        <f t="shared" ref="AB8:AC8" si="8">H8/R8</f>
        <v>#DIV/0!</v>
      </c>
      <c r="AC8" s="112" t="str">
        <f t="shared" si="8"/>
        <v>#DIV/0!</v>
      </c>
      <c r="AE8" s="101"/>
      <c r="AF8" s="102" t="s">
        <v>60</v>
      </c>
      <c r="AG8" s="113">
        <v>65.51724137931033</v>
      </c>
      <c r="AH8" s="113">
        <v>59.64912280701754</v>
      </c>
      <c r="AI8" s="113"/>
      <c r="AJ8" s="113">
        <v>55.93220338983053</v>
      </c>
      <c r="AK8" s="113"/>
      <c r="AL8" s="113">
        <v>66.66666666666666</v>
      </c>
      <c r="AM8" s="113">
        <v>40.35087719298249</v>
      </c>
    </row>
    <row r="9">
      <c r="A9" s="28"/>
      <c r="B9" s="115">
        <v>120.0</v>
      </c>
      <c r="C9" s="116"/>
      <c r="D9" s="116"/>
      <c r="E9" s="116"/>
      <c r="F9" s="116"/>
      <c r="G9" s="116"/>
      <c r="H9" s="116"/>
      <c r="I9" s="117"/>
      <c r="K9" s="28"/>
      <c r="L9" s="115">
        <v>120.0</v>
      </c>
      <c r="M9" s="118"/>
      <c r="N9" s="116"/>
      <c r="O9" s="116"/>
      <c r="P9" s="116"/>
      <c r="Q9" s="116"/>
      <c r="R9" s="116"/>
      <c r="S9" s="119"/>
      <c r="U9" s="28"/>
      <c r="V9" s="115">
        <v>120.0</v>
      </c>
      <c r="W9" s="120" t="str">
        <f t="shared" ref="W9:X9" si="9">C9/M9</f>
        <v>#DIV/0!</v>
      </c>
      <c r="X9" s="120" t="str">
        <f t="shared" si="9"/>
        <v>#DIV/0!</v>
      </c>
      <c r="Y9" s="120"/>
      <c r="Z9" s="120" t="str">
        <f t="shared" si="7"/>
        <v>#DIV/0!</v>
      </c>
      <c r="AA9" s="120"/>
      <c r="AB9" s="120" t="str">
        <f t="shared" ref="AB9:AC9" si="10">H9/R9</f>
        <v>#DIV/0!</v>
      </c>
      <c r="AC9" s="121" t="str">
        <f t="shared" si="10"/>
        <v>#DIV/0!</v>
      </c>
      <c r="AE9" s="28"/>
      <c r="AF9" s="115" t="s">
        <v>61</v>
      </c>
      <c r="AG9" s="113">
        <v>58.20895522388064</v>
      </c>
      <c r="AH9" s="113">
        <v>57.57575757575767</v>
      </c>
      <c r="AI9" s="113"/>
      <c r="AJ9" s="113">
        <v>57.37704918032792</v>
      </c>
      <c r="AK9" s="113"/>
      <c r="AL9" s="113">
        <v>58.18181818181824</v>
      </c>
      <c r="AM9" s="113">
        <v>45.283018867924525</v>
      </c>
    </row>
    <row r="11">
      <c r="A11" s="90" t="s">
        <v>62</v>
      </c>
      <c r="B11" s="7"/>
      <c r="C11" s="7"/>
      <c r="D11" s="7"/>
      <c r="E11" s="7"/>
      <c r="F11" s="7"/>
      <c r="G11" s="7"/>
      <c r="H11" s="7"/>
      <c r="I11" s="8"/>
      <c r="K11" s="91" t="s">
        <v>63</v>
      </c>
      <c r="L11" s="7"/>
      <c r="M11" s="7"/>
      <c r="N11" s="7"/>
      <c r="O11" s="7"/>
      <c r="P11" s="7"/>
      <c r="Q11" s="7"/>
      <c r="R11" s="7"/>
      <c r="S11" s="8"/>
      <c r="U11" s="92" t="s">
        <v>64</v>
      </c>
      <c r="V11" s="7"/>
      <c r="W11" s="7"/>
      <c r="X11" s="7"/>
      <c r="Y11" s="7"/>
      <c r="Z11" s="7"/>
      <c r="AA11" s="7"/>
      <c r="AB11" s="7"/>
      <c r="AC11" s="8"/>
      <c r="AE11" s="93" t="s">
        <v>65</v>
      </c>
      <c r="AF11" s="7"/>
      <c r="AG11" s="7"/>
      <c r="AH11" s="7"/>
      <c r="AI11" s="7"/>
      <c r="AJ11" s="7"/>
      <c r="AK11" s="7"/>
      <c r="AL11" s="7"/>
      <c r="AM11" s="8"/>
    </row>
    <row r="12">
      <c r="A12" s="90" t="s">
        <v>54</v>
      </c>
      <c r="B12" s="7"/>
      <c r="C12" s="7"/>
      <c r="D12" s="7"/>
      <c r="E12" s="7"/>
      <c r="F12" s="7"/>
      <c r="G12" s="7"/>
      <c r="H12" s="7"/>
      <c r="I12" s="8"/>
      <c r="K12" s="91" t="s">
        <v>54</v>
      </c>
      <c r="L12" s="7"/>
      <c r="M12" s="7"/>
      <c r="N12" s="7"/>
      <c r="O12" s="7"/>
      <c r="P12" s="7"/>
      <c r="Q12" s="7"/>
      <c r="R12" s="7"/>
      <c r="S12" s="8"/>
      <c r="U12" s="92" t="s">
        <v>54</v>
      </c>
      <c r="V12" s="7"/>
      <c r="W12" s="7"/>
      <c r="X12" s="7"/>
      <c r="Y12" s="7"/>
      <c r="Z12" s="7"/>
      <c r="AA12" s="7"/>
      <c r="AB12" s="7"/>
      <c r="AC12" s="8"/>
      <c r="AE12" s="93" t="s">
        <v>54</v>
      </c>
      <c r="AF12" s="7"/>
      <c r="AG12" s="7"/>
      <c r="AH12" s="7"/>
      <c r="AI12" s="7"/>
      <c r="AJ12" s="7"/>
      <c r="AK12" s="7"/>
      <c r="AL12" s="7"/>
      <c r="AM12" s="8"/>
    </row>
    <row r="13">
      <c r="A13" s="94" t="s">
        <v>55</v>
      </c>
      <c r="B13" s="95"/>
      <c r="C13" s="96">
        <v>35.0</v>
      </c>
      <c r="D13" s="96">
        <v>45.0</v>
      </c>
      <c r="E13" s="96">
        <v>50.0</v>
      </c>
      <c r="F13" s="96">
        <v>55.0</v>
      </c>
      <c r="G13" s="96">
        <v>60.0</v>
      </c>
      <c r="H13" s="96">
        <v>65.0</v>
      </c>
      <c r="I13" s="97">
        <v>75.0</v>
      </c>
      <c r="K13" s="98" t="s">
        <v>55</v>
      </c>
      <c r="L13" s="95"/>
      <c r="M13" s="96">
        <v>35.0</v>
      </c>
      <c r="N13" s="96">
        <v>45.0</v>
      </c>
      <c r="O13" s="96">
        <v>50.0</v>
      </c>
      <c r="P13" s="96">
        <v>55.0</v>
      </c>
      <c r="Q13" s="96">
        <v>60.0</v>
      </c>
      <c r="R13" s="96">
        <v>65.0</v>
      </c>
      <c r="S13" s="97">
        <v>75.0</v>
      </c>
      <c r="U13" s="99" t="s">
        <v>55</v>
      </c>
      <c r="V13" s="95"/>
      <c r="W13" s="96">
        <v>35.0</v>
      </c>
      <c r="X13" s="96">
        <v>45.0</v>
      </c>
      <c r="Y13" s="96">
        <v>50.0</v>
      </c>
      <c r="Z13" s="96">
        <v>55.0</v>
      </c>
      <c r="AA13" s="96">
        <v>60.0</v>
      </c>
      <c r="AB13" s="96">
        <v>65.0</v>
      </c>
      <c r="AC13" s="97">
        <v>75.0</v>
      </c>
      <c r="AE13" s="100" t="s">
        <v>55</v>
      </c>
      <c r="AF13" s="95"/>
      <c r="AG13" s="96">
        <v>35.0</v>
      </c>
      <c r="AH13" s="96">
        <v>45.0</v>
      </c>
      <c r="AI13" s="96">
        <v>50.0</v>
      </c>
      <c r="AJ13" s="96">
        <v>55.0</v>
      </c>
      <c r="AK13" s="96">
        <v>60.0</v>
      </c>
      <c r="AL13" s="96">
        <v>65.0</v>
      </c>
      <c r="AM13" s="97">
        <v>75.0</v>
      </c>
    </row>
    <row r="14">
      <c r="A14" s="101"/>
      <c r="B14" s="102" t="s">
        <v>56</v>
      </c>
      <c r="C14" s="103"/>
      <c r="D14" s="104"/>
      <c r="E14" s="105"/>
      <c r="F14" s="104"/>
      <c r="G14" s="106"/>
      <c r="H14" s="104"/>
      <c r="I14" s="107"/>
      <c r="K14" s="101"/>
      <c r="L14" s="102" t="s">
        <v>56</v>
      </c>
      <c r="M14" s="103"/>
      <c r="N14" s="104"/>
      <c r="O14" s="106"/>
      <c r="P14" s="104"/>
      <c r="Q14" s="106"/>
      <c r="R14" s="104"/>
      <c r="S14" s="107"/>
      <c r="U14" s="101"/>
      <c r="V14" s="102" t="s">
        <v>56</v>
      </c>
      <c r="W14" s="111" t="str">
        <f t="shared" ref="W14:AC14" si="11">C14/M14</f>
        <v>#DIV/0!</v>
      </c>
      <c r="X14" s="111" t="str">
        <f t="shared" si="11"/>
        <v>#DIV/0!</v>
      </c>
      <c r="Y14" s="111" t="str">
        <f t="shared" si="11"/>
        <v>#DIV/0!</v>
      </c>
      <c r="Z14" s="111" t="str">
        <f t="shared" si="11"/>
        <v>#DIV/0!</v>
      </c>
      <c r="AA14" s="111" t="str">
        <f t="shared" si="11"/>
        <v>#DIV/0!</v>
      </c>
      <c r="AB14" s="111" t="str">
        <f t="shared" si="11"/>
        <v>#DIV/0!</v>
      </c>
      <c r="AC14" s="112" t="str">
        <f t="shared" si="11"/>
        <v>#DIV/0!</v>
      </c>
      <c r="AE14" s="101"/>
      <c r="AF14" s="102" t="s">
        <v>56</v>
      </c>
      <c r="AG14" s="113">
        <v>57.44680851063821</v>
      </c>
      <c r="AH14" s="113">
        <v>47.31182795698921</v>
      </c>
      <c r="AI14" s="122"/>
      <c r="AJ14" s="122">
        <v>49.46236559139788</v>
      </c>
      <c r="AK14" s="113"/>
      <c r="AL14" s="113">
        <v>30.86419753086419</v>
      </c>
      <c r="AM14" s="113">
        <v>35.13513513513515</v>
      </c>
    </row>
    <row r="15">
      <c r="A15" s="101"/>
      <c r="B15" s="102" t="s">
        <v>57</v>
      </c>
      <c r="C15" s="104"/>
      <c r="D15" s="104"/>
      <c r="E15" s="105"/>
      <c r="F15" s="104"/>
      <c r="G15" s="106"/>
      <c r="H15" s="104"/>
      <c r="I15" s="107"/>
      <c r="K15" s="101"/>
      <c r="L15" s="102" t="s">
        <v>57</v>
      </c>
      <c r="M15" s="104"/>
      <c r="N15" s="104"/>
      <c r="O15" s="106"/>
      <c r="P15" s="104"/>
      <c r="Q15" s="106"/>
      <c r="R15" s="104"/>
      <c r="S15" s="107"/>
      <c r="U15" s="101"/>
      <c r="V15" s="102" t="s">
        <v>57</v>
      </c>
      <c r="W15" s="111" t="str">
        <f t="shared" ref="W15:AC15" si="12">C15/M15</f>
        <v>#DIV/0!</v>
      </c>
      <c r="X15" s="111" t="str">
        <f t="shared" si="12"/>
        <v>#DIV/0!</v>
      </c>
      <c r="Y15" s="111" t="str">
        <f t="shared" si="12"/>
        <v>#DIV/0!</v>
      </c>
      <c r="Z15" s="111" t="str">
        <f t="shared" si="12"/>
        <v>#DIV/0!</v>
      </c>
      <c r="AA15" s="111" t="str">
        <f t="shared" si="12"/>
        <v>#DIV/0!</v>
      </c>
      <c r="AB15" s="111" t="str">
        <f t="shared" si="12"/>
        <v>#DIV/0!</v>
      </c>
      <c r="AC15" s="112" t="str">
        <f t="shared" si="12"/>
        <v>#DIV/0!</v>
      </c>
      <c r="AE15" s="101"/>
      <c r="AF15" s="102" t="s">
        <v>57</v>
      </c>
      <c r="AG15" s="113">
        <v>58.6538461538462</v>
      </c>
      <c r="AH15" s="113">
        <v>50.476190476190496</v>
      </c>
      <c r="AI15" s="113"/>
      <c r="AJ15" s="113">
        <v>51.06382978723409</v>
      </c>
      <c r="AK15" s="113"/>
      <c r="AL15" s="113">
        <v>42.3529411764706</v>
      </c>
      <c r="AM15" s="113">
        <v>36.78160919540227</v>
      </c>
    </row>
    <row r="16">
      <c r="A16" s="101"/>
      <c r="B16" s="102" t="s">
        <v>58</v>
      </c>
      <c r="C16" s="104"/>
      <c r="D16" s="123"/>
      <c r="E16" s="106"/>
      <c r="F16" s="106"/>
      <c r="G16" s="106"/>
      <c r="H16" s="106"/>
      <c r="I16" s="107"/>
      <c r="K16" s="101"/>
      <c r="L16" s="102" t="s">
        <v>58</v>
      </c>
      <c r="M16" s="104"/>
      <c r="N16" s="106"/>
      <c r="O16" s="106"/>
      <c r="P16" s="106"/>
      <c r="Q16" s="106"/>
      <c r="R16" s="106"/>
      <c r="S16" s="107"/>
      <c r="U16" s="101"/>
      <c r="V16" s="102" t="s">
        <v>58</v>
      </c>
      <c r="W16" s="111"/>
      <c r="X16" s="111" t="str">
        <f t="shared" ref="X16:AB16" si="13">D16/N16</f>
        <v>#DIV/0!</v>
      </c>
      <c r="Y16" s="111" t="str">
        <f t="shared" si="13"/>
        <v>#DIV/0!</v>
      </c>
      <c r="Z16" s="111" t="str">
        <f t="shared" si="13"/>
        <v>#DIV/0!</v>
      </c>
      <c r="AA16" s="111" t="str">
        <f t="shared" si="13"/>
        <v>#DIV/0!</v>
      </c>
      <c r="AB16" s="111" t="str">
        <f t="shared" si="13"/>
        <v>#DIV/0!</v>
      </c>
      <c r="AC16" s="112"/>
      <c r="AE16" s="101"/>
      <c r="AF16" s="102" t="s">
        <v>58</v>
      </c>
      <c r="AG16" s="113"/>
      <c r="AH16" s="113"/>
      <c r="AI16" s="113"/>
      <c r="AJ16" s="113"/>
      <c r="AK16" s="113"/>
      <c r="AL16" s="113"/>
      <c r="AM16" s="113"/>
    </row>
    <row r="17">
      <c r="A17" s="101"/>
      <c r="B17" s="102" t="s">
        <v>59</v>
      </c>
      <c r="C17" s="104"/>
      <c r="D17" s="104"/>
      <c r="E17" s="104"/>
      <c r="F17" s="104"/>
      <c r="G17" s="104"/>
      <c r="H17" s="104"/>
      <c r="I17" s="107"/>
      <c r="K17" s="101"/>
      <c r="L17" s="102" t="s">
        <v>59</v>
      </c>
      <c r="M17" s="104"/>
      <c r="N17" s="104"/>
      <c r="O17" s="104"/>
      <c r="P17" s="104"/>
      <c r="Q17" s="104"/>
      <c r="R17" s="104"/>
      <c r="S17" s="107"/>
      <c r="U17" s="101"/>
      <c r="V17" s="102" t="s">
        <v>59</v>
      </c>
      <c r="W17" s="111" t="str">
        <f t="shared" ref="W17:X17" si="14">C17/M17</f>
        <v>#DIV/0!</v>
      </c>
      <c r="X17" s="111" t="str">
        <f t="shared" si="14"/>
        <v>#DIV/0!</v>
      </c>
      <c r="Y17" s="111"/>
      <c r="Z17" s="111" t="str">
        <f t="shared" ref="Z17:Z19" si="17">F17/P17</f>
        <v>#DIV/0!</v>
      </c>
      <c r="AA17" s="111"/>
      <c r="AB17" s="111" t="str">
        <f t="shared" ref="AB17:AC17" si="15">H17/R17</f>
        <v>#DIV/0!</v>
      </c>
      <c r="AC17" s="112" t="str">
        <f t="shared" si="15"/>
        <v>#DIV/0!</v>
      </c>
      <c r="AE17" s="101"/>
      <c r="AF17" s="102" t="s">
        <v>59</v>
      </c>
      <c r="AG17" s="113">
        <v>68.2352941176471</v>
      </c>
      <c r="AH17" s="113">
        <v>57.42574257425742</v>
      </c>
      <c r="AI17" s="113"/>
      <c r="AJ17" s="113">
        <v>53.0</v>
      </c>
      <c r="AK17" s="113"/>
      <c r="AL17" s="113">
        <v>51.76470588235284</v>
      </c>
      <c r="AM17" s="113">
        <v>44.30379746835439</v>
      </c>
    </row>
    <row r="18">
      <c r="A18" s="101"/>
      <c r="B18" s="102" t="s">
        <v>60</v>
      </c>
      <c r="C18" s="104"/>
      <c r="D18" s="104"/>
      <c r="E18" s="104"/>
      <c r="F18" s="104"/>
      <c r="G18" s="104"/>
      <c r="H18" s="104"/>
      <c r="I18" s="107"/>
      <c r="K18" s="101"/>
      <c r="L18" s="102" t="s">
        <v>60</v>
      </c>
      <c r="M18" s="104"/>
      <c r="N18" s="104"/>
      <c r="O18" s="104"/>
      <c r="P18" s="104"/>
      <c r="Q18" s="104"/>
      <c r="R18" s="104"/>
      <c r="S18" s="107"/>
      <c r="U18" s="101"/>
      <c r="V18" s="102" t="s">
        <v>60</v>
      </c>
      <c r="W18" s="111" t="str">
        <f t="shared" ref="W18:X18" si="16">C18/M18</f>
        <v>#DIV/0!</v>
      </c>
      <c r="X18" s="111" t="str">
        <f t="shared" si="16"/>
        <v>#DIV/0!</v>
      </c>
      <c r="Y18" s="111"/>
      <c r="Z18" s="111" t="str">
        <f t="shared" si="17"/>
        <v>#DIV/0!</v>
      </c>
      <c r="AA18" s="111"/>
      <c r="AB18" s="111" t="str">
        <f t="shared" ref="AB18:AC18" si="18">H18/R18</f>
        <v>#DIV/0!</v>
      </c>
      <c r="AC18" s="112" t="str">
        <f t="shared" si="18"/>
        <v>#DIV/0!</v>
      </c>
      <c r="AE18" s="101"/>
      <c r="AF18" s="102" t="s">
        <v>60</v>
      </c>
      <c r="AG18" s="113">
        <v>69.30693069306935</v>
      </c>
      <c r="AH18" s="113">
        <v>64.07766990291258</v>
      </c>
      <c r="AI18" s="113"/>
      <c r="AJ18" s="113">
        <v>59.04761904761906</v>
      </c>
      <c r="AK18" s="113"/>
      <c r="AL18" s="113">
        <v>62.637362637362735</v>
      </c>
      <c r="AM18" s="113">
        <v>46.51162790697678</v>
      </c>
    </row>
    <row r="19">
      <c r="A19" s="28"/>
      <c r="B19" s="115" t="s">
        <v>61</v>
      </c>
      <c r="C19" s="116" t="str">
        <f>'Dados Aeromap Inicial'!$P$86</f>
        <v/>
      </c>
      <c r="D19" s="116" t="str">
        <f>'Dados Aeromap Inicial'!$J$86</f>
        <v/>
      </c>
      <c r="E19" s="116"/>
      <c r="F19" s="116" t="str">
        <f>'Dados Aeromap Inicial'!$P$47</f>
        <v/>
      </c>
      <c r="G19" s="116"/>
      <c r="H19" s="116" t="str">
        <f>'Dados Aeromap Inicial'!$J$47</f>
        <v/>
      </c>
      <c r="I19" s="117" t="str">
        <f>'Dados Aeromap Inicial'!$J$11</f>
        <v/>
      </c>
      <c r="K19" s="28"/>
      <c r="L19" s="115" t="s">
        <v>61</v>
      </c>
      <c r="M19" s="116"/>
      <c r="N19" s="116"/>
      <c r="O19" s="116"/>
      <c r="P19" s="116"/>
      <c r="Q19" s="116"/>
      <c r="R19" s="116"/>
      <c r="S19" s="117"/>
      <c r="U19" s="28"/>
      <c r="V19" s="115" t="s">
        <v>61</v>
      </c>
      <c r="W19" s="120" t="str">
        <f t="shared" ref="W19:X19" si="19">C19/M19</f>
        <v>#DIV/0!</v>
      </c>
      <c r="X19" s="120" t="str">
        <f t="shared" si="19"/>
        <v>#DIV/0!</v>
      </c>
      <c r="Y19" s="120"/>
      <c r="Z19" s="120" t="str">
        <f t="shared" si="17"/>
        <v>#DIV/0!</v>
      </c>
      <c r="AA19" s="120"/>
      <c r="AB19" s="120" t="str">
        <f t="shared" ref="AB19:AC19" si="20">H19/R19</f>
        <v>#DIV/0!</v>
      </c>
      <c r="AC19" s="121" t="str">
        <f t="shared" si="20"/>
        <v>#DIV/0!</v>
      </c>
      <c r="AE19" s="28"/>
      <c r="AF19" s="115" t="s">
        <v>61</v>
      </c>
      <c r="AG19" s="113">
        <v>61.403508771929815</v>
      </c>
      <c r="AH19" s="113">
        <v>64.28571428571433</v>
      </c>
      <c r="AI19" s="113"/>
      <c r="AJ19" s="113">
        <v>63.10679611650487</v>
      </c>
      <c r="AK19" s="113"/>
      <c r="AL19" s="113">
        <v>60.215053763440864</v>
      </c>
      <c r="AM19" s="113">
        <v>51.68539325842707</v>
      </c>
    </row>
    <row r="21">
      <c r="A21" s="90" t="s">
        <v>66</v>
      </c>
      <c r="B21" s="7"/>
      <c r="C21" s="7"/>
      <c r="D21" s="7"/>
      <c r="E21" s="7"/>
      <c r="F21" s="7"/>
      <c r="G21" s="7"/>
      <c r="H21" s="7"/>
      <c r="I21" s="8"/>
      <c r="K21" s="91" t="s">
        <v>67</v>
      </c>
      <c r="L21" s="7"/>
      <c r="M21" s="7"/>
      <c r="N21" s="7"/>
      <c r="O21" s="7"/>
      <c r="P21" s="7"/>
      <c r="Q21" s="7"/>
      <c r="R21" s="7"/>
      <c r="S21" s="8"/>
      <c r="U21" s="124" t="s">
        <v>68</v>
      </c>
      <c r="V21" s="7"/>
      <c r="W21" s="7"/>
      <c r="X21" s="7"/>
      <c r="Y21" s="7"/>
      <c r="Z21" s="7"/>
      <c r="AA21" s="7"/>
      <c r="AB21" s="7"/>
      <c r="AC21" s="8"/>
      <c r="AE21" s="125" t="s">
        <v>69</v>
      </c>
      <c r="AF21" s="7"/>
      <c r="AG21" s="7"/>
      <c r="AH21" s="7"/>
      <c r="AI21" s="7"/>
      <c r="AJ21" s="7"/>
      <c r="AK21" s="7"/>
      <c r="AL21" s="7"/>
      <c r="AM21" s="8"/>
    </row>
    <row r="22">
      <c r="A22" s="90" t="s">
        <v>54</v>
      </c>
      <c r="B22" s="7"/>
      <c r="C22" s="7"/>
      <c r="D22" s="7"/>
      <c r="E22" s="7"/>
      <c r="F22" s="7"/>
      <c r="G22" s="7"/>
      <c r="H22" s="7"/>
      <c r="I22" s="8"/>
      <c r="K22" s="91" t="s">
        <v>54</v>
      </c>
      <c r="L22" s="7"/>
      <c r="M22" s="7"/>
      <c r="N22" s="7"/>
      <c r="O22" s="7"/>
      <c r="P22" s="7"/>
      <c r="Q22" s="7"/>
      <c r="R22" s="7"/>
      <c r="S22" s="8"/>
      <c r="U22" s="126" t="s">
        <v>54</v>
      </c>
      <c r="V22" s="127"/>
      <c r="W22" s="127"/>
      <c r="X22" s="127"/>
      <c r="Y22" s="127"/>
      <c r="Z22" s="127"/>
      <c r="AA22" s="127"/>
      <c r="AB22" s="127"/>
      <c r="AC22" s="128"/>
      <c r="AE22" s="129" t="s">
        <v>54</v>
      </c>
      <c r="AF22" s="127"/>
      <c r="AG22" s="127"/>
      <c r="AH22" s="127"/>
      <c r="AI22" s="127"/>
      <c r="AJ22" s="127"/>
      <c r="AK22" s="127"/>
      <c r="AL22" s="127"/>
      <c r="AM22" s="128"/>
    </row>
    <row r="23">
      <c r="A23" s="94" t="s">
        <v>55</v>
      </c>
      <c r="B23" s="95"/>
      <c r="C23" s="96">
        <v>35.0</v>
      </c>
      <c r="D23" s="96">
        <v>45.0</v>
      </c>
      <c r="E23" s="96">
        <v>50.0</v>
      </c>
      <c r="F23" s="96">
        <v>55.0</v>
      </c>
      <c r="G23" s="96">
        <v>60.0</v>
      </c>
      <c r="H23" s="96">
        <v>65.0</v>
      </c>
      <c r="I23" s="97">
        <v>75.0</v>
      </c>
      <c r="K23" s="98" t="s">
        <v>55</v>
      </c>
      <c r="L23" s="95"/>
      <c r="M23" s="96">
        <v>35.0</v>
      </c>
      <c r="N23" s="96">
        <v>45.0</v>
      </c>
      <c r="O23" s="96">
        <v>50.0</v>
      </c>
      <c r="P23" s="96">
        <v>55.0</v>
      </c>
      <c r="Q23" s="96">
        <v>60.0</v>
      </c>
      <c r="R23" s="96">
        <v>65.0</v>
      </c>
      <c r="S23" s="97">
        <v>75.0</v>
      </c>
      <c r="U23" s="130" t="s">
        <v>55</v>
      </c>
      <c r="V23" s="131"/>
      <c r="W23" s="132">
        <v>35.0</v>
      </c>
      <c r="X23" s="132">
        <v>45.0</v>
      </c>
      <c r="Y23" s="96">
        <v>50.0</v>
      </c>
      <c r="Z23" s="96">
        <v>55.0</v>
      </c>
      <c r="AA23" s="96">
        <v>60.0</v>
      </c>
      <c r="AB23" s="132">
        <v>65.0</v>
      </c>
      <c r="AC23" s="133">
        <v>75.0</v>
      </c>
      <c r="AE23" s="134" t="s">
        <v>55</v>
      </c>
      <c r="AF23" s="131"/>
      <c r="AG23" s="132">
        <v>35.0</v>
      </c>
      <c r="AH23" s="132">
        <v>45.0</v>
      </c>
      <c r="AI23" s="96">
        <v>50.0</v>
      </c>
      <c r="AJ23" s="96">
        <v>55.0</v>
      </c>
      <c r="AK23" s="96">
        <v>60.0</v>
      </c>
      <c r="AL23" s="132">
        <v>65.0</v>
      </c>
      <c r="AM23" s="133">
        <v>75.0</v>
      </c>
    </row>
    <row r="24">
      <c r="A24" s="101"/>
      <c r="B24" s="102" t="s">
        <v>56</v>
      </c>
      <c r="C24" s="103"/>
      <c r="D24" s="104"/>
      <c r="E24" s="135"/>
      <c r="F24" s="104"/>
      <c r="G24" s="106"/>
      <c r="H24" s="104"/>
      <c r="I24" s="107"/>
      <c r="K24" s="101"/>
      <c r="L24" s="102">
        <v>80.0</v>
      </c>
      <c r="M24" s="103"/>
      <c r="N24" s="104"/>
      <c r="O24" s="106"/>
      <c r="P24" s="104"/>
      <c r="Q24" s="106"/>
      <c r="R24" s="104"/>
      <c r="S24" s="107"/>
      <c r="U24" s="101"/>
      <c r="V24" s="102" t="s">
        <v>56</v>
      </c>
      <c r="W24" s="136" t="str">
        <f t="shared" ref="W24:AC24" si="21">C24/M24</f>
        <v>#DIV/0!</v>
      </c>
      <c r="X24" s="136" t="str">
        <f t="shared" si="21"/>
        <v>#DIV/0!</v>
      </c>
      <c r="Y24" s="136" t="str">
        <f t="shared" si="21"/>
        <v>#DIV/0!</v>
      </c>
      <c r="Z24" s="136" t="str">
        <f t="shared" si="21"/>
        <v>#DIV/0!</v>
      </c>
      <c r="AA24" s="136" t="str">
        <f t="shared" si="21"/>
        <v>#DIV/0!</v>
      </c>
      <c r="AB24" s="136" t="str">
        <f t="shared" si="21"/>
        <v>#DIV/0!</v>
      </c>
      <c r="AC24" s="137" t="str">
        <f t="shared" si="21"/>
        <v>#DIV/0!</v>
      </c>
      <c r="AE24" s="101"/>
      <c r="AF24" s="102" t="s">
        <v>56</v>
      </c>
      <c r="AG24" s="113">
        <v>62.04379562043795</v>
      </c>
      <c r="AH24" s="113">
        <v>53.84615384615385</v>
      </c>
      <c r="AI24" s="113"/>
      <c r="AJ24" s="113">
        <v>52.631578947368375</v>
      </c>
      <c r="AK24" s="113"/>
      <c r="AL24" s="113">
        <v>38.40000000000001</v>
      </c>
      <c r="AM24" s="113">
        <v>37.2727272727273</v>
      </c>
    </row>
    <row r="25">
      <c r="A25" s="101"/>
      <c r="B25" s="102" t="s">
        <v>57</v>
      </c>
      <c r="C25" s="104"/>
      <c r="D25" s="104"/>
      <c r="E25" s="135"/>
      <c r="F25" s="104"/>
      <c r="G25" s="106"/>
      <c r="H25" s="104"/>
      <c r="I25" s="107"/>
      <c r="K25" s="101"/>
      <c r="L25" s="102">
        <v>90.0</v>
      </c>
      <c r="M25" s="104"/>
      <c r="N25" s="104"/>
      <c r="O25" s="106"/>
      <c r="P25" s="104"/>
      <c r="Q25" s="106"/>
      <c r="R25" s="104"/>
      <c r="S25" s="107"/>
      <c r="U25" s="101"/>
      <c r="V25" s="102" t="s">
        <v>57</v>
      </c>
      <c r="W25" s="136" t="str">
        <f t="shared" ref="W25:AC25" si="22">C25/M25</f>
        <v>#DIV/0!</v>
      </c>
      <c r="X25" s="136" t="str">
        <f t="shared" si="22"/>
        <v>#DIV/0!</v>
      </c>
      <c r="Y25" s="136" t="str">
        <f t="shared" si="22"/>
        <v>#DIV/0!</v>
      </c>
      <c r="Z25" s="136" t="str">
        <f t="shared" si="22"/>
        <v>#DIV/0!</v>
      </c>
      <c r="AA25" s="136" t="str">
        <f t="shared" si="22"/>
        <v>#DIV/0!</v>
      </c>
      <c r="AB25" s="136" t="str">
        <f t="shared" si="22"/>
        <v>#DIV/0!</v>
      </c>
      <c r="AC25" s="138" t="str">
        <f t="shared" si="22"/>
        <v>#DIV/0!</v>
      </c>
      <c r="AE25" s="101"/>
      <c r="AF25" s="102" t="s">
        <v>57</v>
      </c>
      <c r="AG25" s="113">
        <v>61.53846153846159</v>
      </c>
      <c r="AH25" s="113">
        <v>54.66666666666663</v>
      </c>
      <c r="AI25" s="113"/>
      <c r="AJ25" s="113">
        <v>55.55555555555558</v>
      </c>
      <c r="AK25" s="113"/>
      <c r="AL25" s="113">
        <v>43.93939393939391</v>
      </c>
      <c r="AM25" s="113">
        <v>37.209302325581376</v>
      </c>
    </row>
    <row r="26">
      <c r="A26" s="101"/>
      <c r="B26" s="102" t="s">
        <v>58</v>
      </c>
      <c r="C26" s="104"/>
      <c r="D26" s="123"/>
      <c r="E26" s="106"/>
      <c r="F26" s="106"/>
      <c r="G26" s="106"/>
      <c r="H26" s="106"/>
      <c r="I26" s="107"/>
      <c r="K26" s="101"/>
      <c r="L26" s="102">
        <v>95.0</v>
      </c>
      <c r="M26" s="104"/>
      <c r="N26" s="106"/>
      <c r="O26" s="106"/>
      <c r="P26" s="106"/>
      <c r="Q26" s="106"/>
      <c r="R26" s="106"/>
      <c r="S26" s="107"/>
      <c r="U26" s="101"/>
      <c r="V26" s="102" t="s">
        <v>58</v>
      </c>
      <c r="W26" s="136"/>
      <c r="X26" s="136" t="str">
        <f t="shared" ref="X26:AB26" si="23">D26/N26</f>
        <v>#DIV/0!</v>
      </c>
      <c r="Y26" s="136" t="str">
        <f t="shared" si="23"/>
        <v>#DIV/0!</v>
      </c>
      <c r="Z26" s="136" t="str">
        <f t="shared" si="23"/>
        <v>#DIV/0!</v>
      </c>
      <c r="AA26" s="136" t="str">
        <f t="shared" si="23"/>
        <v>#DIV/0!</v>
      </c>
      <c r="AB26" s="136" t="str">
        <f t="shared" si="23"/>
        <v>#DIV/0!</v>
      </c>
      <c r="AC26" s="137"/>
      <c r="AE26" s="101"/>
      <c r="AF26" s="102" t="s">
        <v>58</v>
      </c>
      <c r="AG26" s="113"/>
      <c r="AH26" s="113"/>
      <c r="AI26" s="113"/>
      <c r="AJ26" s="113"/>
      <c r="AK26" s="113"/>
      <c r="AL26" s="113"/>
      <c r="AM26" s="113"/>
    </row>
    <row r="27">
      <c r="A27" s="101"/>
      <c r="B27" s="102" t="s">
        <v>59</v>
      </c>
      <c r="C27" s="104"/>
      <c r="D27" s="104"/>
      <c r="E27" s="104"/>
      <c r="F27" s="104"/>
      <c r="G27" s="104"/>
      <c r="H27" s="104"/>
      <c r="I27" s="107"/>
      <c r="K27" s="101"/>
      <c r="L27" s="102">
        <v>100.0</v>
      </c>
      <c r="M27" s="104"/>
      <c r="N27" s="104"/>
      <c r="O27" s="104"/>
      <c r="P27" s="104"/>
      <c r="Q27" s="104"/>
      <c r="R27" s="104"/>
      <c r="S27" s="107"/>
      <c r="U27" s="101"/>
      <c r="V27" s="102" t="s">
        <v>59</v>
      </c>
      <c r="W27" s="136" t="str">
        <f t="shared" ref="W27:X27" si="24">C27/M27</f>
        <v>#DIV/0!</v>
      </c>
      <c r="X27" s="136" t="str">
        <f t="shared" si="24"/>
        <v>#DIV/0!</v>
      </c>
      <c r="Y27" s="136"/>
      <c r="Z27" s="136" t="str">
        <f t="shared" ref="Z27:Z29" si="27">F27/P27</f>
        <v>#DIV/0!</v>
      </c>
      <c r="AA27" s="136"/>
      <c r="AB27" s="139" t="str">
        <f t="shared" ref="AB27:AC27" si="25">H27/R27</f>
        <v>#DIV/0!</v>
      </c>
      <c r="AC27" s="137" t="str">
        <f t="shared" si="25"/>
        <v>#DIV/0!</v>
      </c>
      <c r="AE27" s="101"/>
      <c r="AF27" s="102" t="s">
        <v>59</v>
      </c>
      <c r="AG27" s="113">
        <v>67.58620689655167</v>
      </c>
      <c r="AH27" s="113">
        <v>63.26530612244898</v>
      </c>
      <c r="AI27" s="113"/>
      <c r="AJ27" s="113">
        <v>59.72222222222218</v>
      </c>
      <c r="AK27" s="113"/>
      <c r="AL27" s="113">
        <v>53.59999999999997</v>
      </c>
      <c r="AM27" s="113">
        <v>45.901639344262264</v>
      </c>
    </row>
    <row r="28">
      <c r="A28" s="101"/>
      <c r="B28" s="102" t="s">
        <v>60</v>
      </c>
      <c r="C28" s="104"/>
      <c r="D28" s="104"/>
      <c r="E28" s="104"/>
      <c r="F28" s="104"/>
      <c r="G28" s="104"/>
      <c r="H28" s="104"/>
      <c r="I28" s="107"/>
      <c r="K28" s="101"/>
      <c r="L28" s="102">
        <v>110.0</v>
      </c>
      <c r="M28" s="104"/>
      <c r="N28" s="104"/>
      <c r="O28" s="104"/>
      <c r="P28" s="104"/>
      <c r="Q28" s="104"/>
      <c r="R28" s="104"/>
      <c r="S28" s="107"/>
      <c r="U28" s="101"/>
      <c r="V28" s="102" t="s">
        <v>60</v>
      </c>
      <c r="W28" s="136" t="str">
        <f t="shared" ref="W28:X28" si="26">C28/M28</f>
        <v>#DIV/0!</v>
      </c>
      <c r="X28" s="136" t="str">
        <f t="shared" si="26"/>
        <v>#DIV/0!</v>
      </c>
      <c r="Y28" s="136"/>
      <c r="Z28" s="136" t="str">
        <f t="shared" si="27"/>
        <v>#DIV/0!</v>
      </c>
      <c r="AA28" s="136"/>
      <c r="AB28" s="140" t="str">
        <f t="shared" ref="AB28:AC28" si="28">H28/R28</f>
        <v>#DIV/0!</v>
      </c>
      <c r="AC28" s="141" t="str">
        <f t="shared" si="28"/>
        <v>#DIV/0!</v>
      </c>
      <c r="AE28" s="101"/>
      <c r="AF28" s="102" t="s">
        <v>60</v>
      </c>
      <c r="AG28" s="113">
        <v>74.34210526315789</v>
      </c>
      <c r="AH28" s="142">
        <v>66.87898089171973</v>
      </c>
      <c r="AI28" s="113"/>
      <c r="AJ28" s="113">
        <v>63.81578947368423</v>
      </c>
      <c r="AK28" s="113"/>
      <c r="AL28" s="113">
        <v>59.71223021582741</v>
      </c>
      <c r="AM28" s="113">
        <v>49.20634920634922</v>
      </c>
    </row>
    <row r="29">
      <c r="A29" s="28"/>
      <c r="B29" s="115" t="s">
        <v>61</v>
      </c>
      <c r="C29" s="116"/>
      <c r="D29" s="116"/>
      <c r="E29" s="116"/>
      <c r="F29" s="116"/>
      <c r="G29" s="116"/>
      <c r="H29" s="116"/>
      <c r="I29" s="117"/>
      <c r="K29" s="28"/>
      <c r="L29" s="115">
        <v>120.0</v>
      </c>
      <c r="M29" s="116"/>
      <c r="N29" s="116"/>
      <c r="O29" s="116"/>
      <c r="P29" s="116"/>
      <c r="Q29" s="116"/>
      <c r="R29" s="116"/>
      <c r="S29" s="117"/>
      <c r="U29" s="28"/>
      <c r="V29" s="115" t="s">
        <v>61</v>
      </c>
      <c r="W29" s="143" t="str">
        <f t="shared" ref="W29:X29" si="29">C29/M29</f>
        <v>#DIV/0!</v>
      </c>
      <c r="X29" s="143" t="str">
        <f t="shared" si="29"/>
        <v>#DIV/0!</v>
      </c>
      <c r="Y29" s="143"/>
      <c r="Z29" s="143" t="str">
        <f t="shared" si="27"/>
        <v>#DIV/0!</v>
      </c>
      <c r="AA29" s="143"/>
      <c r="AB29" s="144" t="str">
        <f t="shared" ref="AB29:AC29" si="30">H29/R29</f>
        <v>#DIV/0!</v>
      </c>
      <c r="AC29" s="145" t="str">
        <f t="shared" si="30"/>
        <v>#DIV/0!</v>
      </c>
      <c r="AE29" s="28"/>
      <c r="AF29" s="115" t="s">
        <v>61</v>
      </c>
      <c r="AG29" s="113">
        <v>65.51724137931032</v>
      </c>
      <c r="AH29" s="146">
        <v>66.4670658682635</v>
      </c>
      <c r="AI29" s="147"/>
      <c r="AJ29" s="113">
        <v>64.1025641025641</v>
      </c>
      <c r="AK29" s="113"/>
      <c r="AL29" s="113">
        <v>60.28368794326241</v>
      </c>
      <c r="AM29" s="113">
        <v>53.03030303030305</v>
      </c>
    </row>
    <row r="31">
      <c r="A31" s="90" t="s">
        <v>70</v>
      </c>
      <c r="B31" s="7"/>
      <c r="C31" s="7"/>
      <c r="D31" s="7"/>
      <c r="E31" s="7"/>
      <c r="F31" s="7"/>
      <c r="G31" s="7"/>
      <c r="H31" s="7"/>
      <c r="I31" s="8"/>
      <c r="K31" s="91" t="s">
        <v>71</v>
      </c>
      <c r="L31" s="7"/>
      <c r="M31" s="7"/>
      <c r="N31" s="7"/>
      <c r="O31" s="7"/>
      <c r="P31" s="7"/>
      <c r="Q31" s="7"/>
      <c r="R31" s="7"/>
      <c r="S31" s="8"/>
      <c r="U31" s="124" t="s">
        <v>72</v>
      </c>
      <c r="V31" s="7"/>
      <c r="W31" s="7"/>
      <c r="X31" s="7"/>
      <c r="Y31" s="7"/>
      <c r="Z31" s="7"/>
      <c r="AA31" s="7"/>
      <c r="AB31" s="7"/>
      <c r="AC31" s="8"/>
      <c r="AE31" s="125" t="s">
        <v>73</v>
      </c>
      <c r="AF31" s="7"/>
      <c r="AG31" s="7"/>
      <c r="AH31" s="7"/>
      <c r="AI31" s="7"/>
      <c r="AJ31" s="7"/>
      <c r="AK31" s="7"/>
      <c r="AL31" s="7"/>
      <c r="AM31" s="8"/>
    </row>
    <row r="32">
      <c r="A32" s="90" t="s">
        <v>54</v>
      </c>
      <c r="B32" s="7"/>
      <c r="C32" s="7"/>
      <c r="D32" s="7"/>
      <c r="E32" s="7"/>
      <c r="F32" s="7"/>
      <c r="G32" s="7"/>
      <c r="H32" s="7"/>
      <c r="I32" s="8"/>
      <c r="K32" s="91" t="s">
        <v>54</v>
      </c>
      <c r="L32" s="7"/>
      <c r="M32" s="7"/>
      <c r="N32" s="7"/>
      <c r="O32" s="7"/>
      <c r="P32" s="7"/>
      <c r="Q32" s="7"/>
      <c r="R32" s="7"/>
      <c r="S32" s="8"/>
      <c r="U32" s="126" t="s">
        <v>54</v>
      </c>
      <c r="V32" s="127"/>
      <c r="W32" s="127"/>
      <c r="X32" s="127"/>
      <c r="Y32" s="127"/>
      <c r="Z32" s="127"/>
      <c r="AA32" s="127"/>
      <c r="AB32" s="127"/>
      <c r="AC32" s="128"/>
      <c r="AE32" s="129" t="s">
        <v>54</v>
      </c>
      <c r="AF32" s="127"/>
      <c r="AG32" s="127"/>
      <c r="AH32" s="127"/>
      <c r="AI32" s="127"/>
      <c r="AJ32" s="127"/>
      <c r="AK32" s="127"/>
      <c r="AL32" s="127"/>
      <c r="AM32" s="128"/>
    </row>
    <row r="33">
      <c r="A33" s="94" t="s">
        <v>55</v>
      </c>
      <c r="B33" s="95"/>
      <c r="C33" s="96">
        <v>35.0</v>
      </c>
      <c r="D33" s="96">
        <v>45.0</v>
      </c>
      <c r="E33" s="96">
        <v>50.0</v>
      </c>
      <c r="F33" s="96">
        <v>55.0</v>
      </c>
      <c r="G33" s="96">
        <v>60.0</v>
      </c>
      <c r="H33" s="96">
        <v>65.0</v>
      </c>
      <c r="I33" s="97">
        <v>75.0</v>
      </c>
      <c r="K33" s="98" t="s">
        <v>55</v>
      </c>
      <c r="L33" s="95"/>
      <c r="M33" s="96">
        <v>35.0</v>
      </c>
      <c r="N33" s="96">
        <v>45.0</v>
      </c>
      <c r="O33" s="96">
        <v>50.0</v>
      </c>
      <c r="P33" s="96">
        <v>55.0</v>
      </c>
      <c r="Q33" s="96">
        <v>60.0</v>
      </c>
      <c r="R33" s="96">
        <v>65.0</v>
      </c>
      <c r="S33" s="97">
        <v>75.0</v>
      </c>
      <c r="U33" s="130" t="s">
        <v>55</v>
      </c>
      <c r="V33" s="131"/>
      <c r="W33" s="132">
        <v>35.0</v>
      </c>
      <c r="X33" s="132">
        <v>45.0</v>
      </c>
      <c r="Y33" s="96">
        <v>50.0</v>
      </c>
      <c r="Z33" s="96">
        <v>55.0</v>
      </c>
      <c r="AA33" s="96">
        <v>60.0</v>
      </c>
      <c r="AB33" s="132">
        <v>65.0</v>
      </c>
      <c r="AC33" s="133">
        <v>75.0</v>
      </c>
      <c r="AE33" s="134" t="s">
        <v>55</v>
      </c>
      <c r="AF33" s="131"/>
      <c r="AG33" s="132">
        <v>35.0</v>
      </c>
      <c r="AH33" s="132">
        <v>45.0</v>
      </c>
      <c r="AI33" s="96">
        <v>50.0</v>
      </c>
      <c r="AJ33" s="96">
        <v>55.0</v>
      </c>
      <c r="AK33" s="96">
        <v>60.0</v>
      </c>
      <c r="AL33" s="132">
        <v>65.0</v>
      </c>
      <c r="AM33" s="133">
        <v>75.0</v>
      </c>
    </row>
    <row r="34">
      <c r="A34" s="101"/>
      <c r="B34" s="102" t="s">
        <v>56</v>
      </c>
      <c r="C34" s="103"/>
      <c r="D34" s="104"/>
      <c r="E34" s="135"/>
      <c r="F34" s="104"/>
      <c r="G34" s="106"/>
      <c r="H34" s="104"/>
      <c r="I34" s="107"/>
      <c r="K34" s="101"/>
      <c r="L34" s="102" t="s">
        <v>56</v>
      </c>
      <c r="M34" s="103"/>
      <c r="N34" s="104"/>
      <c r="O34" s="106"/>
      <c r="P34" s="104"/>
      <c r="Q34" s="106"/>
      <c r="R34" s="104"/>
      <c r="S34" s="107"/>
      <c r="U34" s="101"/>
      <c r="V34" s="102" t="s">
        <v>56</v>
      </c>
      <c r="W34" s="136" t="str">
        <f t="shared" ref="W34:AC34" si="31">C34/M34</f>
        <v>#DIV/0!</v>
      </c>
      <c r="X34" s="136" t="str">
        <f t="shared" si="31"/>
        <v>#DIV/0!</v>
      </c>
      <c r="Y34" s="136" t="str">
        <f t="shared" si="31"/>
        <v>#DIV/0!</v>
      </c>
      <c r="Z34" s="136" t="str">
        <f t="shared" si="31"/>
        <v>#DIV/0!</v>
      </c>
      <c r="AA34" s="136" t="str">
        <f t="shared" si="31"/>
        <v>#DIV/0!</v>
      </c>
      <c r="AB34" s="136" t="str">
        <f t="shared" si="31"/>
        <v>#DIV/0!</v>
      </c>
      <c r="AC34" s="137" t="str">
        <f t="shared" si="31"/>
        <v>#DIV/0!</v>
      </c>
      <c r="AE34" s="101"/>
      <c r="AF34" s="102" t="s">
        <v>56</v>
      </c>
      <c r="AG34" s="113">
        <v>64.03940886699509</v>
      </c>
      <c r="AH34" s="113">
        <v>55.32994923857868</v>
      </c>
      <c r="AI34" s="113"/>
      <c r="AJ34" s="113">
        <v>54.4041450777202</v>
      </c>
      <c r="AK34" s="142"/>
      <c r="AL34" s="142">
        <v>44.25287356321839</v>
      </c>
      <c r="AM34" s="113">
        <v>39.156626506024125</v>
      </c>
    </row>
    <row r="35">
      <c r="A35" s="101"/>
      <c r="B35" s="102" t="s">
        <v>57</v>
      </c>
      <c r="C35" s="104"/>
      <c r="D35" s="104"/>
      <c r="E35" s="135"/>
      <c r="F35" s="104"/>
      <c r="G35" s="106"/>
      <c r="H35" s="104"/>
      <c r="I35" s="107"/>
      <c r="K35" s="101"/>
      <c r="L35" s="102" t="s">
        <v>57</v>
      </c>
      <c r="M35" s="104"/>
      <c r="N35" s="104"/>
      <c r="O35" s="106"/>
      <c r="P35" s="104"/>
      <c r="Q35" s="106"/>
      <c r="R35" s="104"/>
      <c r="S35" s="107"/>
      <c r="U35" s="101"/>
      <c r="V35" s="102" t="s">
        <v>57</v>
      </c>
      <c r="W35" s="136" t="str">
        <f t="shared" ref="W35:AC35" si="32">C35/M35</f>
        <v>#DIV/0!</v>
      </c>
      <c r="X35" s="136" t="str">
        <f t="shared" si="32"/>
        <v>#DIV/0!</v>
      </c>
      <c r="Y35" s="136" t="str">
        <f t="shared" si="32"/>
        <v>#DIV/0!</v>
      </c>
      <c r="Z35" s="136" t="str">
        <f t="shared" si="32"/>
        <v>#DIV/0!</v>
      </c>
      <c r="AA35" s="136" t="str">
        <f t="shared" si="32"/>
        <v>#DIV/0!</v>
      </c>
      <c r="AB35" s="136" t="str">
        <f t="shared" si="32"/>
        <v>#DIV/0!</v>
      </c>
      <c r="AC35" s="138" t="str">
        <f t="shared" si="32"/>
        <v>#DIV/0!</v>
      </c>
      <c r="AE35" s="101"/>
      <c r="AF35" s="102" t="s">
        <v>57</v>
      </c>
      <c r="AG35" s="113">
        <v>67.12328767123289</v>
      </c>
      <c r="AH35" s="113">
        <v>59.85566080288677</v>
      </c>
      <c r="AI35" s="113"/>
      <c r="AJ35" s="113">
        <v>60.1010101010101</v>
      </c>
      <c r="AK35" s="146"/>
      <c r="AL35" s="146">
        <v>47.668393782383404</v>
      </c>
      <c r="AM35" s="113">
        <v>39.893617021276576</v>
      </c>
    </row>
    <row r="36">
      <c r="A36" s="101"/>
      <c r="B36" s="102" t="s">
        <v>58</v>
      </c>
      <c r="C36" s="104"/>
      <c r="D36" s="123"/>
      <c r="E36" s="106"/>
      <c r="F36" s="106"/>
      <c r="G36" s="106"/>
      <c r="H36" s="106"/>
      <c r="I36" s="107"/>
      <c r="K36" s="101"/>
      <c r="L36" s="102" t="s">
        <v>58</v>
      </c>
      <c r="M36" s="104"/>
      <c r="N36" s="106"/>
      <c r="O36" s="106"/>
      <c r="P36" s="106"/>
      <c r="Q36" s="106"/>
      <c r="R36" s="106"/>
      <c r="S36" s="107"/>
      <c r="U36" s="101"/>
      <c r="V36" s="102" t="s">
        <v>58</v>
      </c>
      <c r="W36" s="136"/>
      <c r="X36" s="136" t="str">
        <f t="shared" ref="X36:AB36" si="33">D36/N36</f>
        <v>#DIV/0!</v>
      </c>
      <c r="Y36" s="136" t="str">
        <f t="shared" si="33"/>
        <v>#DIV/0!</v>
      </c>
      <c r="Z36" s="136" t="str">
        <f t="shared" si="33"/>
        <v>#DIV/0!</v>
      </c>
      <c r="AA36" s="136" t="str">
        <f t="shared" si="33"/>
        <v>#DIV/0!</v>
      </c>
      <c r="AB36" s="136" t="str">
        <f t="shared" si="33"/>
        <v>#DIV/0!</v>
      </c>
      <c r="AC36" s="137"/>
      <c r="AE36" s="101"/>
      <c r="AF36" s="102" t="s">
        <v>58</v>
      </c>
      <c r="AG36" s="113"/>
      <c r="AH36" s="142"/>
      <c r="AI36" s="113"/>
      <c r="AJ36" s="113"/>
      <c r="AK36" s="146"/>
      <c r="AL36" s="146"/>
      <c r="AM36" s="113"/>
    </row>
    <row r="37">
      <c r="A37" s="101"/>
      <c r="B37" s="102" t="s">
        <v>59</v>
      </c>
      <c r="C37" s="104"/>
      <c r="D37" s="104"/>
      <c r="E37" s="104"/>
      <c r="F37" s="104"/>
      <c r="G37" s="104"/>
      <c r="H37" s="104"/>
      <c r="I37" s="107"/>
      <c r="K37" s="101"/>
      <c r="L37" s="102" t="s">
        <v>59</v>
      </c>
      <c r="M37" s="104"/>
      <c r="N37" s="104"/>
      <c r="O37" s="104"/>
      <c r="P37" s="104"/>
      <c r="Q37" s="104"/>
      <c r="R37" s="104"/>
      <c r="S37" s="107"/>
      <c r="U37" s="101"/>
      <c r="V37" s="102" t="s">
        <v>59</v>
      </c>
      <c r="W37" s="136" t="str">
        <f t="shared" ref="W37:X37" si="34">C37/M37</f>
        <v>#DIV/0!</v>
      </c>
      <c r="X37" s="136" t="str">
        <f t="shared" si="34"/>
        <v>#DIV/0!</v>
      </c>
      <c r="Y37" s="136"/>
      <c r="Z37" s="136" t="str">
        <f t="shared" ref="Z37:Z39" si="37">F37/P37</f>
        <v>#DIV/0!</v>
      </c>
      <c r="AA37" s="136"/>
      <c r="AB37" s="139" t="str">
        <f t="shared" ref="AB37:AC37" si="35">H37/R37</f>
        <v>#DIV/0!</v>
      </c>
      <c r="AC37" s="137" t="str">
        <f t="shared" si="35"/>
        <v>#DIV/0!</v>
      </c>
      <c r="AE37" s="101"/>
      <c r="AF37" s="102" t="s">
        <v>59</v>
      </c>
      <c r="AG37" s="113">
        <v>70.99486221391872</v>
      </c>
      <c r="AH37" s="142">
        <v>65.61085972850678</v>
      </c>
      <c r="AI37" s="113"/>
      <c r="AJ37" s="113">
        <v>61.57407407407406</v>
      </c>
      <c r="AK37" s="146"/>
      <c r="AL37" s="146">
        <v>55.91397849462366</v>
      </c>
      <c r="AM37" s="113">
        <v>49.42528735632185</v>
      </c>
    </row>
    <row r="38">
      <c r="A38" s="101"/>
      <c r="B38" s="102" t="s">
        <v>60</v>
      </c>
      <c r="C38" s="104"/>
      <c r="D38" s="104"/>
      <c r="E38" s="104"/>
      <c r="F38" s="104"/>
      <c r="G38" s="104"/>
      <c r="H38" s="104"/>
      <c r="I38" s="107"/>
      <c r="K38" s="101"/>
      <c r="L38" s="102" t="s">
        <v>60</v>
      </c>
      <c r="M38" s="104"/>
      <c r="N38" s="104"/>
      <c r="O38" s="104"/>
      <c r="P38" s="104"/>
      <c r="Q38" s="104"/>
      <c r="R38" s="104"/>
      <c r="S38" s="107"/>
      <c r="U38" s="101"/>
      <c r="V38" s="102" t="s">
        <v>60</v>
      </c>
      <c r="W38" s="136" t="str">
        <f t="shared" ref="W38:X38" si="36">C38/M38</f>
        <v>#DIV/0!</v>
      </c>
      <c r="X38" s="136" t="str">
        <f t="shared" si="36"/>
        <v>#DIV/0!</v>
      </c>
      <c r="Y38" s="136"/>
      <c r="Z38" s="136" t="str">
        <f t="shared" si="37"/>
        <v>#DIV/0!</v>
      </c>
      <c r="AA38" s="136"/>
      <c r="AB38" s="140" t="str">
        <f t="shared" ref="AB38:AC38" si="38">H38/R38</f>
        <v>#DIV/0!</v>
      </c>
      <c r="AC38" s="141" t="str">
        <f t="shared" si="38"/>
        <v>#DIV/0!</v>
      </c>
      <c r="AE38" s="101"/>
      <c r="AF38" s="102" t="s">
        <v>60</v>
      </c>
      <c r="AG38" s="113">
        <v>76.54867256637168</v>
      </c>
      <c r="AH38" s="146">
        <v>68.66952789699572</v>
      </c>
      <c r="AI38" s="147"/>
      <c r="AJ38" s="113">
        <v>66.07929515418502</v>
      </c>
      <c r="AK38" s="146"/>
      <c r="AL38" s="146">
        <v>60.0985221674877</v>
      </c>
      <c r="AM38" s="113">
        <v>50.78534031413612</v>
      </c>
    </row>
    <row r="39">
      <c r="A39" s="28"/>
      <c r="B39" s="115" t="s">
        <v>61</v>
      </c>
      <c r="C39" s="116"/>
      <c r="D39" s="116"/>
      <c r="E39" s="116"/>
      <c r="F39" s="116"/>
      <c r="G39" s="116"/>
      <c r="H39" s="116"/>
      <c r="I39" s="117"/>
      <c r="K39" s="28"/>
      <c r="L39" s="115" t="s">
        <v>61</v>
      </c>
      <c r="M39" s="116"/>
      <c r="N39" s="116"/>
      <c r="O39" s="116"/>
      <c r="P39" s="116"/>
      <c r="Q39" s="116"/>
      <c r="R39" s="116"/>
      <c r="S39" s="117"/>
      <c r="U39" s="28"/>
      <c r="V39" s="115" t="s">
        <v>61</v>
      </c>
      <c r="W39" s="143" t="str">
        <f t="shared" ref="W39:X39" si="39">C39/M39</f>
        <v>#DIV/0!</v>
      </c>
      <c r="X39" s="143" t="str">
        <f t="shared" si="39"/>
        <v>#DIV/0!</v>
      </c>
      <c r="Y39" s="143"/>
      <c r="Z39" s="143" t="str">
        <f t="shared" si="37"/>
        <v>#DIV/0!</v>
      </c>
      <c r="AA39" s="143"/>
      <c r="AB39" s="144" t="str">
        <f t="shared" ref="AB39:AC39" si="40">H39/R39</f>
        <v>#DIV/0!</v>
      </c>
      <c r="AC39" s="145" t="str">
        <f t="shared" si="40"/>
        <v>#DIV/0!</v>
      </c>
      <c r="AE39" s="28"/>
      <c r="AF39" s="115" t="s">
        <v>61</v>
      </c>
      <c r="AG39" s="113">
        <v>66.1290322580645</v>
      </c>
      <c r="AH39" s="146">
        <v>69.2</v>
      </c>
      <c r="AI39" s="147"/>
      <c r="AJ39" s="113">
        <v>66.37931034482759</v>
      </c>
      <c r="AK39" s="146"/>
      <c r="AL39" s="146">
        <v>61.650485436893184</v>
      </c>
      <c r="AM39" s="113">
        <v>52.79187817258884</v>
      </c>
    </row>
    <row r="41">
      <c r="A41" s="90" t="s">
        <v>74</v>
      </c>
      <c r="B41" s="7"/>
      <c r="C41" s="7"/>
      <c r="D41" s="7"/>
      <c r="E41" s="7"/>
      <c r="F41" s="7"/>
      <c r="G41" s="7"/>
      <c r="H41" s="7"/>
      <c r="I41" s="8"/>
      <c r="K41" s="91" t="s">
        <v>75</v>
      </c>
      <c r="L41" s="7"/>
      <c r="M41" s="7"/>
      <c r="N41" s="7"/>
      <c r="O41" s="7"/>
      <c r="P41" s="7"/>
      <c r="Q41" s="7"/>
      <c r="R41" s="7"/>
      <c r="S41" s="8"/>
      <c r="U41" s="124" t="s">
        <v>76</v>
      </c>
      <c r="V41" s="7"/>
      <c r="W41" s="7"/>
      <c r="X41" s="7"/>
      <c r="Y41" s="7"/>
      <c r="Z41" s="7"/>
      <c r="AA41" s="7"/>
      <c r="AB41" s="7"/>
      <c r="AC41" s="8"/>
      <c r="AE41" s="125" t="s">
        <v>77</v>
      </c>
      <c r="AF41" s="7"/>
      <c r="AG41" s="7"/>
      <c r="AH41" s="7"/>
      <c r="AI41" s="7"/>
      <c r="AJ41" s="7"/>
      <c r="AK41" s="7"/>
      <c r="AL41" s="7"/>
      <c r="AM41" s="8"/>
    </row>
    <row r="42">
      <c r="A42" s="90" t="s">
        <v>54</v>
      </c>
      <c r="B42" s="7"/>
      <c r="C42" s="7"/>
      <c r="D42" s="7"/>
      <c r="E42" s="7"/>
      <c r="F42" s="7"/>
      <c r="G42" s="7"/>
      <c r="H42" s="7"/>
      <c r="I42" s="8"/>
      <c r="K42" s="91" t="s">
        <v>54</v>
      </c>
      <c r="L42" s="7"/>
      <c r="M42" s="7"/>
      <c r="N42" s="7"/>
      <c r="O42" s="7"/>
      <c r="P42" s="7"/>
      <c r="Q42" s="7"/>
      <c r="R42" s="7"/>
      <c r="S42" s="8"/>
      <c r="U42" s="126" t="s">
        <v>54</v>
      </c>
      <c r="V42" s="127"/>
      <c r="W42" s="127"/>
      <c r="X42" s="127"/>
      <c r="Y42" s="127"/>
      <c r="Z42" s="127"/>
      <c r="AA42" s="127"/>
      <c r="AB42" s="127"/>
      <c r="AC42" s="128"/>
      <c r="AE42" s="129" t="s">
        <v>54</v>
      </c>
      <c r="AF42" s="127"/>
      <c r="AG42" s="127"/>
      <c r="AH42" s="127"/>
      <c r="AI42" s="127"/>
      <c r="AJ42" s="127"/>
      <c r="AK42" s="127"/>
      <c r="AL42" s="127"/>
      <c r="AM42" s="128"/>
    </row>
    <row r="43">
      <c r="A43" s="94" t="s">
        <v>55</v>
      </c>
      <c r="B43" s="95"/>
      <c r="C43" s="96">
        <v>35.0</v>
      </c>
      <c r="D43" s="96">
        <v>45.0</v>
      </c>
      <c r="E43" s="96">
        <v>50.0</v>
      </c>
      <c r="F43" s="96">
        <v>55.0</v>
      </c>
      <c r="G43" s="96">
        <v>60.0</v>
      </c>
      <c r="H43" s="96">
        <v>65.0</v>
      </c>
      <c r="I43" s="97">
        <v>75.0</v>
      </c>
      <c r="K43" s="98" t="s">
        <v>55</v>
      </c>
      <c r="L43" s="95"/>
      <c r="M43" s="96">
        <v>35.0</v>
      </c>
      <c r="N43" s="96">
        <v>45.0</v>
      </c>
      <c r="O43" s="96">
        <v>50.0</v>
      </c>
      <c r="P43" s="96">
        <v>55.0</v>
      </c>
      <c r="Q43" s="96">
        <v>60.0</v>
      </c>
      <c r="R43" s="96">
        <v>65.0</v>
      </c>
      <c r="S43" s="97">
        <v>75.0</v>
      </c>
      <c r="U43" s="130" t="s">
        <v>55</v>
      </c>
      <c r="V43" s="131"/>
      <c r="W43" s="132">
        <v>35.0</v>
      </c>
      <c r="X43" s="132">
        <v>45.0</v>
      </c>
      <c r="Y43" s="96">
        <v>50.0</v>
      </c>
      <c r="Z43" s="96">
        <v>55.0</v>
      </c>
      <c r="AA43" s="96">
        <v>60.0</v>
      </c>
      <c r="AB43" s="132">
        <v>65.0</v>
      </c>
      <c r="AC43" s="133">
        <v>75.0</v>
      </c>
      <c r="AE43" s="134" t="s">
        <v>55</v>
      </c>
      <c r="AF43" s="131"/>
      <c r="AG43" s="132">
        <v>35.0</v>
      </c>
      <c r="AH43" s="132">
        <v>45.0</v>
      </c>
      <c r="AI43" s="96">
        <v>50.0</v>
      </c>
      <c r="AJ43" s="96">
        <v>55.0</v>
      </c>
      <c r="AK43" s="96">
        <v>60.0</v>
      </c>
      <c r="AL43" s="132">
        <v>65.0</v>
      </c>
      <c r="AM43" s="133">
        <v>75.0</v>
      </c>
    </row>
    <row r="44">
      <c r="A44" s="101"/>
      <c r="B44" s="102" t="s">
        <v>56</v>
      </c>
      <c r="C44" s="103"/>
      <c r="D44" s="104"/>
      <c r="E44" s="135"/>
      <c r="F44" s="104"/>
      <c r="G44" s="106"/>
      <c r="H44" s="104"/>
      <c r="I44" s="107"/>
      <c r="K44" s="101"/>
      <c r="L44" s="102" t="s">
        <v>56</v>
      </c>
      <c r="M44" s="103"/>
      <c r="N44" s="104"/>
      <c r="O44" s="106"/>
      <c r="P44" s="104"/>
      <c r="Q44" s="106"/>
      <c r="R44" s="104"/>
      <c r="S44" s="107"/>
      <c r="U44" s="101"/>
      <c r="V44" s="102" t="s">
        <v>56</v>
      </c>
      <c r="W44" s="136" t="str">
        <f t="shared" ref="W44:AC44" si="41">C44/M44</f>
        <v>#DIV/0!</v>
      </c>
      <c r="X44" s="136" t="str">
        <f t="shared" si="41"/>
        <v>#DIV/0!</v>
      </c>
      <c r="Y44" s="136" t="str">
        <f t="shared" si="41"/>
        <v>#DIV/0!</v>
      </c>
      <c r="Z44" s="136" t="str">
        <f t="shared" si="41"/>
        <v>#DIV/0!</v>
      </c>
      <c r="AA44" s="136" t="str">
        <f t="shared" si="41"/>
        <v>#DIV/0!</v>
      </c>
      <c r="AB44" s="136" t="str">
        <f t="shared" si="41"/>
        <v>#DIV/0!</v>
      </c>
      <c r="AC44" s="137" t="str">
        <f t="shared" si="41"/>
        <v>#DIV/0!</v>
      </c>
      <c r="AE44" s="101"/>
      <c r="AF44" s="102" t="s">
        <v>56</v>
      </c>
      <c r="AG44" s="113">
        <v>66.78966789667898</v>
      </c>
      <c r="AH44" s="113">
        <v>58.1132075471698</v>
      </c>
      <c r="AI44" s="113"/>
      <c r="AJ44" s="113">
        <v>58.43137254901962</v>
      </c>
      <c r="AK44" s="142"/>
      <c r="AL44" s="142">
        <v>49.56896551724136</v>
      </c>
      <c r="AM44" s="113">
        <v>40.26548672566373</v>
      </c>
    </row>
    <row r="45">
      <c r="A45" s="101"/>
      <c r="B45" s="102" t="s">
        <v>57</v>
      </c>
      <c r="C45" s="104"/>
      <c r="D45" s="104"/>
      <c r="E45" s="135"/>
      <c r="F45" s="104"/>
      <c r="G45" s="106"/>
      <c r="H45" s="104"/>
      <c r="I45" s="107"/>
      <c r="K45" s="101"/>
      <c r="L45" s="102" t="s">
        <v>57</v>
      </c>
      <c r="M45" s="104"/>
      <c r="N45" s="104"/>
      <c r="O45" s="106"/>
      <c r="P45" s="104"/>
      <c r="Q45" s="106"/>
      <c r="R45" s="104"/>
      <c r="S45" s="107"/>
      <c r="U45" s="101"/>
      <c r="V45" s="102" t="s">
        <v>57</v>
      </c>
      <c r="W45" s="136" t="str">
        <f t="shared" ref="W45:AC45" si="42">C45/M45</f>
        <v>#DIV/0!</v>
      </c>
      <c r="X45" s="136" t="str">
        <f t="shared" si="42"/>
        <v>#DIV/0!</v>
      </c>
      <c r="Y45" s="136" t="str">
        <f t="shared" si="42"/>
        <v>#DIV/0!</v>
      </c>
      <c r="Z45" s="136" t="str">
        <f t="shared" si="42"/>
        <v>#DIV/0!</v>
      </c>
      <c r="AA45" s="136" t="str">
        <f t="shared" si="42"/>
        <v>#DIV/0!</v>
      </c>
      <c r="AB45" s="136" t="str">
        <f t="shared" si="42"/>
        <v>#DIV/0!</v>
      </c>
      <c r="AC45" s="138" t="str">
        <f t="shared" si="42"/>
        <v>#DIV/0!</v>
      </c>
      <c r="AE45" s="101"/>
      <c r="AF45" s="102" t="s">
        <v>57</v>
      </c>
      <c r="AG45" s="113">
        <v>69.62457337883959</v>
      </c>
      <c r="AH45" s="113">
        <v>63.32179930795847</v>
      </c>
      <c r="AI45" s="113"/>
      <c r="AJ45" s="113">
        <v>61.67883211678833</v>
      </c>
      <c r="AK45" s="146"/>
      <c r="AL45" s="146">
        <v>48.65900383141762</v>
      </c>
      <c r="AM45" s="113">
        <v>39.99999999999998</v>
      </c>
    </row>
    <row r="46">
      <c r="A46" s="101"/>
      <c r="B46" s="102" t="s">
        <v>58</v>
      </c>
      <c r="C46" s="104"/>
      <c r="D46" s="123"/>
      <c r="E46" s="106"/>
      <c r="F46" s="106"/>
      <c r="G46" s="106"/>
      <c r="H46" s="106"/>
      <c r="I46" s="107"/>
      <c r="K46" s="101"/>
      <c r="L46" s="102" t="s">
        <v>58</v>
      </c>
      <c r="M46" s="104"/>
      <c r="N46" s="106"/>
      <c r="O46" s="106"/>
      <c r="P46" s="106"/>
      <c r="Q46" s="106"/>
      <c r="R46" s="106"/>
      <c r="S46" s="107"/>
      <c r="U46" s="101"/>
      <c r="V46" s="102" t="s">
        <v>58</v>
      </c>
      <c r="W46" s="136"/>
      <c r="X46" s="136" t="str">
        <f t="shared" ref="X46:AB46" si="43">D46/N46</f>
        <v>#DIV/0!</v>
      </c>
      <c r="Y46" s="136" t="str">
        <f t="shared" si="43"/>
        <v>#DIV/0!</v>
      </c>
      <c r="Z46" s="136" t="str">
        <f t="shared" si="43"/>
        <v>#DIV/0!</v>
      </c>
      <c r="AA46" s="136" t="str">
        <f t="shared" si="43"/>
        <v>#DIV/0!</v>
      </c>
      <c r="AB46" s="136" t="str">
        <f t="shared" si="43"/>
        <v>#DIV/0!</v>
      </c>
      <c r="AC46" s="137"/>
      <c r="AE46" s="101"/>
      <c r="AF46" s="102" t="s">
        <v>58</v>
      </c>
      <c r="AG46" s="113"/>
      <c r="AH46" s="142"/>
      <c r="AI46" s="113"/>
      <c r="AJ46" s="113"/>
      <c r="AK46" s="146"/>
      <c r="AL46" s="146"/>
      <c r="AM46" s="113"/>
    </row>
    <row r="47">
      <c r="A47" s="101"/>
      <c r="B47" s="102" t="s">
        <v>59</v>
      </c>
      <c r="C47" s="104"/>
      <c r="D47" s="104"/>
      <c r="E47" s="104"/>
      <c r="F47" s="104"/>
      <c r="G47" s="104"/>
      <c r="H47" s="104"/>
      <c r="I47" s="107"/>
      <c r="K47" s="101"/>
      <c r="L47" s="102" t="s">
        <v>59</v>
      </c>
      <c r="M47" s="104"/>
      <c r="N47" s="104"/>
      <c r="O47" s="104"/>
      <c r="P47" s="104"/>
      <c r="Q47" s="104"/>
      <c r="R47" s="104"/>
      <c r="S47" s="107"/>
      <c r="U47" s="101"/>
      <c r="V47" s="102" t="s">
        <v>59</v>
      </c>
      <c r="W47" s="136" t="str">
        <f t="shared" ref="W47:X47" si="44">C47/M47</f>
        <v>#DIV/0!</v>
      </c>
      <c r="X47" s="136" t="str">
        <f t="shared" si="44"/>
        <v>#DIV/0!</v>
      </c>
      <c r="Y47" s="136"/>
      <c r="Z47" s="136" t="str">
        <f t="shared" ref="Z47:Z49" si="47">F47/P47</f>
        <v>#DIV/0!</v>
      </c>
      <c r="AA47" s="136"/>
      <c r="AB47" s="139" t="str">
        <f t="shared" ref="AB47:AC47" si="45">H47/R47</f>
        <v>#DIV/0!</v>
      </c>
      <c r="AC47" s="137" t="str">
        <f t="shared" si="45"/>
        <v>#DIV/0!</v>
      </c>
      <c r="AE47" s="101"/>
      <c r="AF47" s="102" t="s">
        <v>59</v>
      </c>
      <c r="AG47" s="113">
        <v>71.42857142857144</v>
      </c>
      <c r="AH47" s="142">
        <v>68.42105263157893</v>
      </c>
      <c r="AI47" s="113"/>
      <c r="AJ47" s="113">
        <v>63.72881355932204</v>
      </c>
      <c r="AK47" s="146"/>
      <c r="AL47" s="146">
        <v>57.99999999999999</v>
      </c>
      <c r="AM47" s="113">
        <v>50.42016806722687</v>
      </c>
    </row>
    <row r="48">
      <c r="A48" s="101"/>
      <c r="B48" s="102" t="s">
        <v>60</v>
      </c>
      <c r="C48" s="104"/>
      <c r="D48" s="104"/>
      <c r="E48" s="104"/>
      <c r="F48" s="104"/>
      <c r="G48" s="104"/>
      <c r="H48" s="104"/>
      <c r="I48" s="107"/>
      <c r="K48" s="101"/>
      <c r="L48" s="102" t="s">
        <v>60</v>
      </c>
      <c r="M48" s="104"/>
      <c r="N48" s="104"/>
      <c r="O48" s="104"/>
      <c r="P48" s="104"/>
      <c r="Q48" s="104"/>
      <c r="R48" s="104"/>
      <c r="S48" s="107"/>
      <c r="U48" s="101"/>
      <c r="V48" s="102" t="s">
        <v>60</v>
      </c>
      <c r="W48" s="136" t="str">
        <f t="shared" ref="W48:X48" si="46">C48/M48</f>
        <v>#DIV/0!</v>
      </c>
      <c r="X48" s="136" t="str">
        <f t="shared" si="46"/>
        <v>#DIV/0!</v>
      </c>
      <c r="Y48" s="136"/>
      <c r="Z48" s="136" t="str">
        <f t="shared" si="47"/>
        <v>#DIV/0!</v>
      </c>
      <c r="AA48" s="136"/>
      <c r="AB48" s="140" t="str">
        <f t="shared" ref="AB48:AC48" si="48">H48/R48</f>
        <v>#DIV/0!</v>
      </c>
      <c r="AC48" s="141" t="str">
        <f t="shared" si="48"/>
        <v>#DIV/0!</v>
      </c>
      <c r="AE48" s="101"/>
      <c r="AF48" s="102" t="s">
        <v>60</v>
      </c>
      <c r="AG48" s="113">
        <v>75.8503401360544</v>
      </c>
      <c r="AH48" s="146">
        <v>71.84466019417476</v>
      </c>
      <c r="AI48" s="147"/>
      <c r="AJ48" s="113">
        <v>68.81028938906753</v>
      </c>
      <c r="AK48" s="146"/>
      <c r="AL48" s="146">
        <v>62.73062730627309</v>
      </c>
      <c r="AM48" s="113">
        <v>53.10077519379842</v>
      </c>
    </row>
    <row r="49">
      <c r="A49" s="28"/>
      <c r="B49" s="115" t="s">
        <v>61</v>
      </c>
      <c r="C49" s="116"/>
      <c r="D49" s="116"/>
      <c r="E49" s="116"/>
      <c r="F49" s="116"/>
      <c r="G49" s="116"/>
      <c r="H49" s="116"/>
      <c r="I49" s="117"/>
      <c r="K49" s="28"/>
      <c r="L49" s="115" t="s">
        <v>61</v>
      </c>
      <c r="M49" s="116"/>
      <c r="N49" s="116"/>
      <c r="O49" s="116"/>
      <c r="P49" s="116"/>
      <c r="Q49" s="116"/>
      <c r="R49" s="116"/>
      <c r="S49" s="117"/>
      <c r="U49" s="28"/>
      <c r="V49" s="115" t="s">
        <v>61</v>
      </c>
      <c r="W49" s="143" t="str">
        <f t="shared" ref="W49:X49" si="49">C49/M49</f>
        <v>#DIV/0!</v>
      </c>
      <c r="X49" s="143" t="str">
        <f t="shared" si="49"/>
        <v>#DIV/0!</v>
      </c>
      <c r="Y49" s="143"/>
      <c r="Z49" s="143" t="str">
        <f t="shared" si="47"/>
        <v>#DIV/0!</v>
      </c>
      <c r="AA49" s="143"/>
      <c r="AB49" s="144" t="str">
        <f t="shared" ref="AB49:AC49" si="50">H49/R49</f>
        <v>#DIV/0!</v>
      </c>
      <c r="AC49" s="145" t="str">
        <f t="shared" si="50"/>
        <v>#DIV/0!</v>
      </c>
      <c r="AE49" s="28"/>
      <c r="AF49" s="115" t="s">
        <v>61</v>
      </c>
      <c r="AG49" s="113">
        <v>65.74923547400611</v>
      </c>
      <c r="AH49" s="146">
        <v>70.5357142857143</v>
      </c>
      <c r="AI49" s="147"/>
      <c r="AJ49" s="113">
        <v>68.45425867507888</v>
      </c>
      <c r="AK49" s="146"/>
      <c r="AL49" s="146">
        <v>62.544169611307396</v>
      </c>
      <c r="AM49" s="113">
        <v>54.92424242424244</v>
      </c>
    </row>
    <row r="51">
      <c r="A51" s="90" t="s">
        <v>78</v>
      </c>
      <c r="B51" s="7"/>
      <c r="C51" s="7"/>
      <c r="D51" s="7"/>
      <c r="E51" s="7"/>
      <c r="F51" s="7"/>
      <c r="G51" s="7"/>
      <c r="H51" s="7"/>
      <c r="I51" s="8"/>
      <c r="K51" s="91" t="s">
        <v>79</v>
      </c>
      <c r="L51" s="7"/>
      <c r="M51" s="7"/>
      <c r="N51" s="7"/>
      <c r="O51" s="7"/>
      <c r="P51" s="7"/>
      <c r="Q51" s="7"/>
      <c r="R51" s="7"/>
      <c r="S51" s="8"/>
      <c r="U51" s="124" t="s">
        <v>80</v>
      </c>
      <c r="V51" s="7"/>
      <c r="W51" s="7"/>
      <c r="X51" s="7"/>
      <c r="Y51" s="7"/>
      <c r="Z51" s="7"/>
      <c r="AA51" s="7"/>
      <c r="AB51" s="7"/>
      <c r="AC51" s="8"/>
      <c r="AE51" s="125" t="s">
        <v>81</v>
      </c>
      <c r="AF51" s="7"/>
      <c r="AG51" s="7"/>
      <c r="AH51" s="7"/>
      <c r="AI51" s="7"/>
      <c r="AJ51" s="7"/>
      <c r="AK51" s="7"/>
      <c r="AL51" s="7"/>
      <c r="AM51" s="8"/>
    </row>
    <row r="52">
      <c r="A52" s="90" t="s">
        <v>54</v>
      </c>
      <c r="B52" s="7"/>
      <c r="C52" s="7"/>
      <c r="D52" s="7"/>
      <c r="E52" s="7"/>
      <c r="F52" s="7"/>
      <c r="G52" s="7"/>
      <c r="H52" s="7"/>
      <c r="I52" s="8"/>
      <c r="K52" s="91" t="s">
        <v>54</v>
      </c>
      <c r="L52" s="7"/>
      <c r="M52" s="7"/>
      <c r="N52" s="7"/>
      <c r="O52" s="7"/>
      <c r="P52" s="7"/>
      <c r="Q52" s="7"/>
      <c r="R52" s="7"/>
      <c r="S52" s="8"/>
      <c r="U52" s="126" t="s">
        <v>54</v>
      </c>
      <c r="V52" s="127"/>
      <c r="W52" s="127"/>
      <c r="X52" s="127"/>
      <c r="Y52" s="127"/>
      <c r="Z52" s="127"/>
      <c r="AA52" s="127"/>
      <c r="AB52" s="127"/>
      <c r="AC52" s="128"/>
      <c r="AE52" s="129" t="s">
        <v>54</v>
      </c>
      <c r="AF52" s="127"/>
      <c r="AG52" s="127"/>
      <c r="AH52" s="127"/>
      <c r="AI52" s="127"/>
      <c r="AJ52" s="127"/>
      <c r="AK52" s="127"/>
      <c r="AL52" s="127"/>
      <c r="AM52" s="128"/>
    </row>
    <row r="53">
      <c r="A53" s="94" t="s">
        <v>55</v>
      </c>
      <c r="B53" s="95"/>
      <c r="C53" s="96">
        <v>35.0</v>
      </c>
      <c r="D53" s="96">
        <v>45.0</v>
      </c>
      <c r="E53" s="96">
        <v>50.0</v>
      </c>
      <c r="F53" s="96">
        <v>55.0</v>
      </c>
      <c r="G53" s="96">
        <v>60.0</v>
      </c>
      <c r="H53" s="96">
        <v>65.0</v>
      </c>
      <c r="I53" s="97">
        <v>75.0</v>
      </c>
      <c r="K53" s="98" t="s">
        <v>55</v>
      </c>
      <c r="L53" s="95"/>
      <c r="M53" s="96">
        <v>35.0</v>
      </c>
      <c r="N53" s="96">
        <v>45.0</v>
      </c>
      <c r="O53" s="96">
        <v>50.0</v>
      </c>
      <c r="P53" s="96">
        <v>55.0</v>
      </c>
      <c r="Q53" s="96">
        <v>60.0</v>
      </c>
      <c r="R53" s="96">
        <v>65.0</v>
      </c>
      <c r="S53" s="97">
        <v>75.0</v>
      </c>
      <c r="U53" s="130" t="s">
        <v>55</v>
      </c>
      <c r="V53" s="131"/>
      <c r="W53" s="132">
        <v>35.0</v>
      </c>
      <c r="X53" s="132">
        <v>45.0</v>
      </c>
      <c r="Y53" s="96">
        <v>50.0</v>
      </c>
      <c r="Z53" s="96">
        <v>55.0</v>
      </c>
      <c r="AA53" s="96">
        <v>60.0</v>
      </c>
      <c r="AB53" s="132">
        <v>65.0</v>
      </c>
      <c r="AC53" s="133">
        <v>75.0</v>
      </c>
      <c r="AE53" s="134" t="s">
        <v>55</v>
      </c>
      <c r="AF53" s="131"/>
      <c r="AG53" s="132">
        <v>35.0</v>
      </c>
      <c r="AH53" s="132">
        <v>45.0</v>
      </c>
      <c r="AI53" s="96">
        <v>50.0</v>
      </c>
      <c r="AJ53" s="96">
        <v>55.0</v>
      </c>
      <c r="AK53" s="96">
        <v>60.0</v>
      </c>
      <c r="AL53" s="132">
        <v>65.0</v>
      </c>
      <c r="AM53" s="133">
        <v>75.0</v>
      </c>
    </row>
    <row r="54">
      <c r="A54" s="101"/>
      <c r="B54" s="102" t="s">
        <v>56</v>
      </c>
      <c r="C54" s="103"/>
      <c r="D54" s="104"/>
      <c r="E54" s="135"/>
      <c r="F54" s="104"/>
      <c r="G54" s="106"/>
      <c r="H54" s="104"/>
      <c r="I54" s="107"/>
      <c r="K54" s="101"/>
      <c r="L54" s="102" t="s">
        <v>56</v>
      </c>
      <c r="M54" s="103"/>
      <c r="N54" s="104"/>
      <c r="O54" s="106"/>
      <c r="P54" s="104"/>
      <c r="Q54" s="106"/>
      <c r="R54" s="104"/>
      <c r="S54" s="107"/>
      <c r="U54" s="101"/>
      <c r="V54" s="102" t="s">
        <v>56</v>
      </c>
      <c r="W54" s="136" t="str">
        <f t="shared" ref="W54:AC54" si="51">C54/M54</f>
        <v>#DIV/0!</v>
      </c>
      <c r="X54" s="136" t="str">
        <f t="shared" si="51"/>
        <v>#DIV/0!</v>
      </c>
      <c r="Y54" s="136" t="str">
        <f t="shared" si="51"/>
        <v>#DIV/0!</v>
      </c>
      <c r="Z54" s="136" t="str">
        <f t="shared" si="51"/>
        <v>#DIV/0!</v>
      </c>
      <c r="AA54" s="136" t="str">
        <f t="shared" si="51"/>
        <v>#DIV/0!</v>
      </c>
      <c r="AB54" s="136" t="str">
        <f t="shared" si="51"/>
        <v>#DIV/0!</v>
      </c>
      <c r="AC54" s="137" t="str">
        <f t="shared" si="51"/>
        <v>#DIV/0!</v>
      </c>
      <c r="AE54" s="101"/>
      <c r="AF54" s="102" t="s">
        <v>56</v>
      </c>
      <c r="AG54" s="113">
        <v>68.82022471910113</v>
      </c>
      <c r="AH54" s="113">
        <v>60.39325842696628</v>
      </c>
      <c r="AI54" s="113"/>
      <c r="AJ54" s="113">
        <v>60.84337349397592</v>
      </c>
      <c r="AK54" s="142"/>
      <c r="AL54" s="142">
        <v>50.32051282051279</v>
      </c>
      <c r="AM54" s="113">
        <v>42.04946996466432</v>
      </c>
    </row>
    <row r="55">
      <c r="A55" s="101"/>
      <c r="B55" s="102" t="s">
        <v>57</v>
      </c>
      <c r="C55" s="104"/>
      <c r="D55" s="104"/>
      <c r="E55" s="135"/>
      <c r="F55" s="104"/>
      <c r="G55" s="106"/>
      <c r="H55" s="104"/>
      <c r="I55" s="107"/>
      <c r="K55" s="101"/>
      <c r="L55" s="102" t="s">
        <v>57</v>
      </c>
      <c r="M55" s="104"/>
      <c r="N55" s="104"/>
      <c r="O55" s="106"/>
      <c r="P55" s="104"/>
      <c r="Q55" s="106"/>
      <c r="R55" s="104"/>
      <c r="S55" s="107"/>
      <c r="U55" s="101"/>
      <c r="V55" s="102" t="s">
        <v>57</v>
      </c>
      <c r="W55" s="136" t="str">
        <f t="shared" ref="W55:AC55" si="52">C55/M55</f>
        <v>#DIV/0!</v>
      </c>
      <c r="X55" s="136" t="str">
        <f t="shared" si="52"/>
        <v>#DIV/0!</v>
      </c>
      <c r="Y55" s="136" t="str">
        <f t="shared" si="52"/>
        <v>#DIV/0!</v>
      </c>
      <c r="Z55" s="136" t="str">
        <f t="shared" si="52"/>
        <v>#DIV/0!</v>
      </c>
      <c r="AA55" s="136" t="str">
        <f t="shared" si="52"/>
        <v>#DIV/0!</v>
      </c>
      <c r="AB55" s="136" t="str">
        <f t="shared" si="52"/>
        <v>#DIV/0!</v>
      </c>
      <c r="AC55" s="138" t="str">
        <f t="shared" si="52"/>
        <v>#DIV/0!</v>
      </c>
      <c r="AE55" s="101"/>
      <c r="AF55" s="102" t="s">
        <v>57</v>
      </c>
      <c r="AG55" s="113">
        <v>71.57622739018089</v>
      </c>
      <c r="AH55" s="113">
        <v>62.46913580246911</v>
      </c>
      <c r="AI55" s="113"/>
      <c r="AJ55" s="113">
        <v>64.81994459833795</v>
      </c>
      <c r="AK55" s="146"/>
      <c r="AL55" s="146">
        <v>50.87209302325581</v>
      </c>
      <c r="AM55" s="113">
        <v>42.42424242424242</v>
      </c>
    </row>
    <row r="56">
      <c r="A56" s="101"/>
      <c r="B56" s="102" t="s">
        <v>58</v>
      </c>
      <c r="C56" s="104"/>
      <c r="D56" s="123"/>
      <c r="E56" s="106"/>
      <c r="F56" s="106"/>
      <c r="G56" s="106"/>
      <c r="H56" s="106"/>
      <c r="I56" s="107"/>
      <c r="K56" s="101"/>
      <c r="L56" s="102" t="s">
        <v>58</v>
      </c>
      <c r="M56" s="104"/>
      <c r="N56" s="106"/>
      <c r="O56" s="106"/>
      <c r="P56" s="106"/>
      <c r="Q56" s="106"/>
      <c r="R56" s="106"/>
      <c r="S56" s="107"/>
      <c r="U56" s="101"/>
      <c r="V56" s="102" t="s">
        <v>58</v>
      </c>
      <c r="W56" s="136"/>
      <c r="X56" s="136" t="str">
        <f t="shared" ref="X56:AB56" si="53">D56/N56</f>
        <v>#DIV/0!</v>
      </c>
      <c r="Y56" s="136" t="str">
        <f t="shared" si="53"/>
        <v>#DIV/0!</v>
      </c>
      <c r="Z56" s="136" t="str">
        <f t="shared" si="53"/>
        <v>#DIV/0!</v>
      </c>
      <c r="AA56" s="136" t="str">
        <f t="shared" si="53"/>
        <v>#DIV/0!</v>
      </c>
      <c r="AB56" s="136" t="str">
        <f t="shared" si="53"/>
        <v>#DIV/0!</v>
      </c>
      <c r="AC56" s="137"/>
      <c r="AE56" s="101"/>
      <c r="AF56" s="102" t="s">
        <v>58</v>
      </c>
      <c r="AG56" s="113"/>
      <c r="AH56" s="142"/>
      <c r="AI56" s="113"/>
      <c r="AJ56" s="113"/>
      <c r="AK56" s="146"/>
      <c r="AL56" s="146"/>
      <c r="AM56" s="113"/>
    </row>
    <row r="57">
      <c r="A57" s="101"/>
      <c r="B57" s="102" t="s">
        <v>59</v>
      </c>
      <c r="C57" s="104"/>
      <c r="D57" s="104"/>
      <c r="E57" s="104"/>
      <c r="F57" s="104"/>
      <c r="G57" s="104"/>
      <c r="H57" s="104"/>
      <c r="I57" s="107"/>
      <c r="K57" s="101"/>
      <c r="L57" s="102" t="s">
        <v>59</v>
      </c>
      <c r="M57" s="104"/>
      <c r="N57" s="104"/>
      <c r="O57" s="104"/>
      <c r="P57" s="104"/>
      <c r="Q57" s="104"/>
      <c r="R57" s="104"/>
      <c r="S57" s="107"/>
      <c r="U57" s="101"/>
      <c r="V57" s="102" t="s">
        <v>59</v>
      </c>
      <c r="W57" s="136" t="str">
        <f t="shared" ref="W57:X57" si="54">C57/M57</f>
        <v>#DIV/0!</v>
      </c>
      <c r="X57" s="136" t="str">
        <f t="shared" si="54"/>
        <v>#DIV/0!</v>
      </c>
      <c r="Y57" s="136"/>
      <c r="Z57" s="136" t="str">
        <f t="shared" ref="Z57:Z59" si="57">F57/P57</f>
        <v>#DIV/0!</v>
      </c>
      <c r="AA57" s="136"/>
      <c r="AB57" s="139" t="str">
        <f t="shared" ref="AB57:AC57" si="55">H57/R57</f>
        <v>#DIV/0!</v>
      </c>
      <c r="AC57" s="137" t="str">
        <f t="shared" si="55"/>
        <v>#DIV/0!</v>
      </c>
      <c r="AE57" s="101"/>
      <c r="AF57" s="102" t="s">
        <v>59</v>
      </c>
      <c r="AG57" s="113">
        <v>70.81218274111674</v>
      </c>
      <c r="AH57" s="142">
        <v>69.65174129353233</v>
      </c>
      <c r="AI57" s="113"/>
      <c r="AJ57" s="113">
        <v>65.66416040100252</v>
      </c>
      <c r="AK57" s="146"/>
      <c r="AL57" s="146">
        <v>58.11209439528023</v>
      </c>
      <c r="AM57" s="113">
        <v>48.606811145510804</v>
      </c>
    </row>
    <row r="58">
      <c r="A58" s="101"/>
      <c r="B58" s="102" t="s">
        <v>60</v>
      </c>
      <c r="C58" s="104"/>
      <c r="D58" s="104"/>
      <c r="E58" s="104"/>
      <c r="F58" s="104"/>
      <c r="G58" s="104"/>
      <c r="H58" s="104"/>
      <c r="I58" s="107"/>
      <c r="K58" s="101"/>
      <c r="L58" s="102" t="s">
        <v>60</v>
      </c>
      <c r="M58" s="104"/>
      <c r="N58" s="104"/>
      <c r="O58" s="104"/>
      <c r="P58" s="104"/>
      <c r="Q58" s="104"/>
      <c r="R58" s="104"/>
      <c r="S58" s="107"/>
      <c r="U58" s="101"/>
      <c r="V58" s="102" t="s">
        <v>60</v>
      </c>
      <c r="W58" s="136" t="str">
        <f t="shared" ref="W58:X58" si="56">C58/M58</f>
        <v>#DIV/0!</v>
      </c>
      <c r="X58" s="136" t="str">
        <f t="shared" si="56"/>
        <v>#DIV/0!</v>
      </c>
      <c r="Y58" s="136"/>
      <c r="Z58" s="136" t="str">
        <f t="shared" si="57"/>
        <v>#DIV/0!</v>
      </c>
      <c r="AA58" s="136"/>
      <c r="AB58" s="140" t="str">
        <f t="shared" ref="AB58:AC58" si="58">H58/R58</f>
        <v>#DIV/0!</v>
      </c>
      <c r="AC58" s="141" t="str">
        <f t="shared" si="58"/>
        <v>#DIV/0!</v>
      </c>
      <c r="AE58" s="101"/>
      <c r="AF58" s="102" t="s">
        <v>60</v>
      </c>
      <c r="AG58" s="113">
        <v>75.0</v>
      </c>
      <c r="AH58" s="146">
        <v>73.33333333333334</v>
      </c>
      <c r="AI58" s="147"/>
      <c r="AJ58" s="113">
        <v>68.23529411764704</v>
      </c>
      <c r="AK58" s="146"/>
      <c r="AL58" s="146">
        <v>64.02266288951844</v>
      </c>
      <c r="AM58" s="113">
        <v>55.223880597014926</v>
      </c>
    </row>
    <row r="59">
      <c r="A59" s="28"/>
      <c r="B59" s="115" t="s">
        <v>61</v>
      </c>
      <c r="C59" s="116"/>
      <c r="D59" s="116"/>
      <c r="E59" s="116"/>
      <c r="F59" s="116"/>
      <c r="G59" s="116"/>
      <c r="H59" s="116"/>
      <c r="I59" s="117"/>
      <c r="K59" s="28"/>
      <c r="L59" s="115" t="s">
        <v>61</v>
      </c>
      <c r="M59" s="116"/>
      <c r="N59" s="116"/>
      <c r="O59" s="116"/>
      <c r="P59" s="116"/>
      <c r="Q59" s="116"/>
      <c r="R59" s="116"/>
      <c r="S59" s="117"/>
      <c r="U59" s="28"/>
      <c r="V59" s="115" t="s">
        <v>61</v>
      </c>
      <c r="W59" s="143" t="str">
        <f t="shared" ref="W59:X59" si="59">C59/M59</f>
        <v>#DIV/0!</v>
      </c>
      <c r="X59" s="143" t="str">
        <f t="shared" si="59"/>
        <v>#DIV/0!</v>
      </c>
      <c r="Y59" s="143"/>
      <c r="Z59" s="143" t="str">
        <f t="shared" si="57"/>
        <v>#DIV/0!</v>
      </c>
      <c r="AA59" s="143"/>
      <c r="AB59" s="144" t="str">
        <f t="shared" ref="AB59:AC59" si="60">H59/R59</f>
        <v>#DIV/0!</v>
      </c>
      <c r="AC59" s="145" t="str">
        <f t="shared" si="60"/>
        <v>#DIV/0!</v>
      </c>
      <c r="AE59" s="28"/>
      <c r="AF59" s="115" t="s">
        <v>61</v>
      </c>
      <c r="AG59" s="113">
        <v>63.902439024390254</v>
      </c>
      <c r="AH59" s="146">
        <v>72.41379310344828</v>
      </c>
      <c r="AI59" s="147"/>
      <c r="AJ59" s="113">
        <v>70.1923076923077</v>
      </c>
      <c r="AK59" s="146"/>
      <c r="AL59" s="146">
        <v>64.62765957446808</v>
      </c>
      <c r="AM59" s="113">
        <v>56.983240223463696</v>
      </c>
    </row>
    <row r="61">
      <c r="A61" s="90" t="s">
        <v>82</v>
      </c>
      <c r="B61" s="7"/>
      <c r="C61" s="7"/>
      <c r="D61" s="7"/>
      <c r="E61" s="7"/>
      <c r="F61" s="7"/>
      <c r="G61" s="7"/>
      <c r="H61" s="7"/>
      <c r="I61" s="8"/>
      <c r="K61" s="91" t="s">
        <v>83</v>
      </c>
      <c r="L61" s="7"/>
      <c r="M61" s="7"/>
      <c r="N61" s="7"/>
      <c r="O61" s="7"/>
      <c r="P61" s="7"/>
      <c r="Q61" s="7"/>
      <c r="R61" s="7"/>
      <c r="S61" s="8"/>
      <c r="U61" s="124" t="s">
        <v>84</v>
      </c>
      <c r="V61" s="7"/>
      <c r="W61" s="7"/>
      <c r="X61" s="7"/>
      <c r="Y61" s="7"/>
      <c r="Z61" s="7"/>
      <c r="AA61" s="7"/>
      <c r="AB61" s="7"/>
      <c r="AC61" s="8"/>
      <c r="AE61" s="125" t="s">
        <v>85</v>
      </c>
      <c r="AF61" s="7"/>
      <c r="AG61" s="7"/>
      <c r="AH61" s="7"/>
      <c r="AI61" s="7"/>
      <c r="AJ61" s="7"/>
      <c r="AK61" s="7"/>
      <c r="AL61" s="7"/>
      <c r="AM61" s="8"/>
    </row>
    <row r="62">
      <c r="A62" s="90" t="s">
        <v>54</v>
      </c>
      <c r="B62" s="7"/>
      <c r="C62" s="7"/>
      <c r="D62" s="7"/>
      <c r="E62" s="7"/>
      <c r="F62" s="7"/>
      <c r="G62" s="7"/>
      <c r="H62" s="7"/>
      <c r="I62" s="8"/>
      <c r="K62" s="91" t="s">
        <v>54</v>
      </c>
      <c r="L62" s="7"/>
      <c r="M62" s="7"/>
      <c r="N62" s="7"/>
      <c r="O62" s="7"/>
      <c r="P62" s="7"/>
      <c r="Q62" s="7"/>
      <c r="R62" s="7"/>
      <c r="S62" s="8"/>
      <c r="U62" s="126" t="s">
        <v>54</v>
      </c>
      <c r="V62" s="127"/>
      <c r="W62" s="127"/>
      <c r="X62" s="127"/>
      <c r="Y62" s="127"/>
      <c r="Z62" s="127"/>
      <c r="AA62" s="127"/>
      <c r="AB62" s="127"/>
      <c r="AC62" s="128"/>
      <c r="AE62" s="129" t="s">
        <v>54</v>
      </c>
      <c r="AF62" s="127"/>
      <c r="AG62" s="127"/>
      <c r="AH62" s="127"/>
      <c r="AI62" s="127"/>
      <c r="AJ62" s="127"/>
      <c r="AK62" s="127"/>
      <c r="AL62" s="127"/>
      <c r="AM62" s="128"/>
    </row>
    <row r="63">
      <c r="A63" s="94" t="s">
        <v>55</v>
      </c>
      <c r="B63" s="95"/>
      <c r="C63" s="96">
        <v>35.0</v>
      </c>
      <c r="D63" s="96">
        <v>45.0</v>
      </c>
      <c r="E63" s="148">
        <v>50.0</v>
      </c>
      <c r="F63" s="96">
        <v>55.0</v>
      </c>
      <c r="G63" s="96">
        <v>60.0</v>
      </c>
      <c r="H63" s="96">
        <v>65.0</v>
      </c>
      <c r="I63" s="97">
        <v>75.0</v>
      </c>
      <c r="K63" s="98" t="s">
        <v>55</v>
      </c>
      <c r="L63" s="95"/>
      <c r="M63" s="96">
        <v>35.0</v>
      </c>
      <c r="N63" s="96">
        <v>45.0</v>
      </c>
      <c r="O63" s="96">
        <v>50.0</v>
      </c>
      <c r="P63" s="96">
        <v>55.0</v>
      </c>
      <c r="Q63" s="96">
        <v>60.0</v>
      </c>
      <c r="R63" s="96">
        <v>65.0</v>
      </c>
      <c r="S63" s="97">
        <v>75.0</v>
      </c>
      <c r="U63" s="130" t="s">
        <v>55</v>
      </c>
      <c r="V63" s="131"/>
      <c r="W63" s="132">
        <v>35.0</v>
      </c>
      <c r="X63" s="132">
        <v>45.0</v>
      </c>
      <c r="Y63" s="96">
        <v>50.0</v>
      </c>
      <c r="Z63" s="96">
        <v>55.0</v>
      </c>
      <c r="AA63" s="96">
        <v>60.0</v>
      </c>
      <c r="AB63" s="132">
        <v>65.0</v>
      </c>
      <c r="AC63" s="133">
        <v>75.0</v>
      </c>
      <c r="AE63" s="134" t="s">
        <v>55</v>
      </c>
      <c r="AF63" s="131"/>
      <c r="AG63" s="132">
        <v>35.0</v>
      </c>
      <c r="AH63" s="132">
        <v>45.0</v>
      </c>
      <c r="AI63" s="96">
        <v>50.0</v>
      </c>
      <c r="AJ63" s="96">
        <v>55.0</v>
      </c>
      <c r="AK63" s="96">
        <v>60.0</v>
      </c>
      <c r="AL63" s="132">
        <v>65.0</v>
      </c>
      <c r="AM63" s="133">
        <v>75.0</v>
      </c>
    </row>
    <row r="64">
      <c r="A64" s="101"/>
      <c r="B64" s="102" t="s">
        <v>56</v>
      </c>
      <c r="C64" s="103"/>
      <c r="D64" s="104"/>
      <c r="E64" s="135"/>
      <c r="F64" s="104"/>
      <c r="G64" s="106"/>
      <c r="H64" s="104"/>
      <c r="I64" s="107"/>
      <c r="K64" s="101"/>
      <c r="L64" s="102" t="s">
        <v>56</v>
      </c>
      <c r="M64" s="103"/>
      <c r="N64" s="104"/>
      <c r="O64" s="106"/>
      <c r="P64" s="104"/>
      <c r="Q64" s="106"/>
      <c r="R64" s="104"/>
      <c r="S64" s="107"/>
      <c r="U64" s="101"/>
      <c r="V64" s="102" t="s">
        <v>56</v>
      </c>
      <c r="W64" s="136" t="str">
        <f t="shared" ref="W64:AC64" si="61">C64/M64</f>
        <v>#DIV/0!</v>
      </c>
      <c r="X64" s="136" t="str">
        <f t="shared" si="61"/>
        <v>#DIV/0!</v>
      </c>
      <c r="Y64" s="136" t="str">
        <f t="shared" si="61"/>
        <v>#DIV/0!</v>
      </c>
      <c r="Z64" s="136" t="str">
        <f t="shared" si="61"/>
        <v>#DIV/0!</v>
      </c>
      <c r="AA64" s="136" t="str">
        <f t="shared" si="61"/>
        <v>#DIV/0!</v>
      </c>
      <c r="AB64" s="136" t="str">
        <f t="shared" si="61"/>
        <v>#DIV/0!</v>
      </c>
      <c r="AC64" s="137" t="str">
        <f t="shared" si="61"/>
        <v>#DIV/0!</v>
      </c>
      <c r="AE64" s="101"/>
      <c r="AF64" s="102" t="s">
        <v>56</v>
      </c>
      <c r="AG64" s="113">
        <v>68.88412017167381</v>
      </c>
      <c r="AH64" s="113">
        <v>64.82300884955751</v>
      </c>
      <c r="AI64" s="113"/>
      <c r="AJ64" s="113">
        <v>60.73414905450502</v>
      </c>
      <c r="AK64" s="142"/>
      <c r="AL64" s="142">
        <v>51.81598062953996</v>
      </c>
      <c r="AM64" s="113">
        <v>41.36986301369864</v>
      </c>
    </row>
    <row r="65">
      <c r="A65" s="101"/>
      <c r="B65" s="102" t="s">
        <v>57</v>
      </c>
      <c r="C65" s="104"/>
      <c r="D65" s="104"/>
      <c r="E65" s="135"/>
      <c r="F65" s="104"/>
      <c r="G65" s="106"/>
      <c r="H65" s="104"/>
      <c r="I65" s="107"/>
      <c r="K65" s="101"/>
      <c r="L65" s="102" t="s">
        <v>57</v>
      </c>
      <c r="M65" s="104"/>
      <c r="N65" s="104"/>
      <c r="O65" s="106"/>
      <c r="P65" s="104"/>
      <c r="Q65" s="106"/>
      <c r="R65" s="104"/>
      <c r="S65" s="107"/>
      <c r="U65" s="101"/>
      <c r="V65" s="102" t="s">
        <v>57</v>
      </c>
      <c r="W65" s="136" t="str">
        <f t="shared" ref="W65:AC65" si="62">C65/M65</f>
        <v>#DIV/0!</v>
      </c>
      <c r="X65" s="136" t="str">
        <f t="shared" si="62"/>
        <v>#DIV/0!</v>
      </c>
      <c r="Y65" s="136" t="str">
        <f t="shared" si="62"/>
        <v>#DIV/0!</v>
      </c>
      <c r="Z65" s="136" t="str">
        <f t="shared" si="62"/>
        <v>#DIV/0!</v>
      </c>
      <c r="AA65" s="136" t="str">
        <f t="shared" si="62"/>
        <v>#DIV/0!</v>
      </c>
      <c r="AB65" s="136" t="str">
        <f t="shared" si="62"/>
        <v>#DIV/0!</v>
      </c>
      <c r="AC65" s="138" t="str">
        <f t="shared" si="62"/>
        <v>#DIV/0!</v>
      </c>
      <c r="AE65" s="101"/>
      <c r="AF65" s="102" t="s">
        <v>57</v>
      </c>
      <c r="AG65" s="113">
        <v>70.25948103792416</v>
      </c>
      <c r="AH65" s="113">
        <v>65.49019607843135</v>
      </c>
      <c r="AI65" s="113"/>
      <c r="AJ65" s="113">
        <v>67.74193548387096</v>
      </c>
      <c r="AK65" s="146"/>
      <c r="AL65" s="146">
        <v>53.153153153153156</v>
      </c>
      <c r="AM65" s="113">
        <v>46.34146341463414</v>
      </c>
    </row>
    <row r="66">
      <c r="A66" s="101"/>
      <c r="B66" s="102" t="s">
        <v>58</v>
      </c>
      <c r="C66" s="104"/>
      <c r="D66" s="123"/>
      <c r="E66" s="106"/>
      <c r="F66" s="106"/>
      <c r="G66" s="106"/>
      <c r="H66" s="106"/>
      <c r="I66" s="149"/>
      <c r="K66" s="101"/>
      <c r="L66" s="102" t="s">
        <v>58</v>
      </c>
      <c r="M66" s="104"/>
      <c r="N66" s="106"/>
      <c r="O66" s="106"/>
      <c r="P66" s="106"/>
      <c r="Q66" s="106"/>
      <c r="R66" s="106"/>
      <c r="S66" s="107"/>
      <c r="U66" s="101"/>
      <c r="V66" s="102" t="s">
        <v>58</v>
      </c>
      <c r="W66" s="136"/>
      <c r="X66" s="136" t="str">
        <f t="shared" ref="X66:AB66" si="63">D66/N66</f>
        <v>#DIV/0!</v>
      </c>
      <c r="Y66" s="136" t="str">
        <f t="shared" si="63"/>
        <v>#DIV/0!</v>
      </c>
      <c r="Z66" s="136" t="str">
        <f t="shared" si="63"/>
        <v>#DIV/0!</v>
      </c>
      <c r="AA66" s="136" t="str">
        <f t="shared" si="63"/>
        <v>#DIV/0!</v>
      </c>
      <c r="AB66" s="136" t="str">
        <f t="shared" si="63"/>
        <v>#DIV/0!</v>
      </c>
      <c r="AC66" s="137"/>
      <c r="AE66" s="101"/>
      <c r="AF66" s="102" t="s">
        <v>58</v>
      </c>
      <c r="AG66" s="113"/>
      <c r="AH66" s="142"/>
      <c r="AI66" s="113"/>
      <c r="AJ66" s="113"/>
      <c r="AK66" s="146"/>
      <c r="AL66" s="146"/>
      <c r="AM66" s="113"/>
    </row>
    <row r="67">
      <c r="A67" s="101"/>
      <c r="B67" s="102" t="s">
        <v>59</v>
      </c>
      <c r="C67" s="104"/>
      <c r="D67" s="104"/>
      <c r="E67" s="104"/>
      <c r="F67" s="104"/>
      <c r="G67" s="104"/>
      <c r="H67" s="104"/>
      <c r="I67" s="107"/>
      <c r="K67" s="101"/>
      <c r="L67" s="102" t="s">
        <v>59</v>
      </c>
      <c r="M67" s="104"/>
      <c r="N67" s="104"/>
      <c r="O67" s="104"/>
      <c r="P67" s="104"/>
      <c r="Q67" s="104"/>
      <c r="R67" s="104"/>
      <c r="S67" s="107"/>
      <c r="U67" s="101"/>
      <c r="V67" s="102" t="s">
        <v>59</v>
      </c>
      <c r="W67" s="136" t="str">
        <f t="shared" ref="W67:X67" si="64">C67/M67</f>
        <v>#DIV/0!</v>
      </c>
      <c r="X67" s="136" t="str">
        <f t="shared" si="64"/>
        <v>#DIV/0!</v>
      </c>
      <c r="Y67" s="136"/>
      <c r="Z67" s="136" t="str">
        <f t="shared" ref="Z67:Z69" si="67">F67/P67</f>
        <v>#DIV/0!</v>
      </c>
      <c r="AA67" s="136"/>
      <c r="AB67" s="139" t="str">
        <f t="shared" ref="AB67:AC67" si="65">H67/R67</f>
        <v>#DIV/0!</v>
      </c>
      <c r="AC67" s="137" t="str">
        <f t="shared" si="65"/>
        <v>#DIV/0!</v>
      </c>
      <c r="AE67" s="101"/>
      <c r="AF67" s="102" t="s">
        <v>59</v>
      </c>
      <c r="AG67" s="113">
        <v>70.41666666666666</v>
      </c>
      <c r="AH67" s="142">
        <v>70.33398821218076</v>
      </c>
      <c r="AI67" s="113"/>
      <c r="AJ67" s="113">
        <v>68.18181818181819</v>
      </c>
      <c r="AK67" s="146"/>
      <c r="AL67" s="146">
        <v>59.09090909090907</v>
      </c>
      <c r="AM67" s="113">
        <v>51.970443349753694</v>
      </c>
    </row>
    <row r="68">
      <c r="A68" s="101"/>
      <c r="B68" s="102" t="s">
        <v>60</v>
      </c>
      <c r="C68" s="104"/>
      <c r="D68" s="104"/>
      <c r="E68" s="104"/>
      <c r="F68" s="104"/>
      <c r="G68" s="104"/>
      <c r="H68" s="104"/>
      <c r="I68" s="107"/>
      <c r="K68" s="101"/>
      <c r="L68" s="102" t="s">
        <v>60</v>
      </c>
      <c r="M68" s="104"/>
      <c r="N68" s="104"/>
      <c r="O68" s="104"/>
      <c r="P68" s="104"/>
      <c r="Q68" s="104"/>
      <c r="R68" s="104"/>
      <c r="S68" s="107"/>
      <c r="U68" s="101"/>
      <c r="V68" s="102" t="s">
        <v>60</v>
      </c>
      <c r="W68" s="136" t="str">
        <f t="shared" ref="W68:X68" si="66">C68/M68</f>
        <v>#DIV/0!</v>
      </c>
      <c r="X68" s="136" t="str">
        <f t="shared" si="66"/>
        <v>#DIV/0!</v>
      </c>
      <c r="Y68" s="136"/>
      <c r="Z68" s="136" t="str">
        <f t="shared" si="67"/>
        <v>#DIV/0!</v>
      </c>
      <c r="AA68" s="136"/>
      <c r="AB68" s="140" t="str">
        <f t="shared" ref="AB68:AC68" si="68">H68/R68</f>
        <v>#DIV/0!</v>
      </c>
      <c r="AC68" s="141" t="str">
        <f t="shared" si="68"/>
        <v>#DIV/0!</v>
      </c>
      <c r="AE68" s="101"/>
      <c r="AF68" s="102" t="s">
        <v>60</v>
      </c>
      <c r="AG68" s="113">
        <v>67.43215031315242</v>
      </c>
      <c r="AH68" s="146">
        <v>71.88118811881188</v>
      </c>
      <c r="AI68" s="147"/>
      <c r="AJ68" s="113">
        <v>70.09345794392526</v>
      </c>
      <c r="AK68" s="146"/>
      <c r="AL68" s="146">
        <v>64.19491525423732</v>
      </c>
      <c r="AM68" s="113">
        <v>57.10955710955711</v>
      </c>
    </row>
    <row r="69">
      <c r="A69" s="28"/>
      <c r="B69" s="115" t="s">
        <v>61</v>
      </c>
      <c r="C69" s="116"/>
      <c r="D69" s="116"/>
      <c r="E69" s="116"/>
      <c r="F69" s="116"/>
      <c r="G69" s="116"/>
      <c r="H69" s="116"/>
      <c r="I69" s="117"/>
      <c r="K69" s="28"/>
      <c r="L69" s="115" t="s">
        <v>61</v>
      </c>
      <c r="M69" s="116"/>
      <c r="N69" s="116"/>
      <c r="O69" s="116"/>
      <c r="P69" s="116"/>
      <c r="Q69" s="116"/>
      <c r="R69" s="116"/>
      <c r="S69" s="117"/>
      <c r="U69" s="28"/>
      <c r="V69" s="115" t="s">
        <v>61</v>
      </c>
      <c r="W69" s="143" t="str">
        <f t="shared" ref="W69:X69" si="69">C69/M69</f>
        <v>#DIV/0!</v>
      </c>
      <c r="X69" s="143" t="str">
        <f t="shared" si="69"/>
        <v>#DIV/0!</v>
      </c>
      <c r="Y69" s="143"/>
      <c r="Z69" s="143" t="str">
        <f t="shared" si="67"/>
        <v>#DIV/0!</v>
      </c>
      <c r="AA69" s="143"/>
      <c r="AB69" s="144" t="str">
        <f t="shared" ref="AB69:AC69" si="70">H69/R69</f>
        <v>#DIV/0!</v>
      </c>
      <c r="AC69" s="145" t="str">
        <f t="shared" si="70"/>
        <v>#DIV/0!</v>
      </c>
      <c r="AE69" s="28"/>
      <c r="AF69" s="115" t="s">
        <v>61</v>
      </c>
      <c r="AG69" s="113">
        <v>58.747300215982726</v>
      </c>
      <c r="AH69" s="146">
        <v>67.45886654478977</v>
      </c>
      <c r="AI69" s="147"/>
      <c r="AJ69" s="113">
        <v>71.69117647058825</v>
      </c>
      <c r="AK69" s="146"/>
      <c r="AL69" s="146">
        <v>66.66666666666666</v>
      </c>
      <c r="AM69" s="113">
        <v>59.210526315789465</v>
      </c>
    </row>
    <row r="71" hidden="1">
      <c r="A71" s="90" t="s">
        <v>86</v>
      </c>
      <c r="B71" s="7"/>
      <c r="C71" s="7"/>
      <c r="D71" s="7"/>
      <c r="E71" s="7"/>
      <c r="F71" s="7"/>
      <c r="G71" s="7"/>
      <c r="H71" s="7"/>
      <c r="I71" s="8"/>
      <c r="K71" s="91" t="s">
        <v>87</v>
      </c>
      <c r="L71" s="7"/>
      <c r="M71" s="7"/>
      <c r="N71" s="7"/>
      <c r="O71" s="7"/>
      <c r="P71" s="7"/>
      <c r="Q71" s="7"/>
      <c r="R71" s="7"/>
      <c r="S71" s="8"/>
    </row>
    <row r="72" hidden="1">
      <c r="A72" s="90" t="s">
        <v>54</v>
      </c>
      <c r="B72" s="7"/>
      <c r="C72" s="7"/>
      <c r="D72" s="7"/>
      <c r="E72" s="7"/>
      <c r="F72" s="7"/>
      <c r="G72" s="7"/>
      <c r="H72" s="7"/>
      <c r="I72" s="8"/>
      <c r="K72" s="91" t="s">
        <v>54</v>
      </c>
      <c r="L72" s="7"/>
      <c r="M72" s="7"/>
      <c r="N72" s="7"/>
      <c r="O72" s="7"/>
      <c r="P72" s="7"/>
      <c r="Q72" s="7"/>
      <c r="R72" s="7"/>
      <c r="S72" s="8"/>
    </row>
    <row r="73" hidden="1">
      <c r="A73" s="94" t="s">
        <v>55</v>
      </c>
      <c r="B73" s="95"/>
      <c r="C73" s="96">
        <v>35.0</v>
      </c>
      <c r="D73" s="96">
        <v>45.0</v>
      </c>
      <c r="E73" s="96"/>
      <c r="F73" s="96">
        <v>55.0</v>
      </c>
      <c r="G73" s="96"/>
      <c r="H73" s="96">
        <v>65.0</v>
      </c>
      <c r="I73" s="97">
        <v>75.0</v>
      </c>
      <c r="K73" s="98" t="s">
        <v>55</v>
      </c>
      <c r="L73" s="95"/>
      <c r="M73" s="96">
        <v>35.0</v>
      </c>
      <c r="N73" s="96">
        <v>45.0</v>
      </c>
      <c r="O73" s="96"/>
      <c r="P73" s="96">
        <v>55.0</v>
      </c>
      <c r="Q73" s="96"/>
      <c r="R73" s="96">
        <v>65.0</v>
      </c>
      <c r="S73" s="97">
        <v>75.0</v>
      </c>
    </row>
    <row r="74" hidden="1">
      <c r="A74" s="101"/>
      <c r="B74" s="102">
        <v>80.0</v>
      </c>
      <c r="C74" s="103" t="str">
        <f>'Dados Aeromap Inicial'!$D$118</f>
        <v/>
      </c>
      <c r="D74" s="104" t="str">
        <f>'Dados Aeromap Inicial'!$J$79</f>
        <v/>
      </c>
      <c r="E74" s="104"/>
      <c r="F74" s="104" t="str">
        <f>'Dados Aeromap Inicial'!$D$79</f>
        <v/>
      </c>
      <c r="G74" s="104"/>
      <c r="H74" s="104" t="str">
        <f>'Dados Aeromap Inicial'!$D$40</f>
        <v>Downforce (N)</v>
      </c>
      <c r="I74" s="107" t="str">
        <f>'Dados Aeromap Inicial'!$J$34</f>
        <v/>
      </c>
      <c r="K74" s="101"/>
      <c r="L74" s="102">
        <v>80.0</v>
      </c>
      <c r="M74" s="103" t="str">
        <f>'Dados Aeromap Inicial'!$F$118</f>
        <v/>
      </c>
      <c r="N74" s="104" t="str">
        <f>'Dados Aeromap Inicial'!$L$79</f>
        <v/>
      </c>
      <c r="O74" s="104"/>
      <c r="P74" s="104" t="str">
        <f>'Dados Aeromap Inicial'!$F$79</f>
        <v/>
      </c>
      <c r="Q74" s="104"/>
      <c r="R74" s="104" t="str">
        <f>'Dados Aeromap Inicial'!$F$40</f>
        <v>Drag (N)</v>
      </c>
      <c r="S74" s="107" t="str">
        <f>'Dados Aeromap Inicial'!$L$34</f>
        <v/>
      </c>
    </row>
    <row r="75" hidden="1">
      <c r="A75" s="101"/>
      <c r="B75" s="102">
        <v>90.0</v>
      </c>
      <c r="C75" s="104" t="str">
        <f>'Dados Aeromap Inicial'!$P$105</f>
        <v/>
      </c>
      <c r="D75" s="104" t="str">
        <f>'Dados Aeromap Inicial'!$D$16</f>
        <v/>
      </c>
      <c r="E75" s="104"/>
      <c r="F75" s="104" t="str">
        <f>'Dados Aeromap Inicial'!$P$66</f>
        <v/>
      </c>
      <c r="G75" s="104"/>
      <c r="H75" s="104" t="str">
        <f>'Dados Aeromap Inicial'!$J$40</f>
        <v>Downforce (N)</v>
      </c>
      <c r="I75" s="107" t="str">
        <f>'Dados Aeromap Inicial'!$D$34</f>
        <v/>
      </c>
      <c r="K75" s="101"/>
      <c r="L75" s="102">
        <v>90.0</v>
      </c>
      <c r="M75" s="104" t="str">
        <f>'Dados Aeromap Inicial'!$R$105</f>
        <v/>
      </c>
      <c r="N75" s="104" t="str">
        <f>'Dados Aeromap Inicial'!$F$16</f>
        <v/>
      </c>
      <c r="O75" s="104"/>
      <c r="P75" s="104" t="str">
        <f>'Dados Aeromap Inicial'!$R$66</f>
        <v/>
      </c>
      <c r="Q75" s="104"/>
      <c r="R75" s="104" t="str">
        <f>'Dados Aeromap Inicial'!$L$40</f>
        <v>Drag (N)</v>
      </c>
      <c r="S75" s="107" t="str">
        <f>'Dados Aeromap Inicial'!$F$34</f>
        <v/>
      </c>
    </row>
    <row r="76" hidden="1">
      <c r="A76" s="101"/>
      <c r="B76" s="102">
        <v>100.0</v>
      </c>
      <c r="C76" s="104" t="str">
        <f>'Dados Aeromap Inicial'!$J$105</f>
        <v/>
      </c>
      <c r="D76" s="104" t="str">
        <f>'Dados Aeromap Inicial'!$P$79</f>
        <v/>
      </c>
      <c r="E76" s="104"/>
      <c r="F76" s="104" t="str">
        <f>'Dados Aeromap Inicial'!$J$66</f>
        <v/>
      </c>
      <c r="G76" s="104"/>
      <c r="H76" s="104" t="str">
        <f>'Dados Aeromap Inicial'!$P$40</f>
        <v>Downforce (N)</v>
      </c>
      <c r="I76" s="107" t="str">
        <f>#REF!</f>
        <v>#REF!</v>
      </c>
      <c r="K76" s="101"/>
      <c r="L76" s="102">
        <v>100.0</v>
      </c>
      <c r="M76" s="104" t="str">
        <f>'Dados Aeromap Inicial'!$L$105</f>
        <v/>
      </c>
      <c r="N76" s="104" t="str">
        <f>'Dados Aeromap Inicial'!$R$79</f>
        <v/>
      </c>
      <c r="O76" s="104"/>
      <c r="P76" s="104" t="str">
        <f>'Dados Aeromap Inicial'!$L$66</f>
        <v/>
      </c>
      <c r="Q76" s="104"/>
      <c r="R76" s="104" t="str">
        <f>'Dados Aeromap Inicial'!$R$40</f>
        <v>Drag (N)</v>
      </c>
      <c r="S76" s="107" t="str">
        <f>#REF!</f>
        <v>#REF!</v>
      </c>
    </row>
    <row r="77" hidden="1">
      <c r="A77" s="101"/>
      <c r="B77" s="102">
        <v>110.0</v>
      </c>
      <c r="C77" s="104" t="str">
        <f>'Dados Aeromap Inicial'!$D$105</f>
        <v/>
      </c>
      <c r="D77" s="104" t="str">
        <f>'Dados Aeromap Inicial'!$D$92</f>
        <v/>
      </c>
      <c r="E77" s="104"/>
      <c r="F77" s="104" t="str">
        <f>'Dados Aeromap Inicial'!$D$66</f>
        <v/>
      </c>
      <c r="G77" s="104"/>
      <c r="H77" s="104" t="str">
        <f>'Dados Aeromap Inicial'!$D$53</f>
        <v/>
      </c>
      <c r="I77" s="107" t="str">
        <f>'Dados Aeromap Inicial'!$J$21</f>
        <v/>
      </c>
      <c r="K77" s="101"/>
      <c r="L77" s="102">
        <v>110.0</v>
      </c>
      <c r="M77" s="104" t="str">
        <f>'Dados Aeromap Inicial'!$F$105</f>
        <v/>
      </c>
      <c r="N77" s="104" t="str">
        <f>'Dados Aeromap Inicial'!$F$92</f>
        <v/>
      </c>
      <c r="O77" s="104"/>
      <c r="P77" s="104" t="str">
        <f>'Dados Aeromap Inicial'!$F$66</f>
        <v/>
      </c>
      <c r="Q77" s="104"/>
      <c r="R77" s="104" t="str">
        <f>'Dados Aeromap Inicial'!$F$53</f>
        <v/>
      </c>
      <c r="S77" s="107" t="str">
        <f>'Dados Aeromap Inicial'!$L$21</f>
        <v/>
      </c>
    </row>
    <row r="78" hidden="1">
      <c r="A78" s="28"/>
      <c r="B78" s="115">
        <v>120.0</v>
      </c>
      <c r="C78" s="116" t="str">
        <f>'Dados Aeromap Inicial'!$P$92</f>
        <v/>
      </c>
      <c r="D78" s="116" t="str">
        <f>'Dados Aeromap Inicial'!$J$92</f>
        <v/>
      </c>
      <c r="E78" s="116"/>
      <c r="F78" s="116" t="str">
        <f>'Dados Aeromap Inicial'!$P$53</f>
        <v/>
      </c>
      <c r="G78" s="116"/>
      <c r="H78" s="116" t="str">
        <f>'Dados Aeromap Inicial'!$J$53</f>
        <v/>
      </c>
      <c r="I78" s="117" t="str">
        <f>'Dados Aeromap Inicial'!$D$21</f>
        <v/>
      </c>
      <c r="K78" s="28"/>
      <c r="L78" s="115">
        <v>120.0</v>
      </c>
      <c r="M78" s="116" t="str">
        <f>'Dados Aeromap Inicial'!$R$92</f>
        <v/>
      </c>
      <c r="N78" s="116" t="str">
        <f>'Dados Aeromap Inicial'!$L$92</f>
        <v/>
      </c>
      <c r="O78" s="116"/>
      <c r="P78" s="116" t="str">
        <f>'Dados Aeromap Inicial'!$R$53</f>
        <v/>
      </c>
      <c r="Q78" s="116"/>
      <c r="R78" s="116" t="str">
        <f>'Dados Aeromap Inicial'!$L$53</f>
        <v/>
      </c>
      <c r="S78" s="117" t="str">
        <f>'Dados Aeromap Inicial'!$F$21</f>
        <v/>
      </c>
    </row>
    <row r="79" hidden="1"/>
  </sheetData>
  <mergeCells count="90">
    <mergeCell ref="K13:K19"/>
    <mergeCell ref="K23:K29"/>
    <mergeCell ref="K11:S11"/>
    <mergeCell ref="K12:S12"/>
    <mergeCell ref="A13:A19"/>
    <mergeCell ref="U13:U19"/>
    <mergeCell ref="A21:I21"/>
    <mergeCell ref="A23:A29"/>
    <mergeCell ref="U23:U29"/>
    <mergeCell ref="K33:K39"/>
    <mergeCell ref="K43:K49"/>
    <mergeCell ref="K53:K59"/>
    <mergeCell ref="K63:K69"/>
    <mergeCell ref="K73:K78"/>
    <mergeCell ref="K51:S51"/>
    <mergeCell ref="K52:S52"/>
    <mergeCell ref="U53:U59"/>
    <mergeCell ref="K61:S61"/>
    <mergeCell ref="K62:S62"/>
    <mergeCell ref="U63:U69"/>
    <mergeCell ref="K71:S71"/>
    <mergeCell ref="K72:S72"/>
    <mergeCell ref="A33:A39"/>
    <mergeCell ref="U33:U39"/>
    <mergeCell ref="A41:I41"/>
    <mergeCell ref="K41:S41"/>
    <mergeCell ref="A42:I42"/>
    <mergeCell ref="K42:S42"/>
    <mergeCell ref="U43:U49"/>
    <mergeCell ref="A71:I71"/>
    <mergeCell ref="A72:I72"/>
    <mergeCell ref="A73:A78"/>
    <mergeCell ref="A43:A49"/>
    <mergeCell ref="A51:I51"/>
    <mergeCell ref="A52:I52"/>
    <mergeCell ref="A53:A59"/>
    <mergeCell ref="A61:I61"/>
    <mergeCell ref="A62:I62"/>
    <mergeCell ref="A63:A69"/>
    <mergeCell ref="AE13:AE19"/>
    <mergeCell ref="AE23:AE29"/>
    <mergeCell ref="AE33:AE39"/>
    <mergeCell ref="U41:AC41"/>
    <mergeCell ref="AE41:AM41"/>
    <mergeCell ref="AE42:AM42"/>
    <mergeCell ref="AE43:AE49"/>
    <mergeCell ref="AE53:AE59"/>
    <mergeCell ref="AE63:AE69"/>
    <mergeCell ref="U42:AC42"/>
    <mergeCell ref="U51:AC51"/>
    <mergeCell ref="U52:AC52"/>
    <mergeCell ref="U61:AC61"/>
    <mergeCell ref="AE61:AM61"/>
    <mergeCell ref="U62:AC62"/>
    <mergeCell ref="AE62:AM62"/>
    <mergeCell ref="A1:I1"/>
    <mergeCell ref="K1:S1"/>
    <mergeCell ref="U1:AC1"/>
    <mergeCell ref="AE1:AM1"/>
    <mergeCell ref="K2:S2"/>
    <mergeCell ref="U2:AC2"/>
    <mergeCell ref="AE2:AM2"/>
    <mergeCell ref="U11:AC11"/>
    <mergeCell ref="AE11:AM11"/>
    <mergeCell ref="AE12:AM12"/>
    <mergeCell ref="A2:I2"/>
    <mergeCell ref="A3:A9"/>
    <mergeCell ref="K3:K9"/>
    <mergeCell ref="U3:U9"/>
    <mergeCell ref="AE3:AE9"/>
    <mergeCell ref="A11:I11"/>
    <mergeCell ref="A12:I12"/>
    <mergeCell ref="U12:AC12"/>
    <mergeCell ref="K21:S21"/>
    <mergeCell ref="U21:AC21"/>
    <mergeCell ref="AE21:AM21"/>
    <mergeCell ref="A22:I22"/>
    <mergeCell ref="K22:S22"/>
    <mergeCell ref="U22:AC22"/>
    <mergeCell ref="AE22:AM22"/>
    <mergeCell ref="A31:I31"/>
    <mergeCell ref="K31:S31"/>
    <mergeCell ref="U31:AC31"/>
    <mergeCell ref="AE31:AM31"/>
    <mergeCell ref="A32:I32"/>
    <mergeCell ref="K32:S32"/>
    <mergeCell ref="U32:AC32"/>
    <mergeCell ref="AE32:AM32"/>
    <mergeCell ref="AE51:AM51"/>
    <mergeCell ref="AE52:AM52"/>
  </mergeCells>
  <conditionalFormatting sqref="C4:I9">
    <cfRule type="colorScale" priority="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14:I19">
    <cfRule type="colorScale" priority="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24:I29">
    <cfRule type="colorScale" priority="3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34:I39">
    <cfRule type="colorScale" priority="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44:I49">
    <cfRule type="colorScale" priority="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54:I59">
    <cfRule type="colorScale" priority="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64:I69">
    <cfRule type="colorScale" priority="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74:I78">
    <cfRule type="colorScale" priority="8">
      <colorScale>
        <cfvo type="min"/>
        <cfvo type="percentile" val="50"/>
        <cfvo type="max"/>
        <color rgb="FF0000FF"/>
        <color rgb="FFFFFF00"/>
        <color rgb="FFFF0000"/>
      </colorScale>
    </cfRule>
  </conditionalFormatting>
  <conditionalFormatting sqref="W14:AC19">
    <cfRule type="colorScale" priority="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14:S19">
    <cfRule type="colorScale" priority="10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24:S29">
    <cfRule type="colorScale" priority="1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34:S39">
    <cfRule type="colorScale" priority="1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44:S49">
    <cfRule type="colorScale" priority="13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54:S59">
    <cfRule type="colorScale" priority="1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64:S69">
    <cfRule type="colorScale" priority="1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24:AC29 AA37:AA39">
    <cfRule type="colorScale" priority="1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34:AC39">
    <cfRule type="colorScale" priority="1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44:AC49">
    <cfRule type="colorScale" priority="18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54:AC59">
    <cfRule type="colorScale" priority="1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64:AC69">
    <cfRule type="colorScale" priority="20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4:AC9">
    <cfRule type="colorScale" priority="2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4:S9">
    <cfRule type="colorScale" priority="2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4:AM9">
    <cfRule type="colorScale" priority="23">
      <colorScale>
        <cfvo type="min"/>
        <cfvo type="percentile" val="50"/>
        <cfvo type="max"/>
        <color rgb="FF00FFFF"/>
        <color rgb="FFFFFF00"/>
        <color rgb="FFFF1400"/>
      </colorScale>
    </cfRule>
  </conditionalFormatting>
  <conditionalFormatting sqref="AG14:AM19">
    <cfRule type="colorScale" priority="2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24:AM29">
    <cfRule type="colorScale" priority="2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34:AM39">
    <cfRule type="colorScale" priority="2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44:AM49">
    <cfRule type="colorScale" priority="2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54:AM59">
    <cfRule type="colorScale" priority="28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64:AM69">
    <cfRule type="colorScale" priority="2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700"/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9" width="9.5"/>
    <col customWidth="1" min="11" max="11" width="5.63"/>
    <col customWidth="1" min="12" max="19" width="9.5"/>
    <col customWidth="1" min="21" max="21" width="7.88"/>
    <col customWidth="1" min="22" max="22" width="8.0"/>
    <col customWidth="1" min="23" max="23" width="9.13"/>
    <col customWidth="1" min="24" max="24" width="10.38"/>
    <col customWidth="1" min="25" max="25" width="9.75"/>
    <col customWidth="1" min="26" max="26" width="10.13"/>
    <col customWidth="1" min="27" max="27" width="8.38"/>
    <col customWidth="1" min="28" max="28" width="9.88"/>
    <col customWidth="1" min="29" max="29" width="9.13"/>
  </cols>
  <sheetData>
    <row r="1">
      <c r="A1" s="90" t="s">
        <v>50</v>
      </c>
      <c r="B1" s="7"/>
      <c r="C1" s="7"/>
      <c r="D1" s="7"/>
      <c r="E1" s="7"/>
      <c r="F1" s="7"/>
      <c r="G1" s="7"/>
      <c r="H1" s="7"/>
      <c r="I1" s="8"/>
      <c r="K1" s="91" t="s">
        <v>51</v>
      </c>
      <c r="L1" s="7"/>
      <c r="M1" s="7"/>
      <c r="N1" s="7"/>
      <c r="O1" s="7"/>
      <c r="P1" s="7"/>
      <c r="Q1" s="7"/>
      <c r="R1" s="7"/>
      <c r="S1" s="8"/>
      <c r="U1" s="92" t="s">
        <v>52</v>
      </c>
      <c r="V1" s="7"/>
      <c r="W1" s="7"/>
      <c r="X1" s="7"/>
      <c r="Y1" s="7"/>
      <c r="Z1" s="7"/>
      <c r="AA1" s="7"/>
      <c r="AB1" s="7"/>
      <c r="AC1" s="8"/>
      <c r="AE1" s="93" t="s">
        <v>53</v>
      </c>
      <c r="AF1" s="7"/>
      <c r="AG1" s="7"/>
      <c r="AH1" s="7"/>
      <c r="AI1" s="7"/>
      <c r="AJ1" s="7"/>
      <c r="AK1" s="7"/>
      <c r="AL1" s="7"/>
      <c r="AM1" s="8"/>
    </row>
    <row r="2">
      <c r="A2" s="90" t="s">
        <v>54</v>
      </c>
      <c r="B2" s="7"/>
      <c r="C2" s="7"/>
      <c r="D2" s="7"/>
      <c r="E2" s="7"/>
      <c r="F2" s="7"/>
      <c r="G2" s="7"/>
      <c r="H2" s="7"/>
      <c r="I2" s="8"/>
      <c r="K2" s="91" t="s">
        <v>54</v>
      </c>
      <c r="L2" s="7"/>
      <c r="M2" s="7"/>
      <c r="N2" s="7"/>
      <c r="O2" s="7"/>
      <c r="P2" s="7"/>
      <c r="Q2" s="7"/>
      <c r="R2" s="7"/>
      <c r="S2" s="8"/>
      <c r="U2" s="92" t="s">
        <v>54</v>
      </c>
      <c r="V2" s="7"/>
      <c r="W2" s="7"/>
      <c r="X2" s="7"/>
      <c r="Y2" s="7"/>
      <c r="Z2" s="7"/>
      <c r="AA2" s="7"/>
      <c r="AB2" s="7"/>
      <c r="AC2" s="8"/>
      <c r="AE2" s="93" t="s">
        <v>54</v>
      </c>
      <c r="AF2" s="7"/>
      <c r="AG2" s="7"/>
      <c r="AH2" s="7"/>
      <c r="AI2" s="7"/>
      <c r="AJ2" s="7"/>
      <c r="AK2" s="7"/>
      <c r="AL2" s="7"/>
      <c r="AM2" s="8"/>
    </row>
    <row r="3">
      <c r="A3" s="94" t="s">
        <v>55</v>
      </c>
      <c r="B3" s="95"/>
      <c r="C3" s="96">
        <v>35.0</v>
      </c>
      <c r="D3" s="96">
        <v>45.0</v>
      </c>
      <c r="E3" s="96">
        <v>50.0</v>
      </c>
      <c r="F3" s="96">
        <v>55.0</v>
      </c>
      <c r="G3" s="96">
        <v>60.0</v>
      </c>
      <c r="H3" s="96">
        <v>65.0</v>
      </c>
      <c r="I3" s="97">
        <v>75.0</v>
      </c>
      <c r="K3" s="98" t="s">
        <v>55</v>
      </c>
      <c r="L3" s="95"/>
      <c r="M3" s="96">
        <v>35.0</v>
      </c>
      <c r="N3" s="96">
        <v>45.0</v>
      </c>
      <c r="O3" s="96">
        <v>50.0</v>
      </c>
      <c r="P3" s="96">
        <v>55.0</v>
      </c>
      <c r="Q3" s="96">
        <v>60.0</v>
      </c>
      <c r="R3" s="96">
        <v>65.0</v>
      </c>
      <c r="S3" s="97">
        <v>75.0</v>
      </c>
      <c r="U3" s="99" t="s">
        <v>55</v>
      </c>
      <c r="V3" s="95"/>
      <c r="W3" s="96">
        <v>35.0</v>
      </c>
      <c r="X3" s="96">
        <v>45.0</v>
      </c>
      <c r="Y3" s="96"/>
      <c r="Z3" s="96">
        <v>55.0</v>
      </c>
      <c r="AA3" s="96"/>
      <c r="AB3" s="96">
        <v>65.0</v>
      </c>
      <c r="AC3" s="97">
        <v>75.0</v>
      </c>
      <c r="AE3" s="100" t="s">
        <v>55</v>
      </c>
      <c r="AF3" s="95"/>
      <c r="AG3" s="96">
        <v>35.0</v>
      </c>
      <c r="AH3" s="96">
        <v>45.0</v>
      </c>
      <c r="AI3" s="96">
        <v>50.0</v>
      </c>
      <c r="AJ3" s="96">
        <v>55.0</v>
      </c>
      <c r="AK3" s="96">
        <v>60.0</v>
      </c>
      <c r="AL3" s="96">
        <v>65.0</v>
      </c>
      <c r="AM3" s="97">
        <v>75.0</v>
      </c>
    </row>
    <row r="4">
      <c r="A4" s="101"/>
      <c r="B4" s="102">
        <v>80.0</v>
      </c>
      <c r="C4" s="103"/>
      <c r="D4" s="104"/>
      <c r="E4" s="105"/>
      <c r="F4" s="104"/>
      <c r="G4" s="106"/>
      <c r="H4" s="104"/>
      <c r="I4" s="107"/>
      <c r="K4" s="101"/>
      <c r="L4" s="102">
        <v>80.0</v>
      </c>
      <c r="M4" s="108">
        <v>7.4591</v>
      </c>
      <c r="N4" s="109">
        <v>0.84391</v>
      </c>
      <c r="O4" s="106">
        <v>11.89953</v>
      </c>
      <c r="P4" s="104" t="str">
        <f>'Dados Aeromap Inicial'!$F$72</f>
        <v/>
      </c>
      <c r="Q4" s="106">
        <v>14.28336</v>
      </c>
      <c r="R4" s="104" t="str">
        <f t="shared" ref="R4:R5" si="3">#REF!</f>
        <v>#REF!</v>
      </c>
      <c r="S4" s="110" t="str">
        <f>'Dados Aeromap Inicial'!$L$27</f>
        <v/>
      </c>
      <c r="U4" s="101"/>
      <c r="V4" s="102">
        <v>80.0</v>
      </c>
      <c r="W4" s="111">
        <f t="shared" ref="W4:AC4" si="1">C4/M4</f>
        <v>0</v>
      </c>
      <c r="X4" s="111">
        <f t="shared" si="1"/>
        <v>0</v>
      </c>
      <c r="Y4" s="111">
        <f t="shared" si="1"/>
        <v>0</v>
      </c>
      <c r="Z4" s="111" t="str">
        <f t="shared" si="1"/>
        <v>#DIV/0!</v>
      </c>
      <c r="AA4" s="111">
        <f t="shared" si="1"/>
        <v>0</v>
      </c>
      <c r="AB4" s="111" t="str">
        <f t="shared" si="1"/>
        <v>#REF!</v>
      </c>
      <c r="AC4" s="112" t="str">
        <f t="shared" si="1"/>
        <v>#DIV/0!</v>
      </c>
      <c r="AE4" s="101"/>
      <c r="AF4" s="102" t="s">
        <v>56</v>
      </c>
      <c r="AG4" s="113">
        <v>50.87719298245609</v>
      </c>
      <c r="AH4" s="113">
        <v>38.88888888888879</v>
      </c>
      <c r="AI4" s="113"/>
      <c r="AJ4" s="113">
        <v>47.28682170542635</v>
      </c>
      <c r="AK4" s="113"/>
      <c r="AL4" s="113">
        <v>24.390243902439057</v>
      </c>
      <c r="AM4" s="113">
        <v>28.888888888889053</v>
      </c>
    </row>
    <row r="5">
      <c r="A5" s="101"/>
      <c r="B5" s="102">
        <v>90.0</v>
      </c>
      <c r="C5" s="104"/>
      <c r="D5" s="104"/>
      <c r="E5" s="105"/>
      <c r="F5" s="104"/>
      <c r="G5" s="106"/>
      <c r="H5" s="104"/>
      <c r="I5" s="107"/>
      <c r="K5" s="101"/>
      <c r="L5" s="102">
        <v>90.0</v>
      </c>
      <c r="M5" s="104" t="str">
        <f>'Dados Aeromap Inicial'!$R$98</f>
        <v/>
      </c>
      <c r="N5" s="150">
        <f t="shared" ref="N5:O5" si="2">N4+(N6-N4)*(100-95)/(100-90)</f>
        <v>2.256425</v>
      </c>
      <c r="O5" s="150">
        <f t="shared" si="2"/>
        <v>13.16502</v>
      </c>
      <c r="P5" s="104" t="str">
        <f>'Dados Aeromap Inicial'!$R$59</f>
        <v/>
      </c>
      <c r="Q5" s="106">
        <v>0.0</v>
      </c>
      <c r="R5" s="104" t="str">
        <f t="shared" si="3"/>
        <v>#REF!</v>
      </c>
      <c r="S5" s="110" t="str">
        <f>'Dados Aeromap Inicial'!$F$27</f>
        <v/>
      </c>
      <c r="U5" s="101"/>
      <c r="V5" s="102">
        <v>90.0</v>
      </c>
      <c r="W5" s="111" t="str">
        <f t="shared" ref="W5:AC5" si="4">C5/M5</f>
        <v>#DIV/0!</v>
      </c>
      <c r="X5" s="111">
        <f t="shared" si="4"/>
        <v>0</v>
      </c>
      <c r="Y5" s="111">
        <f t="shared" si="4"/>
        <v>0</v>
      </c>
      <c r="Z5" s="111" t="str">
        <f t="shared" si="4"/>
        <v>#DIV/0!</v>
      </c>
      <c r="AA5" s="111" t="str">
        <f t="shared" si="4"/>
        <v>#DIV/0!</v>
      </c>
      <c r="AB5" s="111" t="str">
        <f t="shared" si="4"/>
        <v>#REF!</v>
      </c>
      <c r="AC5" s="112" t="str">
        <f t="shared" si="4"/>
        <v>#DIV/0!</v>
      </c>
      <c r="AE5" s="101"/>
      <c r="AF5" s="102" t="s">
        <v>57</v>
      </c>
      <c r="AG5" s="113">
        <v>51.724137931034505</v>
      </c>
      <c r="AH5" s="113">
        <v>44.827586206896505</v>
      </c>
      <c r="AI5" s="113"/>
      <c r="AJ5" s="113">
        <v>46.29629629629638</v>
      </c>
      <c r="AK5" s="113"/>
      <c r="AL5" s="113">
        <v>34.69387755102028</v>
      </c>
      <c r="AM5" s="113">
        <v>32.65306122448983</v>
      </c>
    </row>
    <row r="6">
      <c r="A6" s="101"/>
      <c r="B6" s="102">
        <v>95.0</v>
      </c>
      <c r="C6" s="104"/>
      <c r="D6" s="114"/>
      <c r="E6" s="106"/>
      <c r="F6" s="106"/>
      <c r="G6" s="106"/>
      <c r="H6" s="106"/>
      <c r="I6" s="150"/>
      <c r="K6" s="101"/>
      <c r="L6" s="102">
        <v>95.0</v>
      </c>
      <c r="M6" s="104"/>
      <c r="N6" s="106">
        <v>3.66894</v>
      </c>
      <c r="O6" s="106">
        <v>14.43051</v>
      </c>
      <c r="P6" s="106">
        <v>11.71314</v>
      </c>
      <c r="Q6" s="106">
        <v>0.0</v>
      </c>
      <c r="R6" s="106">
        <v>30.95055</v>
      </c>
      <c r="S6" s="150" t="str">
        <f>S5+(S7-S5)*(100-95)/(100-90)</f>
        <v>#REF!</v>
      </c>
      <c r="U6" s="101"/>
      <c r="V6" s="102">
        <v>95.0</v>
      </c>
      <c r="W6" s="111"/>
      <c r="X6" s="111">
        <f t="shared" ref="X6:AB6" si="5">D6/N6</f>
        <v>0</v>
      </c>
      <c r="Y6" s="111">
        <f t="shared" si="5"/>
        <v>0</v>
      </c>
      <c r="Z6" s="111">
        <f t="shared" si="5"/>
        <v>0</v>
      </c>
      <c r="AA6" s="111" t="str">
        <f t="shared" si="5"/>
        <v>#DIV/0!</v>
      </c>
      <c r="AB6" s="111">
        <f t="shared" si="5"/>
        <v>0</v>
      </c>
      <c r="AC6" s="112"/>
      <c r="AE6" s="101"/>
      <c r="AF6" s="102" t="s">
        <v>58</v>
      </c>
      <c r="AG6" s="113"/>
      <c r="AH6" s="113"/>
      <c r="AI6" s="113"/>
      <c r="AJ6" s="113"/>
      <c r="AK6" s="113"/>
      <c r="AL6" s="113"/>
      <c r="AM6" s="113"/>
    </row>
    <row r="7">
      <c r="A7" s="101"/>
      <c r="B7" s="102">
        <v>100.0</v>
      </c>
      <c r="C7" s="104"/>
      <c r="D7" s="104"/>
      <c r="E7" s="104"/>
      <c r="F7" s="104"/>
      <c r="G7" s="104"/>
      <c r="H7" s="104"/>
      <c r="I7" s="107"/>
      <c r="K7" s="101"/>
      <c r="L7" s="102">
        <v>100.0</v>
      </c>
      <c r="M7" s="104" t="str">
        <f>'Dados Aeromap Inicial'!$L$98</f>
        <v/>
      </c>
      <c r="N7" s="104" t="str">
        <f>'Dados Aeromap Inicial'!$R$72</f>
        <v/>
      </c>
      <c r="O7" s="104"/>
      <c r="P7" s="104" t="str">
        <f>'Dados Aeromap Inicial'!$L$59</f>
        <v/>
      </c>
      <c r="Q7" s="104"/>
      <c r="R7" s="104" t="str">
        <f t="shared" ref="R7:S7" si="6">#REF!</f>
        <v>#REF!</v>
      </c>
      <c r="S7" s="110" t="str">
        <f t="shared" si="6"/>
        <v>#REF!</v>
      </c>
      <c r="U7" s="101"/>
      <c r="V7" s="102">
        <v>100.0</v>
      </c>
      <c r="W7" s="111" t="str">
        <f t="shared" ref="W7:X7" si="7">C7/M7</f>
        <v>#DIV/0!</v>
      </c>
      <c r="X7" s="111" t="str">
        <f t="shared" si="7"/>
        <v>#DIV/0!</v>
      </c>
      <c r="Y7" s="111"/>
      <c r="Z7" s="111" t="str">
        <f t="shared" ref="Z7:Z9" si="10">F7/P7</f>
        <v>#DIV/0!</v>
      </c>
      <c r="AA7" s="111"/>
      <c r="AB7" s="111" t="str">
        <f t="shared" ref="AB7:AC7" si="8">H7/R7</f>
        <v>#REF!</v>
      </c>
      <c r="AC7" s="112" t="str">
        <f t="shared" si="8"/>
        <v>#REF!</v>
      </c>
      <c r="AE7" s="101"/>
      <c r="AF7" s="102" t="s">
        <v>59</v>
      </c>
      <c r="AG7" s="113">
        <v>71.05263157894731</v>
      </c>
      <c r="AH7" s="113">
        <v>54.545454545454476</v>
      </c>
      <c r="AI7" s="113"/>
      <c r="AJ7" s="113">
        <v>46.29629629629638</v>
      </c>
      <c r="AK7" s="113"/>
      <c r="AL7" s="113">
        <v>47.916666666666714</v>
      </c>
      <c r="AM7" s="113">
        <v>37.77777777777768</v>
      </c>
    </row>
    <row r="8">
      <c r="A8" s="101"/>
      <c r="B8" s="102">
        <v>110.0</v>
      </c>
      <c r="C8" s="104"/>
      <c r="D8" s="104"/>
      <c r="E8" s="104"/>
      <c r="F8" s="104"/>
      <c r="G8" s="104"/>
      <c r="H8" s="104"/>
      <c r="I8" s="107"/>
      <c r="K8" s="101"/>
      <c r="L8" s="102">
        <v>110.0</v>
      </c>
      <c r="M8" s="104" t="str">
        <f>'Dados Aeromap Inicial'!$F$98</f>
        <v/>
      </c>
      <c r="N8" s="104" t="str">
        <f>'Dados Aeromap Inicial'!$F$85</f>
        <v/>
      </c>
      <c r="O8" s="104"/>
      <c r="P8" s="104" t="str">
        <f>'Dados Aeromap Inicial'!$F$59</f>
        <v/>
      </c>
      <c r="Q8" s="104"/>
      <c r="R8" s="104" t="str">
        <f>'Dados Aeromap Inicial'!$F$46</f>
        <v/>
      </c>
      <c r="S8" s="110" t="str">
        <f>'Dados Aeromap Inicial'!$R$11</f>
        <v/>
      </c>
      <c r="U8" s="101"/>
      <c r="V8" s="102">
        <v>110.0</v>
      </c>
      <c r="W8" s="111" t="str">
        <f t="shared" ref="W8:X8" si="9">C8/M8</f>
        <v>#DIV/0!</v>
      </c>
      <c r="X8" s="111" t="str">
        <f t="shared" si="9"/>
        <v>#DIV/0!</v>
      </c>
      <c r="Y8" s="111"/>
      <c r="Z8" s="111" t="str">
        <f t="shared" si="10"/>
        <v>#DIV/0!</v>
      </c>
      <c r="AA8" s="111"/>
      <c r="AB8" s="111" t="str">
        <f t="shared" ref="AB8:AC8" si="11">H8/R8</f>
        <v>#DIV/0!</v>
      </c>
      <c r="AC8" s="112" t="str">
        <f t="shared" si="11"/>
        <v>#DIV/0!</v>
      </c>
      <c r="AE8" s="101"/>
      <c r="AF8" s="102" t="s">
        <v>60</v>
      </c>
      <c r="AG8" s="113">
        <v>65.51724137931033</v>
      </c>
      <c r="AH8" s="113">
        <v>59.64912280701754</v>
      </c>
      <c r="AI8" s="113"/>
      <c r="AJ8" s="113">
        <v>55.93220338983053</v>
      </c>
      <c r="AK8" s="113"/>
      <c r="AL8" s="113">
        <v>66.66666666666666</v>
      </c>
      <c r="AM8" s="113">
        <v>40.35087719298249</v>
      </c>
    </row>
    <row r="9">
      <c r="A9" s="28"/>
      <c r="B9" s="115">
        <v>120.0</v>
      </c>
      <c r="C9" s="116"/>
      <c r="D9" s="116"/>
      <c r="E9" s="116"/>
      <c r="F9" s="116"/>
      <c r="G9" s="116"/>
      <c r="H9" s="116"/>
      <c r="I9" s="117"/>
      <c r="K9" s="28"/>
      <c r="L9" s="115">
        <v>120.0</v>
      </c>
      <c r="M9" s="118">
        <v>9.02</v>
      </c>
      <c r="N9" s="116" t="str">
        <f>'Dados Aeromap Inicial'!$L$85</f>
        <v/>
      </c>
      <c r="O9" s="116"/>
      <c r="P9" s="116" t="str">
        <f>'Dados Aeromap Inicial'!$R$46</f>
        <v/>
      </c>
      <c r="Q9" s="116"/>
      <c r="R9" s="116" t="str">
        <f>'Dados Aeromap Inicial'!$L$46</f>
        <v/>
      </c>
      <c r="S9" s="119" t="str">
        <f>#REF!</f>
        <v>#REF!</v>
      </c>
      <c r="U9" s="28"/>
      <c r="V9" s="115">
        <v>120.0</v>
      </c>
      <c r="W9" s="120">
        <f t="shared" ref="W9:X9" si="12">C9/M9</f>
        <v>0</v>
      </c>
      <c r="X9" s="120" t="str">
        <f t="shared" si="12"/>
        <v>#DIV/0!</v>
      </c>
      <c r="Y9" s="120"/>
      <c r="Z9" s="120" t="str">
        <f t="shared" si="10"/>
        <v>#DIV/0!</v>
      </c>
      <c r="AA9" s="120"/>
      <c r="AB9" s="120" t="str">
        <f t="shared" ref="AB9:AC9" si="13">H9/R9</f>
        <v>#DIV/0!</v>
      </c>
      <c r="AC9" s="121" t="str">
        <f t="shared" si="13"/>
        <v>#REF!</v>
      </c>
      <c r="AE9" s="28"/>
      <c r="AF9" s="115" t="s">
        <v>61</v>
      </c>
      <c r="AG9" s="113">
        <v>58.20895522388064</v>
      </c>
      <c r="AH9" s="113">
        <v>57.57575757575767</v>
      </c>
      <c r="AI9" s="113"/>
      <c r="AJ9" s="113">
        <v>57.37704918032792</v>
      </c>
      <c r="AK9" s="113"/>
      <c r="AL9" s="113">
        <v>58.18181818181824</v>
      </c>
      <c r="AM9" s="113">
        <v>45.283018867924525</v>
      </c>
    </row>
    <row r="11">
      <c r="A11" s="90" t="s">
        <v>62</v>
      </c>
      <c r="B11" s="7"/>
      <c r="C11" s="7"/>
      <c r="D11" s="7"/>
      <c r="E11" s="7"/>
      <c r="F11" s="7"/>
      <c r="G11" s="7"/>
      <c r="H11" s="7"/>
      <c r="I11" s="8"/>
      <c r="K11" s="91" t="s">
        <v>63</v>
      </c>
      <c r="L11" s="7"/>
      <c r="M11" s="7"/>
      <c r="N11" s="7"/>
      <c r="O11" s="7"/>
      <c r="P11" s="7"/>
      <c r="Q11" s="7"/>
      <c r="R11" s="7"/>
      <c r="S11" s="8"/>
      <c r="U11" s="92" t="s">
        <v>64</v>
      </c>
      <c r="V11" s="7"/>
      <c r="W11" s="7"/>
      <c r="X11" s="7"/>
      <c r="Y11" s="7"/>
      <c r="Z11" s="7"/>
      <c r="AA11" s="7"/>
      <c r="AB11" s="7"/>
      <c r="AC11" s="8"/>
      <c r="AE11" s="93" t="s">
        <v>65</v>
      </c>
      <c r="AF11" s="7"/>
      <c r="AG11" s="7"/>
      <c r="AH11" s="7"/>
      <c r="AI11" s="7"/>
      <c r="AJ11" s="7"/>
      <c r="AK11" s="7"/>
      <c r="AL11" s="7"/>
      <c r="AM11" s="8"/>
    </row>
    <row r="12">
      <c r="A12" s="90" t="s">
        <v>54</v>
      </c>
      <c r="B12" s="7"/>
      <c r="C12" s="7"/>
      <c r="D12" s="7"/>
      <c r="E12" s="7"/>
      <c r="F12" s="7"/>
      <c r="G12" s="7"/>
      <c r="H12" s="7"/>
      <c r="I12" s="8"/>
      <c r="K12" s="91" t="s">
        <v>54</v>
      </c>
      <c r="L12" s="7"/>
      <c r="M12" s="7"/>
      <c r="N12" s="7"/>
      <c r="O12" s="7"/>
      <c r="P12" s="7"/>
      <c r="Q12" s="7"/>
      <c r="R12" s="7"/>
      <c r="S12" s="8"/>
      <c r="U12" s="92" t="s">
        <v>54</v>
      </c>
      <c r="V12" s="7"/>
      <c r="W12" s="7"/>
      <c r="X12" s="7"/>
      <c r="Y12" s="7"/>
      <c r="Z12" s="7"/>
      <c r="AA12" s="7"/>
      <c r="AB12" s="7"/>
      <c r="AC12" s="8"/>
      <c r="AE12" s="93" t="s">
        <v>54</v>
      </c>
      <c r="AF12" s="7"/>
      <c r="AG12" s="7"/>
      <c r="AH12" s="7"/>
      <c r="AI12" s="7"/>
      <c r="AJ12" s="7"/>
      <c r="AK12" s="7"/>
      <c r="AL12" s="7"/>
      <c r="AM12" s="8"/>
    </row>
    <row r="13">
      <c r="A13" s="94" t="s">
        <v>55</v>
      </c>
      <c r="B13" s="95"/>
      <c r="C13" s="96">
        <v>35.0</v>
      </c>
      <c r="D13" s="96">
        <v>45.0</v>
      </c>
      <c r="E13" s="96">
        <v>50.0</v>
      </c>
      <c r="F13" s="96">
        <v>55.0</v>
      </c>
      <c r="G13" s="96">
        <v>60.0</v>
      </c>
      <c r="H13" s="96">
        <v>65.0</v>
      </c>
      <c r="I13" s="97">
        <v>75.0</v>
      </c>
      <c r="K13" s="98" t="s">
        <v>55</v>
      </c>
      <c r="L13" s="95"/>
      <c r="M13" s="96">
        <v>35.0</v>
      </c>
      <c r="N13" s="96">
        <v>45.0</v>
      </c>
      <c r="O13" s="96">
        <v>50.0</v>
      </c>
      <c r="P13" s="96">
        <v>55.0</v>
      </c>
      <c r="Q13" s="96">
        <v>60.0</v>
      </c>
      <c r="R13" s="96">
        <v>65.0</v>
      </c>
      <c r="S13" s="97">
        <v>75.0</v>
      </c>
      <c r="U13" s="99" t="s">
        <v>55</v>
      </c>
      <c r="V13" s="95"/>
      <c r="W13" s="96">
        <v>35.0</v>
      </c>
      <c r="X13" s="96">
        <v>45.0</v>
      </c>
      <c r="Y13" s="96">
        <v>50.0</v>
      </c>
      <c r="Z13" s="96">
        <v>55.0</v>
      </c>
      <c r="AA13" s="96">
        <v>60.0</v>
      </c>
      <c r="AB13" s="96">
        <v>65.0</v>
      </c>
      <c r="AC13" s="97">
        <v>75.0</v>
      </c>
      <c r="AE13" s="100" t="s">
        <v>55</v>
      </c>
      <c r="AF13" s="95"/>
      <c r="AG13" s="96">
        <v>35.0</v>
      </c>
      <c r="AH13" s="96">
        <v>45.0</v>
      </c>
      <c r="AI13" s="96">
        <v>50.0</v>
      </c>
      <c r="AJ13" s="96">
        <v>55.0</v>
      </c>
      <c r="AK13" s="96">
        <v>60.0</v>
      </c>
      <c r="AL13" s="96">
        <v>65.0</v>
      </c>
      <c r="AM13" s="97">
        <v>75.0</v>
      </c>
    </row>
    <row r="14">
      <c r="A14" s="101"/>
      <c r="B14" s="102" t="s">
        <v>56</v>
      </c>
      <c r="C14" s="103"/>
      <c r="D14" s="104"/>
      <c r="E14" s="105"/>
      <c r="F14" s="104"/>
      <c r="G14" s="106"/>
      <c r="H14" s="104"/>
      <c r="I14" s="107"/>
      <c r="K14" s="101"/>
      <c r="L14" s="102" t="s">
        <v>56</v>
      </c>
      <c r="M14" s="103"/>
      <c r="N14" s="104"/>
      <c r="O14" s="106"/>
      <c r="P14" s="104"/>
      <c r="Q14" s="106"/>
      <c r="R14" s="104"/>
      <c r="S14" s="107"/>
      <c r="U14" s="101"/>
      <c r="V14" s="102" t="s">
        <v>56</v>
      </c>
      <c r="W14" s="111" t="str">
        <f t="shared" ref="W14:AC14" si="14">C14/M14</f>
        <v>#DIV/0!</v>
      </c>
      <c r="X14" s="111" t="str">
        <f t="shared" si="14"/>
        <v>#DIV/0!</v>
      </c>
      <c r="Y14" s="111" t="str">
        <f t="shared" si="14"/>
        <v>#DIV/0!</v>
      </c>
      <c r="Z14" s="111" t="str">
        <f t="shared" si="14"/>
        <v>#DIV/0!</v>
      </c>
      <c r="AA14" s="111" t="str">
        <f t="shared" si="14"/>
        <v>#DIV/0!</v>
      </c>
      <c r="AB14" s="111" t="str">
        <f t="shared" si="14"/>
        <v>#DIV/0!</v>
      </c>
      <c r="AC14" s="112" t="str">
        <f t="shared" si="14"/>
        <v>#DIV/0!</v>
      </c>
      <c r="AE14" s="101"/>
      <c r="AF14" s="102" t="s">
        <v>56</v>
      </c>
      <c r="AG14" s="103"/>
      <c r="AH14" s="104"/>
      <c r="AI14" s="106"/>
      <c r="AJ14" s="104"/>
      <c r="AK14" s="106"/>
      <c r="AL14" s="104"/>
      <c r="AM14" s="107"/>
    </row>
    <row r="15">
      <c r="A15" s="101"/>
      <c r="B15" s="102" t="s">
        <v>57</v>
      </c>
      <c r="C15" s="104"/>
      <c r="D15" s="104"/>
      <c r="E15" s="105"/>
      <c r="F15" s="104"/>
      <c r="G15" s="106"/>
      <c r="H15" s="104"/>
      <c r="I15" s="107"/>
      <c r="K15" s="101"/>
      <c r="L15" s="102" t="s">
        <v>57</v>
      </c>
      <c r="M15" s="104"/>
      <c r="N15" s="104"/>
      <c r="O15" s="106"/>
      <c r="P15" s="104"/>
      <c r="Q15" s="106"/>
      <c r="R15" s="104"/>
      <c r="S15" s="107"/>
      <c r="U15" s="101"/>
      <c r="V15" s="102" t="s">
        <v>57</v>
      </c>
      <c r="W15" s="111" t="str">
        <f t="shared" ref="W15:AC15" si="15">C15/M15</f>
        <v>#DIV/0!</v>
      </c>
      <c r="X15" s="111" t="str">
        <f t="shared" si="15"/>
        <v>#DIV/0!</v>
      </c>
      <c r="Y15" s="111" t="str">
        <f t="shared" si="15"/>
        <v>#DIV/0!</v>
      </c>
      <c r="Z15" s="111" t="str">
        <f t="shared" si="15"/>
        <v>#DIV/0!</v>
      </c>
      <c r="AA15" s="111" t="str">
        <f t="shared" si="15"/>
        <v>#DIV/0!</v>
      </c>
      <c r="AB15" s="111" t="str">
        <f t="shared" si="15"/>
        <v>#DIV/0!</v>
      </c>
      <c r="AC15" s="112" t="str">
        <f t="shared" si="15"/>
        <v>#DIV/0!</v>
      </c>
      <c r="AE15" s="101"/>
      <c r="AF15" s="102" t="s">
        <v>57</v>
      </c>
      <c r="AG15" s="104"/>
      <c r="AH15" s="104"/>
      <c r="AI15" s="106"/>
      <c r="AJ15" s="104"/>
      <c r="AK15" s="106"/>
      <c r="AL15" s="104"/>
      <c r="AM15" s="107"/>
    </row>
    <row r="16">
      <c r="A16" s="101"/>
      <c r="B16" s="102" t="s">
        <v>58</v>
      </c>
      <c r="C16" s="104"/>
      <c r="D16" s="123"/>
      <c r="E16" s="106"/>
      <c r="F16" s="106"/>
      <c r="G16" s="106"/>
      <c r="H16" s="106"/>
      <c r="I16" s="150"/>
      <c r="K16" s="101"/>
      <c r="L16" s="102" t="s">
        <v>58</v>
      </c>
      <c r="M16" s="150"/>
      <c r="N16" s="106"/>
      <c r="O16" s="106"/>
      <c r="P16" s="106"/>
      <c r="Q16" s="106"/>
      <c r="R16" s="106"/>
      <c r="S16" s="150"/>
      <c r="U16" s="101"/>
      <c r="V16" s="102" t="s">
        <v>58</v>
      </c>
      <c r="W16" s="150" t="str">
        <f>W15+(W17-W15)*(100-95)/(100-90)</f>
        <v>#DIV/0!</v>
      </c>
      <c r="X16" s="111" t="str">
        <f t="shared" ref="X16:AB16" si="16">D16/N16</f>
        <v>#DIV/0!</v>
      </c>
      <c r="Y16" s="111" t="str">
        <f t="shared" si="16"/>
        <v>#DIV/0!</v>
      </c>
      <c r="Z16" s="111" t="str">
        <f t="shared" si="16"/>
        <v>#DIV/0!</v>
      </c>
      <c r="AA16" s="111" t="str">
        <f t="shared" si="16"/>
        <v>#DIV/0!</v>
      </c>
      <c r="AB16" s="111" t="str">
        <f t="shared" si="16"/>
        <v>#DIV/0!</v>
      </c>
      <c r="AC16" s="150" t="str">
        <f>AC15+(AC17-AC15)*(100-95)/(100-90)</f>
        <v>#DIV/0!</v>
      </c>
      <c r="AE16" s="101"/>
      <c r="AF16" s="102" t="s">
        <v>58</v>
      </c>
      <c r="AG16" s="150"/>
      <c r="AH16" s="106"/>
      <c r="AI16" s="106"/>
      <c r="AJ16" s="106"/>
      <c r="AK16" s="106"/>
      <c r="AL16" s="106"/>
      <c r="AM16" s="150"/>
    </row>
    <row r="17">
      <c r="A17" s="101"/>
      <c r="B17" s="102" t="s">
        <v>59</v>
      </c>
      <c r="C17" s="104"/>
      <c r="D17" s="104"/>
      <c r="E17" s="104"/>
      <c r="F17" s="104"/>
      <c r="G17" s="104"/>
      <c r="H17" s="104"/>
      <c r="I17" s="107"/>
      <c r="K17" s="101"/>
      <c r="L17" s="102" t="s">
        <v>59</v>
      </c>
      <c r="M17" s="104"/>
      <c r="N17" s="104"/>
      <c r="O17" s="104"/>
      <c r="P17" s="104"/>
      <c r="Q17" s="104"/>
      <c r="R17" s="104"/>
      <c r="S17" s="107"/>
      <c r="U17" s="101"/>
      <c r="V17" s="102" t="s">
        <v>59</v>
      </c>
      <c r="W17" s="111" t="str">
        <f t="shared" ref="W17:X17" si="17">C17/M17</f>
        <v>#DIV/0!</v>
      </c>
      <c r="X17" s="111" t="str">
        <f t="shared" si="17"/>
        <v>#DIV/0!</v>
      </c>
      <c r="Y17" s="111"/>
      <c r="Z17" s="111" t="str">
        <f t="shared" ref="Z17:Z19" si="20">F17/P17</f>
        <v>#DIV/0!</v>
      </c>
      <c r="AA17" s="111"/>
      <c r="AB17" s="111" t="str">
        <f t="shared" ref="AB17:AC17" si="18">H17/R17</f>
        <v>#DIV/0!</v>
      </c>
      <c r="AC17" s="112" t="str">
        <f t="shared" si="18"/>
        <v>#DIV/0!</v>
      </c>
      <c r="AE17" s="101"/>
      <c r="AF17" s="102" t="s">
        <v>59</v>
      </c>
      <c r="AG17" s="104"/>
      <c r="AH17" s="104"/>
      <c r="AI17" s="104"/>
      <c r="AJ17" s="104"/>
      <c r="AK17" s="104"/>
      <c r="AL17" s="104"/>
      <c r="AM17" s="107"/>
    </row>
    <row r="18">
      <c r="A18" s="101"/>
      <c r="B18" s="102" t="s">
        <v>60</v>
      </c>
      <c r="C18" s="104"/>
      <c r="D18" s="104"/>
      <c r="E18" s="104"/>
      <c r="F18" s="104"/>
      <c r="G18" s="104"/>
      <c r="H18" s="104"/>
      <c r="I18" s="107"/>
      <c r="K18" s="101"/>
      <c r="L18" s="102" t="s">
        <v>60</v>
      </c>
      <c r="M18" s="104"/>
      <c r="N18" s="104"/>
      <c r="O18" s="104"/>
      <c r="P18" s="104"/>
      <c r="Q18" s="104"/>
      <c r="R18" s="104"/>
      <c r="S18" s="107"/>
      <c r="U18" s="101"/>
      <c r="V18" s="102" t="s">
        <v>60</v>
      </c>
      <c r="W18" s="111" t="str">
        <f t="shared" ref="W18:X18" si="19">C18/M18</f>
        <v>#DIV/0!</v>
      </c>
      <c r="X18" s="111" t="str">
        <f t="shared" si="19"/>
        <v>#DIV/0!</v>
      </c>
      <c r="Y18" s="111"/>
      <c r="Z18" s="111" t="str">
        <f t="shared" si="20"/>
        <v>#DIV/0!</v>
      </c>
      <c r="AA18" s="111"/>
      <c r="AB18" s="111" t="str">
        <f t="shared" ref="AB18:AC18" si="21">H18/R18</f>
        <v>#DIV/0!</v>
      </c>
      <c r="AC18" s="112" t="str">
        <f t="shared" si="21"/>
        <v>#DIV/0!</v>
      </c>
      <c r="AE18" s="101"/>
      <c r="AF18" s="102" t="s">
        <v>60</v>
      </c>
      <c r="AG18" s="104"/>
      <c r="AH18" s="104"/>
      <c r="AI18" s="104"/>
      <c r="AJ18" s="104"/>
      <c r="AK18" s="104"/>
      <c r="AL18" s="104"/>
      <c r="AM18" s="107"/>
    </row>
    <row r="19">
      <c r="A19" s="28"/>
      <c r="B19" s="115" t="s">
        <v>61</v>
      </c>
      <c r="C19" s="116"/>
      <c r="D19" s="116"/>
      <c r="E19" s="116"/>
      <c r="F19" s="116"/>
      <c r="G19" s="116"/>
      <c r="H19" s="116"/>
      <c r="I19" s="117"/>
      <c r="K19" s="28"/>
      <c r="L19" s="115" t="s">
        <v>61</v>
      </c>
      <c r="M19" s="116"/>
      <c r="N19" s="116"/>
      <c r="O19" s="116"/>
      <c r="P19" s="116"/>
      <c r="Q19" s="116"/>
      <c r="R19" s="116"/>
      <c r="S19" s="117"/>
      <c r="U19" s="28"/>
      <c r="V19" s="115" t="s">
        <v>61</v>
      </c>
      <c r="W19" s="120" t="str">
        <f t="shared" ref="W19:X19" si="22">C19/M19</f>
        <v>#DIV/0!</v>
      </c>
      <c r="X19" s="120" t="str">
        <f t="shared" si="22"/>
        <v>#DIV/0!</v>
      </c>
      <c r="Y19" s="120"/>
      <c r="Z19" s="120" t="str">
        <f t="shared" si="20"/>
        <v>#DIV/0!</v>
      </c>
      <c r="AA19" s="120"/>
      <c r="AB19" s="120" t="str">
        <f t="shared" ref="AB19:AC19" si="23">H19/R19</f>
        <v>#DIV/0!</v>
      </c>
      <c r="AC19" s="121" t="str">
        <f t="shared" si="23"/>
        <v>#DIV/0!</v>
      </c>
      <c r="AE19" s="28"/>
      <c r="AF19" s="115" t="s">
        <v>61</v>
      </c>
      <c r="AG19" s="116"/>
      <c r="AH19" s="116"/>
      <c r="AI19" s="116"/>
      <c r="AJ19" s="116"/>
      <c r="AK19" s="116"/>
      <c r="AL19" s="116"/>
      <c r="AM19" s="117"/>
    </row>
    <row r="21">
      <c r="A21" s="90" t="s">
        <v>66</v>
      </c>
      <c r="B21" s="7"/>
      <c r="C21" s="7"/>
      <c r="D21" s="7"/>
      <c r="E21" s="7"/>
      <c r="F21" s="7"/>
      <c r="G21" s="7"/>
      <c r="H21" s="7"/>
      <c r="I21" s="8"/>
      <c r="K21" s="91" t="s">
        <v>67</v>
      </c>
      <c r="L21" s="7"/>
      <c r="M21" s="7"/>
      <c r="N21" s="7"/>
      <c r="O21" s="7"/>
      <c r="P21" s="7"/>
      <c r="Q21" s="7"/>
      <c r="R21" s="7"/>
      <c r="S21" s="8"/>
      <c r="U21" s="124" t="s">
        <v>68</v>
      </c>
      <c r="V21" s="7"/>
      <c r="W21" s="7"/>
      <c r="X21" s="7"/>
      <c r="Y21" s="7"/>
      <c r="Z21" s="7"/>
      <c r="AA21" s="7"/>
      <c r="AB21" s="7"/>
      <c r="AC21" s="8"/>
      <c r="AE21" s="125" t="s">
        <v>69</v>
      </c>
      <c r="AF21" s="7"/>
      <c r="AG21" s="7"/>
      <c r="AH21" s="7"/>
      <c r="AI21" s="7"/>
      <c r="AJ21" s="7"/>
      <c r="AK21" s="7"/>
      <c r="AL21" s="7"/>
      <c r="AM21" s="8"/>
    </row>
    <row r="22">
      <c r="A22" s="90" t="s">
        <v>54</v>
      </c>
      <c r="B22" s="7"/>
      <c r="C22" s="7"/>
      <c r="D22" s="7"/>
      <c r="E22" s="7"/>
      <c r="F22" s="7"/>
      <c r="G22" s="7"/>
      <c r="H22" s="7"/>
      <c r="I22" s="8"/>
      <c r="K22" s="91" t="s">
        <v>54</v>
      </c>
      <c r="L22" s="7"/>
      <c r="M22" s="7"/>
      <c r="N22" s="7"/>
      <c r="O22" s="7"/>
      <c r="P22" s="7"/>
      <c r="Q22" s="7"/>
      <c r="R22" s="7"/>
      <c r="S22" s="8"/>
      <c r="U22" s="126" t="s">
        <v>54</v>
      </c>
      <c r="V22" s="127"/>
      <c r="W22" s="127"/>
      <c r="X22" s="127"/>
      <c r="Y22" s="127"/>
      <c r="Z22" s="127"/>
      <c r="AA22" s="127"/>
      <c r="AB22" s="127"/>
      <c r="AC22" s="128"/>
      <c r="AE22" s="129" t="s">
        <v>54</v>
      </c>
      <c r="AF22" s="127"/>
      <c r="AG22" s="127"/>
      <c r="AH22" s="127"/>
      <c r="AI22" s="127"/>
      <c r="AJ22" s="127"/>
      <c r="AK22" s="127"/>
      <c r="AL22" s="127"/>
      <c r="AM22" s="128"/>
    </row>
    <row r="23">
      <c r="A23" s="94" t="s">
        <v>55</v>
      </c>
      <c r="B23" s="95"/>
      <c r="C23" s="96">
        <v>35.0</v>
      </c>
      <c r="D23" s="96">
        <v>45.0</v>
      </c>
      <c r="E23" s="96">
        <v>50.0</v>
      </c>
      <c r="F23" s="96">
        <v>55.0</v>
      </c>
      <c r="G23" s="96">
        <v>60.0</v>
      </c>
      <c r="H23" s="96">
        <v>65.0</v>
      </c>
      <c r="I23" s="97">
        <v>75.0</v>
      </c>
      <c r="K23" s="98" t="s">
        <v>55</v>
      </c>
      <c r="L23" s="95"/>
      <c r="M23" s="96">
        <v>35.0</v>
      </c>
      <c r="N23" s="96">
        <v>45.0</v>
      </c>
      <c r="O23" s="96">
        <v>50.0</v>
      </c>
      <c r="P23" s="96">
        <v>55.0</v>
      </c>
      <c r="Q23" s="96">
        <v>60.0</v>
      </c>
      <c r="R23" s="96">
        <v>65.0</v>
      </c>
      <c r="S23" s="97">
        <v>75.0</v>
      </c>
      <c r="U23" s="130" t="s">
        <v>55</v>
      </c>
      <c r="V23" s="131"/>
      <c r="W23" s="132">
        <v>35.0</v>
      </c>
      <c r="X23" s="132">
        <v>45.0</v>
      </c>
      <c r="Y23" s="96">
        <v>50.0</v>
      </c>
      <c r="Z23" s="96">
        <v>55.0</v>
      </c>
      <c r="AA23" s="96">
        <v>60.0</v>
      </c>
      <c r="AB23" s="132">
        <v>65.0</v>
      </c>
      <c r="AC23" s="133">
        <v>75.0</v>
      </c>
      <c r="AE23" s="134" t="s">
        <v>55</v>
      </c>
      <c r="AF23" s="131"/>
      <c r="AG23" s="132">
        <v>35.0</v>
      </c>
      <c r="AH23" s="132">
        <v>45.0</v>
      </c>
      <c r="AI23" s="96">
        <v>50.0</v>
      </c>
      <c r="AJ23" s="96">
        <v>55.0</v>
      </c>
      <c r="AK23" s="96">
        <v>60.0</v>
      </c>
      <c r="AL23" s="132">
        <v>65.0</v>
      </c>
      <c r="AM23" s="133">
        <v>75.0</v>
      </c>
    </row>
    <row r="24">
      <c r="A24" s="101"/>
      <c r="B24" s="102" t="s">
        <v>56</v>
      </c>
      <c r="C24" s="103"/>
      <c r="D24" s="104"/>
      <c r="E24" s="135"/>
      <c r="F24" s="104"/>
      <c r="G24" s="106"/>
      <c r="H24" s="104"/>
      <c r="I24" s="107"/>
      <c r="K24" s="101"/>
      <c r="L24" s="102">
        <v>80.0</v>
      </c>
      <c r="M24" s="103"/>
      <c r="N24" s="104"/>
      <c r="O24" s="106"/>
      <c r="P24" s="104"/>
      <c r="Q24" s="106"/>
      <c r="R24" s="104"/>
      <c r="S24" s="107"/>
      <c r="U24" s="101"/>
      <c r="V24" s="102" t="s">
        <v>56</v>
      </c>
      <c r="W24" s="136" t="str">
        <f t="shared" ref="W24:AC24" si="24">C24/M24</f>
        <v>#DIV/0!</v>
      </c>
      <c r="X24" s="136" t="str">
        <f t="shared" si="24"/>
        <v>#DIV/0!</v>
      </c>
      <c r="Y24" s="136" t="str">
        <f t="shared" si="24"/>
        <v>#DIV/0!</v>
      </c>
      <c r="Z24" s="136" t="str">
        <f t="shared" si="24"/>
        <v>#DIV/0!</v>
      </c>
      <c r="AA24" s="136" t="str">
        <f t="shared" si="24"/>
        <v>#DIV/0!</v>
      </c>
      <c r="AB24" s="136" t="str">
        <f t="shared" si="24"/>
        <v>#DIV/0!</v>
      </c>
      <c r="AC24" s="137" t="str">
        <f t="shared" si="24"/>
        <v>#DIV/0!</v>
      </c>
      <c r="AE24" s="101"/>
      <c r="AF24" s="102" t="s">
        <v>56</v>
      </c>
      <c r="AG24" s="103"/>
      <c r="AH24" s="104"/>
      <c r="AI24" s="106"/>
      <c r="AJ24" s="104"/>
      <c r="AK24" s="106"/>
      <c r="AL24" s="104"/>
      <c r="AM24" s="107"/>
    </row>
    <row r="25">
      <c r="A25" s="101"/>
      <c r="B25" s="102" t="s">
        <v>57</v>
      </c>
      <c r="C25" s="104"/>
      <c r="D25" s="104"/>
      <c r="E25" s="135"/>
      <c r="F25" s="104"/>
      <c r="G25" s="106"/>
      <c r="H25" s="104"/>
      <c r="I25" s="107"/>
      <c r="K25" s="101"/>
      <c r="L25" s="102">
        <v>90.0</v>
      </c>
      <c r="M25" s="104"/>
      <c r="N25" s="104"/>
      <c r="O25" s="106"/>
      <c r="P25" s="104"/>
      <c r="Q25" s="106"/>
      <c r="R25" s="104"/>
      <c r="S25" s="107"/>
      <c r="U25" s="101"/>
      <c r="V25" s="102" t="s">
        <v>57</v>
      </c>
      <c r="W25" s="136" t="str">
        <f t="shared" ref="W25:AC25" si="25">C25/M25</f>
        <v>#DIV/0!</v>
      </c>
      <c r="X25" s="136" t="str">
        <f t="shared" si="25"/>
        <v>#DIV/0!</v>
      </c>
      <c r="Y25" s="136" t="str">
        <f t="shared" si="25"/>
        <v>#DIV/0!</v>
      </c>
      <c r="Z25" s="136" t="str">
        <f t="shared" si="25"/>
        <v>#DIV/0!</v>
      </c>
      <c r="AA25" s="136" t="str">
        <f t="shared" si="25"/>
        <v>#DIV/0!</v>
      </c>
      <c r="AB25" s="136" t="str">
        <f t="shared" si="25"/>
        <v>#DIV/0!</v>
      </c>
      <c r="AC25" s="138" t="str">
        <f t="shared" si="25"/>
        <v>#DIV/0!</v>
      </c>
      <c r="AE25" s="101"/>
      <c r="AF25" s="102" t="s">
        <v>57</v>
      </c>
      <c r="AG25" s="104"/>
      <c r="AH25" s="104"/>
      <c r="AI25" s="106"/>
      <c r="AJ25" s="104"/>
      <c r="AK25" s="106"/>
      <c r="AL25" s="104"/>
      <c r="AM25" s="107"/>
    </row>
    <row r="26">
      <c r="A26" s="101"/>
      <c r="B26" s="102" t="s">
        <v>58</v>
      </c>
      <c r="C26" s="150"/>
      <c r="D26" s="123"/>
      <c r="E26" s="106"/>
      <c r="F26" s="106"/>
      <c r="G26" s="106"/>
      <c r="H26" s="106"/>
      <c r="I26" s="150"/>
      <c r="K26" s="101"/>
      <c r="L26" s="102">
        <v>95.0</v>
      </c>
      <c r="M26" s="150"/>
      <c r="N26" s="106"/>
      <c r="O26" s="106"/>
      <c r="P26" s="106"/>
      <c r="Q26" s="106"/>
      <c r="R26" s="106"/>
      <c r="S26" s="150"/>
      <c r="U26" s="101"/>
      <c r="V26" s="102" t="s">
        <v>58</v>
      </c>
      <c r="W26" s="150" t="str">
        <f>W25+(W27-W25)*(100-95)/(100-90)</f>
        <v>#DIV/0!</v>
      </c>
      <c r="X26" s="136" t="str">
        <f t="shared" ref="X26:AB26" si="26">D26/N26</f>
        <v>#DIV/0!</v>
      </c>
      <c r="Y26" s="136" t="str">
        <f t="shared" si="26"/>
        <v>#DIV/0!</v>
      </c>
      <c r="Z26" s="136" t="str">
        <f t="shared" si="26"/>
        <v>#DIV/0!</v>
      </c>
      <c r="AA26" s="136" t="str">
        <f t="shared" si="26"/>
        <v>#DIV/0!</v>
      </c>
      <c r="AB26" s="136" t="str">
        <f t="shared" si="26"/>
        <v>#DIV/0!</v>
      </c>
      <c r="AC26" s="150" t="str">
        <f>AC25+(AC27-AC25)*(100-95)/(100-90)</f>
        <v>#DIV/0!</v>
      </c>
      <c r="AE26" s="101"/>
      <c r="AF26" s="102" t="s">
        <v>58</v>
      </c>
      <c r="AG26" s="150"/>
      <c r="AH26" s="106"/>
      <c r="AI26" s="106"/>
      <c r="AJ26" s="106"/>
      <c r="AK26" s="106"/>
      <c r="AL26" s="106"/>
      <c r="AM26" s="150"/>
    </row>
    <row r="27">
      <c r="A27" s="101"/>
      <c r="B27" s="102" t="s">
        <v>59</v>
      </c>
      <c r="C27" s="104"/>
      <c r="D27" s="104"/>
      <c r="E27" s="104"/>
      <c r="F27" s="104"/>
      <c r="G27" s="104"/>
      <c r="H27" s="104"/>
      <c r="I27" s="107"/>
      <c r="K27" s="101"/>
      <c r="L27" s="102">
        <v>100.0</v>
      </c>
      <c r="M27" s="104"/>
      <c r="N27" s="104"/>
      <c r="O27" s="104"/>
      <c r="P27" s="104"/>
      <c r="Q27" s="104"/>
      <c r="R27" s="104"/>
      <c r="S27" s="107"/>
      <c r="U27" s="101"/>
      <c r="V27" s="102" t="s">
        <v>59</v>
      </c>
      <c r="W27" s="136" t="str">
        <f t="shared" ref="W27:X27" si="27">C27/M27</f>
        <v>#DIV/0!</v>
      </c>
      <c r="X27" s="136" t="str">
        <f t="shared" si="27"/>
        <v>#DIV/0!</v>
      </c>
      <c r="Y27" s="136"/>
      <c r="Z27" s="136" t="str">
        <f t="shared" ref="Z27:Z29" si="30">F27/P27</f>
        <v>#DIV/0!</v>
      </c>
      <c r="AA27" s="136"/>
      <c r="AB27" s="139" t="str">
        <f t="shared" ref="AB27:AC27" si="28">H27/R27</f>
        <v>#DIV/0!</v>
      </c>
      <c r="AC27" s="137" t="str">
        <f t="shared" si="28"/>
        <v>#DIV/0!</v>
      </c>
      <c r="AE27" s="101"/>
      <c r="AF27" s="102" t="s">
        <v>59</v>
      </c>
      <c r="AG27" s="104"/>
      <c r="AH27" s="104"/>
      <c r="AI27" s="104"/>
      <c r="AJ27" s="104"/>
      <c r="AK27" s="104"/>
      <c r="AL27" s="104"/>
      <c r="AM27" s="107"/>
    </row>
    <row r="28">
      <c r="A28" s="101"/>
      <c r="B28" s="102" t="s">
        <v>60</v>
      </c>
      <c r="C28" s="104"/>
      <c r="D28" s="104"/>
      <c r="E28" s="104"/>
      <c r="F28" s="104"/>
      <c r="G28" s="104"/>
      <c r="H28" s="104"/>
      <c r="I28" s="107"/>
      <c r="K28" s="101"/>
      <c r="L28" s="102">
        <v>110.0</v>
      </c>
      <c r="M28" s="104"/>
      <c r="N28" s="104"/>
      <c r="O28" s="104"/>
      <c r="P28" s="104"/>
      <c r="Q28" s="104"/>
      <c r="R28" s="104"/>
      <c r="S28" s="107"/>
      <c r="U28" s="101"/>
      <c r="V28" s="102" t="s">
        <v>60</v>
      </c>
      <c r="W28" s="136" t="str">
        <f t="shared" ref="W28:X28" si="29">C28/M28</f>
        <v>#DIV/0!</v>
      </c>
      <c r="X28" s="136" t="str">
        <f t="shared" si="29"/>
        <v>#DIV/0!</v>
      </c>
      <c r="Y28" s="136"/>
      <c r="Z28" s="136" t="str">
        <f t="shared" si="30"/>
        <v>#DIV/0!</v>
      </c>
      <c r="AA28" s="136"/>
      <c r="AB28" s="140" t="str">
        <f t="shared" ref="AB28:AC28" si="31">H28/R28</f>
        <v>#DIV/0!</v>
      </c>
      <c r="AC28" s="141" t="str">
        <f t="shared" si="31"/>
        <v>#DIV/0!</v>
      </c>
      <c r="AE28" s="101"/>
      <c r="AF28" s="102" t="s">
        <v>60</v>
      </c>
      <c r="AG28" s="104"/>
      <c r="AH28" s="104"/>
      <c r="AI28" s="104"/>
      <c r="AJ28" s="104"/>
      <c r="AK28" s="104"/>
      <c r="AL28" s="104"/>
      <c r="AM28" s="107"/>
    </row>
    <row r="29">
      <c r="A29" s="28"/>
      <c r="B29" s="115" t="s">
        <v>61</v>
      </c>
      <c r="C29" s="116"/>
      <c r="D29" s="116"/>
      <c r="E29" s="116"/>
      <c r="F29" s="116"/>
      <c r="G29" s="116"/>
      <c r="H29" s="116"/>
      <c r="I29" s="117"/>
      <c r="K29" s="28"/>
      <c r="L29" s="115">
        <v>120.0</v>
      </c>
      <c r="M29" s="116"/>
      <c r="N29" s="116"/>
      <c r="O29" s="116"/>
      <c r="P29" s="116"/>
      <c r="Q29" s="116"/>
      <c r="R29" s="116"/>
      <c r="S29" s="117"/>
      <c r="U29" s="28"/>
      <c r="V29" s="115" t="s">
        <v>61</v>
      </c>
      <c r="W29" s="143" t="str">
        <f t="shared" ref="W29:X29" si="32">C29/M29</f>
        <v>#DIV/0!</v>
      </c>
      <c r="X29" s="143" t="str">
        <f t="shared" si="32"/>
        <v>#DIV/0!</v>
      </c>
      <c r="Y29" s="143"/>
      <c r="Z29" s="143" t="str">
        <f t="shared" si="30"/>
        <v>#DIV/0!</v>
      </c>
      <c r="AA29" s="143"/>
      <c r="AB29" s="144" t="str">
        <f t="shared" ref="AB29:AC29" si="33">H29/R29</f>
        <v>#DIV/0!</v>
      </c>
      <c r="AC29" s="145" t="str">
        <f t="shared" si="33"/>
        <v>#DIV/0!</v>
      </c>
      <c r="AE29" s="28"/>
      <c r="AF29" s="115" t="s">
        <v>61</v>
      </c>
      <c r="AG29" s="116"/>
      <c r="AH29" s="116"/>
      <c r="AI29" s="116"/>
      <c r="AJ29" s="116"/>
      <c r="AK29" s="116"/>
      <c r="AL29" s="116"/>
      <c r="AM29" s="117"/>
    </row>
    <row r="31">
      <c r="A31" s="90" t="s">
        <v>70</v>
      </c>
      <c r="B31" s="7"/>
      <c r="C31" s="7"/>
      <c r="D31" s="7"/>
      <c r="E31" s="7"/>
      <c r="F31" s="7"/>
      <c r="G31" s="7"/>
      <c r="H31" s="7"/>
      <c r="I31" s="8"/>
      <c r="K31" s="91" t="s">
        <v>71</v>
      </c>
      <c r="L31" s="7"/>
      <c r="M31" s="7"/>
      <c r="N31" s="7"/>
      <c r="O31" s="7"/>
      <c r="P31" s="7"/>
      <c r="Q31" s="7"/>
      <c r="R31" s="7"/>
      <c r="S31" s="8"/>
      <c r="U31" s="124" t="s">
        <v>72</v>
      </c>
      <c r="V31" s="7"/>
      <c r="W31" s="7"/>
      <c r="X31" s="7"/>
      <c r="Y31" s="7"/>
      <c r="Z31" s="7"/>
      <c r="AA31" s="7"/>
      <c r="AB31" s="7"/>
      <c r="AC31" s="8"/>
      <c r="AE31" s="125" t="s">
        <v>73</v>
      </c>
      <c r="AF31" s="7"/>
      <c r="AG31" s="7"/>
      <c r="AH31" s="7"/>
      <c r="AI31" s="7"/>
      <c r="AJ31" s="7"/>
      <c r="AK31" s="7"/>
      <c r="AL31" s="7"/>
      <c r="AM31" s="8"/>
    </row>
    <row r="32">
      <c r="A32" s="90" t="s">
        <v>54</v>
      </c>
      <c r="B32" s="7"/>
      <c r="C32" s="7"/>
      <c r="D32" s="7"/>
      <c r="E32" s="7"/>
      <c r="F32" s="7"/>
      <c r="G32" s="7"/>
      <c r="H32" s="7"/>
      <c r="I32" s="8"/>
      <c r="K32" s="91" t="s">
        <v>54</v>
      </c>
      <c r="L32" s="7"/>
      <c r="M32" s="7"/>
      <c r="N32" s="7"/>
      <c r="O32" s="7"/>
      <c r="P32" s="7"/>
      <c r="Q32" s="7"/>
      <c r="R32" s="7"/>
      <c r="S32" s="8"/>
      <c r="U32" s="126" t="s">
        <v>54</v>
      </c>
      <c r="V32" s="127"/>
      <c r="W32" s="127"/>
      <c r="X32" s="127"/>
      <c r="Y32" s="127"/>
      <c r="Z32" s="127"/>
      <c r="AA32" s="127"/>
      <c r="AB32" s="127"/>
      <c r="AC32" s="128"/>
      <c r="AE32" s="129" t="s">
        <v>54</v>
      </c>
      <c r="AF32" s="127"/>
      <c r="AG32" s="127"/>
      <c r="AH32" s="127"/>
      <c r="AI32" s="127"/>
      <c r="AJ32" s="127"/>
      <c r="AK32" s="127"/>
      <c r="AL32" s="127"/>
      <c r="AM32" s="128"/>
    </row>
    <row r="33">
      <c r="A33" s="151" t="s">
        <v>55</v>
      </c>
      <c r="B33" s="152"/>
      <c r="C33" s="153">
        <v>35.0</v>
      </c>
      <c r="D33" s="153">
        <v>45.0</v>
      </c>
      <c r="E33" s="153">
        <v>50.0</v>
      </c>
      <c r="F33" s="153">
        <v>55.0</v>
      </c>
      <c r="G33" s="153">
        <v>60.0</v>
      </c>
      <c r="H33" s="153">
        <v>65.0</v>
      </c>
      <c r="I33" s="154">
        <v>75.0</v>
      </c>
      <c r="K33" s="98" t="s">
        <v>55</v>
      </c>
      <c r="L33" s="95"/>
      <c r="M33" s="96">
        <v>35.0</v>
      </c>
      <c r="N33" s="96">
        <v>45.0</v>
      </c>
      <c r="O33" s="96">
        <v>50.0</v>
      </c>
      <c r="P33" s="96">
        <v>55.0</v>
      </c>
      <c r="Q33" s="96">
        <v>60.0</v>
      </c>
      <c r="R33" s="96">
        <v>65.0</v>
      </c>
      <c r="S33" s="97">
        <v>75.0</v>
      </c>
      <c r="U33" s="130" t="s">
        <v>55</v>
      </c>
      <c r="V33" s="131"/>
      <c r="W33" s="132">
        <v>35.0</v>
      </c>
      <c r="X33" s="132">
        <v>45.0</v>
      </c>
      <c r="Y33" s="96">
        <v>50.0</v>
      </c>
      <c r="Z33" s="96">
        <v>55.0</v>
      </c>
      <c r="AA33" s="96">
        <v>60.0</v>
      </c>
      <c r="AB33" s="132">
        <v>65.0</v>
      </c>
      <c r="AC33" s="133">
        <v>75.0</v>
      </c>
      <c r="AE33" s="134" t="s">
        <v>55</v>
      </c>
      <c r="AF33" s="131"/>
      <c r="AG33" s="132">
        <v>35.0</v>
      </c>
      <c r="AH33" s="132">
        <v>45.0</v>
      </c>
      <c r="AI33" s="96">
        <v>50.0</v>
      </c>
      <c r="AJ33" s="96">
        <v>55.0</v>
      </c>
      <c r="AK33" s="96">
        <v>60.0</v>
      </c>
      <c r="AL33" s="132">
        <v>65.0</v>
      </c>
      <c r="AM33" s="133">
        <v>75.0</v>
      </c>
    </row>
    <row r="34">
      <c r="A34" s="155"/>
      <c r="B34" s="156" t="s">
        <v>56</v>
      </c>
      <c r="C34" s="103"/>
      <c r="D34" s="104"/>
      <c r="E34" s="135"/>
      <c r="F34" s="104"/>
      <c r="G34" s="106"/>
      <c r="H34" s="104"/>
      <c r="I34" s="107"/>
      <c r="K34" s="101"/>
      <c r="L34" s="102" t="s">
        <v>56</v>
      </c>
      <c r="M34" s="103"/>
      <c r="N34" s="104"/>
      <c r="O34" s="106"/>
      <c r="P34" s="104"/>
      <c r="Q34" s="106"/>
      <c r="R34" s="104"/>
      <c r="S34" s="107"/>
      <c r="U34" s="101"/>
      <c r="V34" s="102" t="s">
        <v>56</v>
      </c>
      <c r="W34" s="136" t="str">
        <f t="shared" ref="W34:AC34" si="34">C34/M34</f>
        <v>#DIV/0!</v>
      </c>
      <c r="X34" s="136" t="str">
        <f t="shared" si="34"/>
        <v>#DIV/0!</v>
      </c>
      <c r="Y34" s="136" t="str">
        <f t="shared" si="34"/>
        <v>#DIV/0!</v>
      </c>
      <c r="Z34" s="136" t="str">
        <f t="shared" si="34"/>
        <v>#DIV/0!</v>
      </c>
      <c r="AA34" s="136" t="str">
        <f t="shared" si="34"/>
        <v>#DIV/0!</v>
      </c>
      <c r="AB34" s="136" t="str">
        <f t="shared" si="34"/>
        <v>#DIV/0!</v>
      </c>
      <c r="AC34" s="137" t="str">
        <f t="shared" si="34"/>
        <v>#DIV/0!</v>
      </c>
      <c r="AE34" s="101"/>
      <c r="AF34" s="102" t="s">
        <v>56</v>
      </c>
      <c r="AG34" s="103"/>
      <c r="AH34" s="104"/>
      <c r="AI34" s="106"/>
      <c r="AJ34" s="104"/>
      <c r="AK34" s="106"/>
      <c r="AL34" s="104"/>
      <c r="AM34" s="107"/>
    </row>
    <row r="35">
      <c r="A35" s="155"/>
      <c r="B35" s="156" t="s">
        <v>57</v>
      </c>
      <c r="C35" s="104"/>
      <c r="D35" s="104"/>
      <c r="E35" s="135"/>
      <c r="F35" s="104"/>
      <c r="G35" s="106"/>
      <c r="H35" s="104"/>
      <c r="I35" s="107"/>
      <c r="K35" s="101"/>
      <c r="L35" s="102" t="s">
        <v>57</v>
      </c>
      <c r="M35" s="104"/>
      <c r="N35" s="104"/>
      <c r="O35" s="106"/>
      <c r="P35" s="104"/>
      <c r="Q35" s="106"/>
      <c r="R35" s="104"/>
      <c r="S35" s="107"/>
      <c r="U35" s="101"/>
      <c r="V35" s="102" t="s">
        <v>57</v>
      </c>
      <c r="W35" s="136" t="str">
        <f t="shared" ref="W35:AC35" si="35">C35/M35</f>
        <v>#DIV/0!</v>
      </c>
      <c r="X35" s="136" t="str">
        <f t="shared" si="35"/>
        <v>#DIV/0!</v>
      </c>
      <c r="Y35" s="136" t="str">
        <f t="shared" si="35"/>
        <v>#DIV/0!</v>
      </c>
      <c r="Z35" s="136" t="str">
        <f t="shared" si="35"/>
        <v>#DIV/0!</v>
      </c>
      <c r="AA35" s="136" t="str">
        <f t="shared" si="35"/>
        <v>#DIV/0!</v>
      </c>
      <c r="AB35" s="136" t="str">
        <f t="shared" si="35"/>
        <v>#DIV/0!</v>
      </c>
      <c r="AC35" s="138" t="str">
        <f t="shared" si="35"/>
        <v>#DIV/0!</v>
      </c>
      <c r="AE35" s="101"/>
      <c r="AF35" s="102" t="s">
        <v>57</v>
      </c>
      <c r="AG35" s="104"/>
      <c r="AH35" s="104"/>
      <c r="AI35" s="106"/>
      <c r="AJ35" s="104"/>
      <c r="AK35" s="106"/>
      <c r="AL35" s="104"/>
      <c r="AM35" s="107"/>
    </row>
    <row r="36">
      <c r="A36" s="155"/>
      <c r="B36" s="156" t="s">
        <v>58</v>
      </c>
      <c r="C36" s="104"/>
      <c r="D36" s="123"/>
      <c r="E36" s="106"/>
      <c r="F36" s="106"/>
      <c r="G36" s="106"/>
      <c r="H36" s="106"/>
      <c r="I36" s="107"/>
      <c r="K36" s="101"/>
      <c r="L36" s="102" t="s">
        <v>58</v>
      </c>
      <c r="M36" s="150"/>
      <c r="N36" s="106"/>
      <c r="O36" s="106"/>
      <c r="P36" s="106"/>
      <c r="Q36" s="106"/>
      <c r="R36" s="106"/>
      <c r="S36" s="150"/>
      <c r="U36" s="101"/>
      <c r="V36" s="102" t="s">
        <v>58</v>
      </c>
      <c r="W36" s="150" t="str">
        <f>W35+(W37-W35)*(100-95)/(100-90)</f>
        <v>#DIV/0!</v>
      </c>
      <c r="X36" s="136" t="str">
        <f t="shared" ref="X36:AB36" si="36">D36/N36</f>
        <v>#DIV/0!</v>
      </c>
      <c r="Y36" s="136" t="str">
        <f t="shared" si="36"/>
        <v>#DIV/0!</v>
      </c>
      <c r="Z36" s="136" t="str">
        <f t="shared" si="36"/>
        <v>#DIV/0!</v>
      </c>
      <c r="AA36" s="136" t="str">
        <f t="shared" si="36"/>
        <v>#DIV/0!</v>
      </c>
      <c r="AB36" s="136" t="str">
        <f t="shared" si="36"/>
        <v>#DIV/0!</v>
      </c>
      <c r="AC36" s="150" t="str">
        <f>AC35+(AC37-AC35)*(100-95)/(100-90)</f>
        <v>#DIV/0!</v>
      </c>
      <c r="AE36" s="101"/>
      <c r="AF36" s="102" t="s">
        <v>58</v>
      </c>
      <c r="AG36" s="150"/>
      <c r="AH36" s="106"/>
      <c r="AI36" s="106"/>
      <c r="AJ36" s="106"/>
      <c r="AK36" s="106"/>
      <c r="AL36" s="106"/>
      <c r="AM36" s="150"/>
    </row>
    <row r="37">
      <c r="A37" s="155"/>
      <c r="B37" s="156" t="s">
        <v>59</v>
      </c>
      <c r="C37" s="104"/>
      <c r="D37" s="104"/>
      <c r="E37" s="104"/>
      <c r="F37" s="104"/>
      <c r="G37" s="157"/>
      <c r="H37" s="104"/>
      <c r="I37" s="107"/>
      <c r="K37" s="101"/>
      <c r="L37" s="102" t="s">
        <v>59</v>
      </c>
      <c r="M37" s="104"/>
      <c r="N37" s="104"/>
      <c r="O37" s="104"/>
      <c r="P37" s="104"/>
      <c r="Q37" s="104"/>
      <c r="R37" s="104"/>
      <c r="S37" s="107"/>
      <c r="U37" s="101"/>
      <c r="V37" s="102" t="s">
        <v>59</v>
      </c>
      <c r="W37" s="136" t="str">
        <f t="shared" ref="W37:X37" si="37">C37/M37</f>
        <v>#DIV/0!</v>
      </c>
      <c r="X37" s="136" t="str">
        <f t="shared" si="37"/>
        <v>#DIV/0!</v>
      </c>
      <c r="Y37" s="136"/>
      <c r="Z37" s="136" t="str">
        <f t="shared" ref="Z37:Z39" si="40">F37/P37</f>
        <v>#DIV/0!</v>
      </c>
      <c r="AA37" s="136"/>
      <c r="AB37" s="139" t="str">
        <f t="shared" ref="AB37:AC37" si="38">H37/R37</f>
        <v>#DIV/0!</v>
      </c>
      <c r="AC37" s="137" t="str">
        <f t="shared" si="38"/>
        <v>#DIV/0!</v>
      </c>
      <c r="AE37" s="101"/>
      <c r="AF37" s="102" t="s">
        <v>59</v>
      </c>
      <c r="AG37" s="104"/>
      <c r="AH37" s="104"/>
      <c r="AI37" s="104"/>
      <c r="AJ37" s="104"/>
      <c r="AK37" s="104"/>
      <c r="AL37" s="104"/>
      <c r="AM37" s="107"/>
    </row>
    <row r="38">
      <c r="A38" s="155"/>
      <c r="B38" s="156" t="s">
        <v>60</v>
      </c>
      <c r="C38" s="104"/>
      <c r="D38" s="104"/>
      <c r="E38" s="104"/>
      <c r="F38" s="104"/>
      <c r="G38" s="157"/>
      <c r="H38" s="104"/>
      <c r="I38" s="107"/>
      <c r="K38" s="101"/>
      <c r="L38" s="102" t="s">
        <v>60</v>
      </c>
      <c r="M38" s="104"/>
      <c r="N38" s="104"/>
      <c r="O38" s="104"/>
      <c r="P38" s="104"/>
      <c r="Q38" s="104"/>
      <c r="R38" s="104"/>
      <c r="S38" s="107"/>
      <c r="U38" s="101"/>
      <c r="V38" s="102" t="s">
        <v>60</v>
      </c>
      <c r="W38" s="136" t="str">
        <f t="shared" ref="W38:X38" si="39">C38/M38</f>
        <v>#DIV/0!</v>
      </c>
      <c r="X38" s="136" t="str">
        <f t="shared" si="39"/>
        <v>#DIV/0!</v>
      </c>
      <c r="Y38" s="136"/>
      <c r="Z38" s="136" t="str">
        <f t="shared" si="40"/>
        <v>#DIV/0!</v>
      </c>
      <c r="AA38" s="136"/>
      <c r="AB38" s="140" t="str">
        <f t="shared" ref="AB38:AC38" si="41">H38/R38</f>
        <v>#DIV/0!</v>
      </c>
      <c r="AC38" s="141" t="str">
        <f t="shared" si="41"/>
        <v>#DIV/0!</v>
      </c>
      <c r="AE38" s="101"/>
      <c r="AF38" s="102" t="s">
        <v>60</v>
      </c>
      <c r="AG38" s="104"/>
      <c r="AH38" s="104"/>
      <c r="AI38" s="104"/>
      <c r="AJ38" s="104"/>
      <c r="AK38" s="104"/>
      <c r="AL38" s="104"/>
      <c r="AM38" s="107"/>
    </row>
    <row r="39">
      <c r="A39" s="158"/>
      <c r="B39" s="159" t="s">
        <v>61</v>
      </c>
      <c r="C39" s="116"/>
      <c r="D39" s="116"/>
      <c r="E39" s="116"/>
      <c r="F39" s="116"/>
      <c r="G39" s="160"/>
      <c r="H39" s="116"/>
      <c r="I39" s="117"/>
      <c r="K39" s="28"/>
      <c r="L39" s="115" t="s">
        <v>61</v>
      </c>
      <c r="M39" s="116"/>
      <c r="N39" s="116"/>
      <c r="O39" s="116"/>
      <c r="P39" s="116"/>
      <c r="Q39" s="116"/>
      <c r="R39" s="116"/>
      <c r="S39" s="117"/>
      <c r="U39" s="28"/>
      <c r="V39" s="115" t="s">
        <v>61</v>
      </c>
      <c r="W39" s="143" t="str">
        <f t="shared" ref="W39:X39" si="42">C39/M39</f>
        <v>#DIV/0!</v>
      </c>
      <c r="X39" s="143" t="str">
        <f t="shared" si="42"/>
        <v>#DIV/0!</v>
      </c>
      <c r="Y39" s="143"/>
      <c r="Z39" s="143" t="str">
        <f t="shared" si="40"/>
        <v>#DIV/0!</v>
      </c>
      <c r="AA39" s="143"/>
      <c r="AB39" s="144" t="str">
        <f t="shared" ref="AB39:AC39" si="43">H39/R39</f>
        <v>#DIV/0!</v>
      </c>
      <c r="AC39" s="145" t="str">
        <f t="shared" si="43"/>
        <v>#DIV/0!</v>
      </c>
      <c r="AE39" s="28"/>
      <c r="AF39" s="115" t="s">
        <v>61</v>
      </c>
      <c r="AG39" s="116"/>
      <c r="AH39" s="116"/>
      <c r="AI39" s="116"/>
      <c r="AJ39" s="116"/>
      <c r="AK39" s="116"/>
      <c r="AL39" s="116"/>
      <c r="AM39" s="117"/>
    </row>
    <row r="41">
      <c r="A41" s="90" t="s">
        <v>74</v>
      </c>
      <c r="B41" s="7"/>
      <c r="C41" s="7"/>
      <c r="D41" s="7"/>
      <c r="E41" s="7"/>
      <c r="F41" s="7"/>
      <c r="G41" s="7"/>
      <c r="H41" s="7"/>
      <c r="I41" s="8"/>
      <c r="K41" s="91" t="s">
        <v>75</v>
      </c>
      <c r="L41" s="7"/>
      <c r="M41" s="7"/>
      <c r="N41" s="7"/>
      <c r="O41" s="7"/>
      <c r="P41" s="7"/>
      <c r="Q41" s="7"/>
      <c r="R41" s="7"/>
      <c r="S41" s="8"/>
      <c r="U41" s="124" t="s">
        <v>76</v>
      </c>
      <c r="V41" s="7"/>
      <c r="W41" s="7"/>
      <c r="X41" s="7"/>
      <c r="Y41" s="7"/>
      <c r="Z41" s="7"/>
      <c r="AA41" s="7"/>
      <c r="AB41" s="7"/>
      <c r="AC41" s="8"/>
      <c r="AE41" s="125" t="s">
        <v>77</v>
      </c>
      <c r="AF41" s="7"/>
      <c r="AG41" s="7"/>
      <c r="AH41" s="7"/>
      <c r="AI41" s="7"/>
      <c r="AJ41" s="7"/>
      <c r="AK41" s="7"/>
      <c r="AL41" s="7"/>
      <c r="AM41" s="8"/>
    </row>
    <row r="42">
      <c r="A42" s="90" t="s">
        <v>54</v>
      </c>
      <c r="B42" s="7"/>
      <c r="C42" s="7"/>
      <c r="D42" s="7"/>
      <c r="E42" s="7"/>
      <c r="F42" s="7"/>
      <c r="G42" s="7"/>
      <c r="H42" s="7"/>
      <c r="I42" s="8"/>
      <c r="K42" s="91" t="s">
        <v>54</v>
      </c>
      <c r="L42" s="7"/>
      <c r="M42" s="7"/>
      <c r="N42" s="7"/>
      <c r="O42" s="7"/>
      <c r="P42" s="7"/>
      <c r="Q42" s="7"/>
      <c r="R42" s="7"/>
      <c r="S42" s="8"/>
      <c r="U42" s="126" t="s">
        <v>54</v>
      </c>
      <c r="V42" s="127"/>
      <c r="W42" s="127"/>
      <c r="X42" s="127"/>
      <c r="Y42" s="127"/>
      <c r="Z42" s="127"/>
      <c r="AA42" s="127"/>
      <c r="AB42" s="127"/>
      <c r="AC42" s="128"/>
      <c r="AE42" s="129" t="s">
        <v>54</v>
      </c>
      <c r="AF42" s="127"/>
      <c r="AG42" s="127"/>
      <c r="AH42" s="127"/>
      <c r="AI42" s="127"/>
      <c r="AJ42" s="127"/>
      <c r="AK42" s="127"/>
      <c r="AL42" s="127"/>
      <c r="AM42" s="128"/>
    </row>
    <row r="43">
      <c r="A43" s="94" t="s">
        <v>55</v>
      </c>
      <c r="B43" s="95"/>
      <c r="C43" s="96">
        <v>35.0</v>
      </c>
      <c r="D43" s="96">
        <v>45.0</v>
      </c>
      <c r="E43" s="96">
        <v>50.0</v>
      </c>
      <c r="F43" s="96">
        <v>55.0</v>
      </c>
      <c r="G43" s="96">
        <v>60.0</v>
      </c>
      <c r="H43" s="96">
        <v>65.0</v>
      </c>
      <c r="I43" s="97">
        <v>75.0</v>
      </c>
      <c r="K43" s="98" t="s">
        <v>55</v>
      </c>
      <c r="L43" s="95"/>
      <c r="M43" s="96">
        <v>35.0</v>
      </c>
      <c r="N43" s="96">
        <v>45.0</v>
      </c>
      <c r="O43" s="96">
        <v>50.0</v>
      </c>
      <c r="P43" s="96">
        <v>55.0</v>
      </c>
      <c r="Q43" s="96">
        <v>60.0</v>
      </c>
      <c r="R43" s="96">
        <v>65.0</v>
      </c>
      <c r="S43" s="97">
        <v>75.0</v>
      </c>
      <c r="U43" s="161" t="s">
        <v>55</v>
      </c>
      <c r="V43" s="131"/>
      <c r="W43" s="132">
        <v>35.0</v>
      </c>
      <c r="X43" s="132">
        <v>45.0</v>
      </c>
      <c r="Y43" s="96">
        <v>50.0</v>
      </c>
      <c r="Z43" s="96">
        <v>55.0</v>
      </c>
      <c r="AA43" s="96">
        <v>60.0</v>
      </c>
      <c r="AB43" s="132">
        <v>65.0</v>
      </c>
      <c r="AC43" s="133">
        <v>75.0</v>
      </c>
      <c r="AE43" s="134" t="s">
        <v>55</v>
      </c>
      <c r="AF43" s="131"/>
      <c r="AG43" s="132">
        <v>35.0</v>
      </c>
      <c r="AH43" s="132">
        <v>45.0</v>
      </c>
      <c r="AI43" s="96">
        <v>50.0</v>
      </c>
      <c r="AJ43" s="96">
        <v>55.0</v>
      </c>
      <c r="AK43" s="96">
        <v>60.0</v>
      </c>
      <c r="AL43" s="132">
        <v>65.0</v>
      </c>
      <c r="AM43" s="133">
        <v>75.0</v>
      </c>
    </row>
    <row r="44">
      <c r="A44" s="101"/>
      <c r="B44" s="102" t="s">
        <v>56</v>
      </c>
      <c r="C44" s="103"/>
      <c r="D44" s="104"/>
      <c r="E44" s="135"/>
      <c r="F44" s="104"/>
      <c r="G44" s="106"/>
      <c r="H44" s="104"/>
      <c r="I44" s="107"/>
      <c r="K44" s="101"/>
      <c r="L44" s="102" t="s">
        <v>56</v>
      </c>
      <c r="M44" s="103"/>
      <c r="N44" s="104"/>
      <c r="O44" s="106"/>
      <c r="P44" s="104"/>
      <c r="Q44" s="106"/>
      <c r="R44" s="104"/>
      <c r="S44" s="107"/>
      <c r="U44" s="101"/>
      <c r="V44" s="102" t="s">
        <v>56</v>
      </c>
      <c r="W44" s="150" t="str">
        <f t="shared" ref="W44:AC44" si="44">C44/M44</f>
        <v>#DIV/0!</v>
      </c>
      <c r="X44" s="150" t="str">
        <f t="shared" si="44"/>
        <v>#DIV/0!</v>
      </c>
      <c r="Y44" s="150" t="str">
        <f t="shared" si="44"/>
        <v>#DIV/0!</v>
      </c>
      <c r="Z44" s="150" t="str">
        <f t="shared" si="44"/>
        <v>#DIV/0!</v>
      </c>
      <c r="AA44" s="150" t="str">
        <f t="shared" si="44"/>
        <v>#DIV/0!</v>
      </c>
      <c r="AB44" s="150" t="str">
        <f t="shared" si="44"/>
        <v>#DIV/0!</v>
      </c>
      <c r="AC44" s="162" t="str">
        <f t="shared" si="44"/>
        <v>#DIV/0!</v>
      </c>
      <c r="AE44" s="101"/>
      <c r="AF44" s="102" t="s">
        <v>56</v>
      </c>
      <c r="AG44" s="103"/>
      <c r="AH44" s="104"/>
      <c r="AI44" s="106"/>
      <c r="AJ44" s="104"/>
      <c r="AK44" s="106"/>
      <c r="AL44" s="104"/>
      <c r="AM44" s="107"/>
    </row>
    <row r="45">
      <c r="A45" s="101"/>
      <c r="B45" s="102" t="s">
        <v>57</v>
      </c>
      <c r="C45" s="104"/>
      <c r="D45" s="104"/>
      <c r="E45" s="135"/>
      <c r="F45" s="104"/>
      <c r="G45" s="106"/>
      <c r="H45" s="104"/>
      <c r="I45" s="107"/>
      <c r="K45" s="101"/>
      <c r="L45" s="102" t="s">
        <v>57</v>
      </c>
      <c r="M45" s="104"/>
      <c r="N45" s="104"/>
      <c r="O45" s="106"/>
      <c r="P45" s="104"/>
      <c r="Q45" s="106"/>
      <c r="R45" s="104"/>
      <c r="S45" s="107"/>
      <c r="U45" s="101"/>
      <c r="V45" s="102" t="s">
        <v>57</v>
      </c>
      <c r="W45" s="150" t="str">
        <f t="shared" ref="W45:AC45" si="45">C45/M45</f>
        <v>#DIV/0!</v>
      </c>
      <c r="X45" s="150" t="str">
        <f t="shared" si="45"/>
        <v>#DIV/0!</v>
      </c>
      <c r="Y45" s="150" t="str">
        <f t="shared" si="45"/>
        <v>#DIV/0!</v>
      </c>
      <c r="Z45" s="150" t="str">
        <f t="shared" si="45"/>
        <v>#DIV/0!</v>
      </c>
      <c r="AA45" s="150" t="str">
        <f t="shared" si="45"/>
        <v>#DIV/0!</v>
      </c>
      <c r="AB45" s="150" t="str">
        <f t="shared" si="45"/>
        <v>#DIV/0!</v>
      </c>
      <c r="AC45" s="163" t="str">
        <f t="shared" si="45"/>
        <v>#DIV/0!</v>
      </c>
      <c r="AE45" s="101"/>
      <c r="AF45" s="102" t="s">
        <v>57</v>
      </c>
      <c r="AG45" s="104"/>
      <c r="AH45" s="104"/>
      <c r="AI45" s="106"/>
      <c r="AJ45" s="104"/>
      <c r="AK45" s="106"/>
      <c r="AL45" s="104"/>
      <c r="AM45" s="107"/>
    </row>
    <row r="46">
      <c r="A46" s="101"/>
      <c r="B46" s="102" t="s">
        <v>58</v>
      </c>
      <c r="C46" s="150"/>
      <c r="D46" s="123"/>
      <c r="E46" s="106"/>
      <c r="F46" s="106"/>
      <c r="G46" s="106"/>
      <c r="H46" s="106"/>
      <c r="I46" s="150"/>
      <c r="K46" s="101"/>
      <c r="L46" s="102" t="s">
        <v>58</v>
      </c>
      <c r="M46" s="150"/>
      <c r="N46" s="106"/>
      <c r="O46" s="106"/>
      <c r="P46" s="106"/>
      <c r="Q46" s="106"/>
      <c r="R46" s="106"/>
      <c r="S46" s="150"/>
      <c r="U46" s="101"/>
      <c r="V46" s="102" t="s">
        <v>58</v>
      </c>
      <c r="W46" s="150" t="str">
        <f>W45+(W47-W45)*(100-95)/(100-90)</f>
        <v>#DIV/0!</v>
      </c>
      <c r="X46" s="150" t="str">
        <f t="shared" ref="X46:AB46" si="46">D46/N46</f>
        <v>#DIV/0!</v>
      </c>
      <c r="Y46" s="150" t="str">
        <f t="shared" si="46"/>
        <v>#DIV/0!</v>
      </c>
      <c r="Z46" s="150" t="str">
        <f t="shared" si="46"/>
        <v>#DIV/0!</v>
      </c>
      <c r="AA46" s="150" t="str">
        <f t="shared" si="46"/>
        <v>#DIV/0!</v>
      </c>
      <c r="AB46" s="150" t="str">
        <f t="shared" si="46"/>
        <v>#DIV/0!</v>
      </c>
      <c r="AC46" s="150" t="str">
        <f>AC45+(AC47-AC45)*(100-95)/(100-90)</f>
        <v>#DIV/0!</v>
      </c>
      <c r="AE46" s="101"/>
      <c r="AF46" s="102" t="s">
        <v>58</v>
      </c>
      <c r="AG46" s="150"/>
      <c r="AH46" s="106"/>
      <c r="AI46" s="106"/>
      <c r="AJ46" s="106"/>
      <c r="AK46" s="106"/>
      <c r="AL46" s="106"/>
      <c r="AM46" s="150"/>
    </row>
    <row r="47">
      <c r="A47" s="101"/>
      <c r="B47" s="102" t="s">
        <v>59</v>
      </c>
      <c r="C47" s="104"/>
      <c r="D47" s="104"/>
      <c r="E47" s="104"/>
      <c r="F47" s="104"/>
      <c r="G47" s="104"/>
      <c r="H47" s="104"/>
      <c r="I47" s="107"/>
      <c r="K47" s="101"/>
      <c r="L47" s="102" t="s">
        <v>59</v>
      </c>
      <c r="M47" s="104"/>
      <c r="N47" s="104"/>
      <c r="O47" s="104"/>
      <c r="P47" s="104"/>
      <c r="Q47" s="104"/>
      <c r="R47" s="104"/>
      <c r="S47" s="107"/>
      <c r="U47" s="101"/>
      <c r="V47" s="102" t="s">
        <v>59</v>
      </c>
      <c r="W47" s="150" t="str">
        <f t="shared" ref="W47:X47" si="47">C47/M47</f>
        <v>#DIV/0!</v>
      </c>
      <c r="X47" s="150" t="str">
        <f t="shared" si="47"/>
        <v>#DIV/0!</v>
      </c>
      <c r="Y47" s="150"/>
      <c r="Z47" s="150" t="str">
        <f t="shared" ref="Z47:Z49" si="50">F47/P47</f>
        <v>#DIV/0!</v>
      </c>
      <c r="AA47" s="150"/>
      <c r="AB47" s="164" t="str">
        <f t="shared" ref="AB47:AC47" si="48">H47/R47</f>
        <v>#DIV/0!</v>
      </c>
      <c r="AC47" s="162" t="str">
        <f t="shared" si="48"/>
        <v>#DIV/0!</v>
      </c>
      <c r="AE47" s="101"/>
      <c r="AF47" s="102" t="s">
        <v>59</v>
      </c>
      <c r="AG47" s="104"/>
      <c r="AH47" s="104"/>
      <c r="AI47" s="104"/>
      <c r="AJ47" s="104"/>
      <c r="AK47" s="104"/>
      <c r="AL47" s="104"/>
      <c r="AM47" s="107"/>
    </row>
    <row r="48">
      <c r="A48" s="101"/>
      <c r="B48" s="102" t="s">
        <v>60</v>
      </c>
      <c r="C48" s="104"/>
      <c r="D48" s="104"/>
      <c r="E48" s="104"/>
      <c r="F48" s="104"/>
      <c r="G48" s="104"/>
      <c r="H48" s="104"/>
      <c r="I48" s="107"/>
      <c r="K48" s="101"/>
      <c r="L48" s="102" t="s">
        <v>60</v>
      </c>
      <c r="M48" s="104"/>
      <c r="N48" s="104"/>
      <c r="O48" s="104"/>
      <c r="P48" s="104"/>
      <c r="Q48" s="104"/>
      <c r="R48" s="104"/>
      <c r="S48" s="107"/>
      <c r="U48" s="101"/>
      <c r="V48" s="102" t="s">
        <v>60</v>
      </c>
      <c r="W48" s="150" t="str">
        <f t="shared" ref="W48:X48" si="49">C48/M48</f>
        <v>#DIV/0!</v>
      </c>
      <c r="X48" s="150" t="str">
        <f t="shared" si="49"/>
        <v>#DIV/0!</v>
      </c>
      <c r="Y48" s="150"/>
      <c r="Z48" s="150" t="str">
        <f t="shared" si="50"/>
        <v>#DIV/0!</v>
      </c>
      <c r="AA48" s="150"/>
      <c r="AB48" s="165" t="str">
        <f t="shared" ref="AB48:AC48" si="51">H48/R48</f>
        <v>#DIV/0!</v>
      </c>
      <c r="AC48" s="166" t="str">
        <f t="shared" si="51"/>
        <v>#DIV/0!</v>
      </c>
      <c r="AE48" s="101"/>
      <c r="AF48" s="102" t="s">
        <v>60</v>
      </c>
      <c r="AG48" s="104"/>
      <c r="AH48" s="104"/>
      <c r="AI48" s="104"/>
      <c r="AJ48" s="104"/>
      <c r="AK48" s="104"/>
      <c r="AL48" s="104"/>
      <c r="AM48" s="107"/>
    </row>
    <row r="49">
      <c r="A49" s="28"/>
      <c r="B49" s="115" t="s">
        <v>61</v>
      </c>
      <c r="C49" s="116"/>
      <c r="D49" s="116"/>
      <c r="E49" s="116"/>
      <c r="F49" s="116"/>
      <c r="G49" s="116"/>
      <c r="H49" s="116"/>
      <c r="I49" s="117"/>
      <c r="K49" s="28"/>
      <c r="L49" s="115" t="s">
        <v>61</v>
      </c>
      <c r="M49" s="116"/>
      <c r="N49" s="116"/>
      <c r="O49" s="116"/>
      <c r="P49" s="116"/>
      <c r="Q49" s="116"/>
      <c r="R49" s="116"/>
      <c r="S49" s="117"/>
      <c r="U49" s="28"/>
      <c r="V49" s="115" t="s">
        <v>61</v>
      </c>
      <c r="W49" s="167" t="str">
        <f t="shared" ref="W49:X49" si="52">C49/M49</f>
        <v>#DIV/0!</v>
      </c>
      <c r="X49" s="167" t="str">
        <f t="shared" si="52"/>
        <v>#DIV/0!</v>
      </c>
      <c r="Y49" s="167"/>
      <c r="Z49" s="167" t="str">
        <f t="shared" si="50"/>
        <v>#DIV/0!</v>
      </c>
      <c r="AA49" s="167"/>
      <c r="AB49" s="168" t="str">
        <f t="shared" ref="AB49:AC49" si="53">H49/R49</f>
        <v>#DIV/0!</v>
      </c>
      <c r="AC49" s="169" t="str">
        <f t="shared" si="53"/>
        <v>#DIV/0!</v>
      </c>
      <c r="AE49" s="28"/>
      <c r="AF49" s="115" t="s">
        <v>61</v>
      </c>
      <c r="AG49" s="116"/>
      <c r="AH49" s="116"/>
      <c r="AI49" s="116"/>
      <c r="AJ49" s="116"/>
      <c r="AK49" s="116"/>
      <c r="AL49" s="116"/>
      <c r="AM49" s="117"/>
    </row>
    <row r="51">
      <c r="A51" s="90" t="s">
        <v>78</v>
      </c>
      <c r="B51" s="7"/>
      <c r="C51" s="7"/>
      <c r="D51" s="7"/>
      <c r="E51" s="7"/>
      <c r="F51" s="7"/>
      <c r="G51" s="7"/>
      <c r="H51" s="7"/>
      <c r="I51" s="8"/>
      <c r="K51" s="91" t="s">
        <v>79</v>
      </c>
      <c r="L51" s="7"/>
      <c r="M51" s="7"/>
      <c r="N51" s="7"/>
      <c r="O51" s="7"/>
      <c r="P51" s="7"/>
      <c r="Q51" s="7"/>
      <c r="R51" s="7"/>
      <c r="S51" s="8"/>
      <c r="U51" s="124" t="s">
        <v>80</v>
      </c>
      <c r="V51" s="7"/>
      <c r="W51" s="7"/>
      <c r="X51" s="7"/>
      <c r="Y51" s="7"/>
      <c r="Z51" s="7"/>
      <c r="AA51" s="7"/>
      <c r="AB51" s="7"/>
      <c r="AC51" s="8"/>
      <c r="AE51" s="125" t="s">
        <v>81</v>
      </c>
      <c r="AF51" s="7"/>
      <c r="AG51" s="7"/>
      <c r="AH51" s="7"/>
      <c r="AI51" s="7"/>
      <c r="AJ51" s="7"/>
      <c r="AK51" s="7"/>
      <c r="AL51" s="7"/>
      <c r="AM51" s="8"/>
    </row>
    <row r="52">
      <c r="A52" s="90" t="s">
        <v>54</v>
      </c>
      <c r="B52" s="7"/>
      <c r="C52" s="7"/>
      <c r="D52" s="7"/>
      <c r="E52" s="7"/>
      <c r="F52" s="7"/>
      <c r="G52" s="7"/>
      <c r="H52" s="7"/>
      <c r="I52" s="8"/>
      <c r="K52" s="91" t="s">
        <v>54</v>
      </c>
      <c r="L52" s="7"/>
      <c r="M52" s="7"/>
      <c r="N52" s="7"/>
      <c r="O52" s="7"/>
      <c r="P52" s="7"/>
      <c r="Q52" s="7"/>
      <c r="R52" s="7"/>
      <c r="S52" s="8"/>
      <c r="U52" s="126" t="s">
        <v>54</v>
      </c>
      <c r="V52" s="127"/>
      <c r="W52" s="127"/>
      <c r="X52" s="127"/>
      <c r="Y52" s="127"/>
      <c r="Z52" s="127"/>
      <c r="AA52" s="127"/>
      <c r="AB52" s="127"/>
      <c r="AC52" s="128"/>
      <c r="AE52" s="129" t="s">
        <v>54</v>
      </c>
      <c r="AF52" s="127"/>
      <c r="AG52" s="127"/>
      <c r="AH52" s="127"/>
      <c r="AI52" s="127"/>
      <c r="AJ52" s="127"/>
      <c r="AK52" s="127"/>
      <c r="AL52" s="127"/>
      <c r="AM52" s="128"/>
    </row>
    <row r="53">
      <c r="A53" s="94" t="s">
        <v>55</v>
      </c>
      <c r="B53" s="95"/>
      <c r="C53" s="96">
        <v>35.0</v>
      </c>
      <c r="D53" s="96">
        <v>45.0</v>
      </c>
      <c r="E53" s="96">
        <v>50.0</v>
      </c>
      <c r="F53" s="96">
        <v>55.0</v>
      </c>
      <c r="G53" s="96">
        <v>60.0</v>
      </c>
      <c r="H53" s="96">
        <v>65.0</v>
      </c>
      <c r="I53" s="97">
        <v>75.0</v>
      </c>
      <c r="K53" s="98" t="s">
        <v>55</v>
      </c>
      <c r="L53" s="95"/>
      <c r="M53" s="96">
        <v>35.0</v>
      </c>
      <c r="N53" s="96">
        <v>45.0</v>
      </c>
      <c r="O53" s="96">
        <v>50.0</v>
      </c>
      <c r="P53" s="96">
        <v>55.0</v>
      </c>
      <c r="Q53" s="96">
        <v>60.0</v>
      </c>
      <c r="R53" s="96">
        <v>65.0</v>
      </c>
      <c r="S53" s="97">
        <v>75.0</v>
      </c>
      <c r="U53" s="161" t="s">
        <v>55</v>
      </c>
      <c r="V53" s="170"/>
      <c r="W53" s="171">
        <v>35.0</v>
      </c>
      <c r="X53" s="171">
        <v>45.0</v>
      </c>
      <c r="Y53" s="153">
        <v>50.0</v>
      </c>
      <c r="Z53" s="153">
        <v>55.0</v>
      </c>
      <c r="AA53" s="153">
        <v>60.0</v>
      </c>
      <c r="AB53" s="171">
        <v>65.0</v>
      </c>
      <c r="AC53" s="172">
        <v>75.0</v>
      </c>
      <c r="AE53" s="134" t="s">
        <v>55</v>
      </c>
      <c r="AF53" s="131"/>
      <c r="AG53" s="132">
        <v>35.0</v>
      </c>
      <c r="AH53" s="132">
        <v>45.0</v>
      </c>
      <c r="AI53" s="96">
        <v>50.0</v>
      </c>
      <c r="AJ53" s="96">
        <v>55.0</v>
      </c>
      <c r="AK53" s="96">
        <v>60.0</v>
      </c>
      <c r="AL53" s="132">
        <v>65.0</v>
      </c>
      <c r="AM53" s="133">
        <v>75.0</v>
      </c>
    </row>
    <row r="54">
      <c r="A54" s="101"/>
      <c r="B54" s="102" t="s">
        <v>56</v>
      </c>
      <c r="C54" s="103"/>
      <c r="D54" s="104"/>
      <c r="E54" s="135"/>
      <c r="F54" s="104"/>
      <c r="G54" s="106"/>
      <c r="H54" s="104"/>
      <c r="I54" s="107"/>
      <c r="K54" s="101"/>
      <c r="L54" s="102" t="s">
        <v>56</v>
      </c>
      <c r="M54" s="103"/>
      <c r="N54" s="104"/>
      <c r="O54" s="106"/>
      <c r="P54" s="104"/>
      <c r="Q54" s="106"/>
      <c r="R54" s="104"/>
      <c r="S54" s="107"/>
      <c r="U54" s="101"/>
      <c r="V54" s="156" t="s">
        <v>56</v>
      </c>
      <c r="W54" s="150" t="str">
        <f t="shared" ref="W54:AC54" si="54">C54/M54</f>
        <v>#DIV/0!</v>
      </c>
      <c r="X54" s="150" t="str">
        <f t="shared" si="54"/>
        <v>#DIV/0!</v>
      </c>
      <c r="Y54" s="150" t="str">
        <f t="shared" si="54"/>
        <v>#DIV/0!</v>
      </c>
      <c r="Z54" s="150" t="str">
        <f t="shared" si="54"/>
        <v>#DIV/0!</v>
      </c>
      <c r="AA54" s="150" t="str">
        <f t="shared" si="54"/>
        <v>#DIV/0!</v>
      </c>
      <c r="AB54" s="150" t="str">
        <f t="shared" si="54"/>
        <v>#DIV/0!</v>
      </c>
      <c r="AC54" s="162" t="str">
        <f t="shared" si="54"/>
        <v>#DIV/0!</v>
      </c>
      <c r="AE54" s="101"/>
      <c r="AF54" s="102" t="s">
        <v>56</v>
      </c>
      <c r="AG54" s="103"/>
      <c r="AH54" s="104"/>
      <c r="AI54" s="106"/>
      <c r="AJ54" s="104"/>
      <c r="AK54" s="106"/>
      <c r="AL54" s="104"/>
      <c r="AM54" s="107"/>
    </row>
    <row r="55">
      <c r="A55" s="101"/>
      <c r="B55" s="102" t="s">
        <v>57</v>
      </c>
      <c r="C55" s="104"/>
      <c r="D55" s="104"/>
      <c r="E55" s="135"/>
      <c r="F55" s="104"/>
      <c r="G55" s="106"/>
      <c r="H55" s="104"/>
      <c r="I55" s="107"/>
      <c r="K55" s="101"/>
      <c r="L55" s="102" t="s">
        <v>57</v>
      </c>
      <c r="M55" s="104"/>
      <c r="N55" s="104"/>
      <c r="O55" s="106"/>
      <c r="P55" s="104"/>
      <c r="Q55" s="106"/>
      <c r="R55" s="104"/>
      <c r="S55" s="107"/>
      <c r="U55" s="101"/>
      <c r="V55" s="156" t="s">
        <v>57</v>
      </c>
      <c r="W55" s="150" t="str">
        <f t="shared" ref="W55:AC55" si="55">C55/M55</f>
        <v>#DIV/0!</v>
      </c>
      <c r="X55" s="150" t="str">
        <f t="shared" si="55"/>
        <v>#DIV/0!</v>
      </c>
      <c r="Y55" s="150" t="str">
        <f t="shared" si="55"/>
        <v>#DIV/0!</v>
      </c>
      <c r="Z55" s="150" t="str">
        <f t="shared" si="55"/>
        <v>#DIV/0!</v>
      </c>
      <c r="AA55" s="150" t="str">
        <f t="shared" si="55"/>
        <v>#DIV/0!</v>
      </c>
      <c r="AB55" s="150" t="str">
        <f t="shared" si="55"/>
        <v>#DIV/0!</v>
      </c>
      <c r="AC55" s="163" t="str">
        <f t="shared" si="55"/>
        <v>#DIV/0!</v>
      </c>
      <c r="AE55" s="101"/>
      <c r="AF55" s="102" t="s">
        <v>57</v>
      </c>
      <c r="AG55" s="104"/>
      <c r="AH55" s="104"/>
      <c r="AI55" s="106"/>
      <c r="AJ55" s="104"/>
      <c r="AK55" s="106"/>
      <c r="AL55" s="104"/>
      <c r="AM55" s="107"/>
    </row>
    <row r="56">
      <c r="A56" s="101"/>
      <c r="B56" s="102" t="s">
        <v>58</v>
      </c>
      <c r="C56" s="150"/>
      <c r="D56" s="123"/>
      <c r="E56" s="106"/>
      <c r="F56" s="106"/>
      <c r="G56" s="106"/>
      <c r="H56" s="106"/>
      <c r="I56" s="150"/>
      <c r="K56" s="101"/>
      <c r="L56" s="102" t="s">
        <v>58</v>
      </c>
      <c r="M56" s="150"/>
      <c r="N56" s="106"/>
      <c r="O56" s="106"/>
      <c r="P56" s="106"/>
      <c r="Q56" s="106"/>
      <c r="R56" s="106"/>
      <c r="S56" s="150"/>
      <c r="U56" s="101"/>
      <c r="V56" s="156" t="s">
        <v>58</v>
      </c>
      <c r="W56" s="150" t="str">
        <f>W55+(W57-W55)*(100-95)/(100-90)</f>
        <v>#DIV/0!</v>
      </c>
      <c r="X56" s="150" t="str">
        <f t="shared" ref="X56:AB56" si="56">D56/N56</f>
        <v>#DIV/0!</v>
      </c>
      <c r="Y56" s="150" t="str">
        <f t="shared" si="56"/>
        <v>#DIV/0!</v>
      </c>
      <c r="Z56" s="150" t="str">
        <f t="shared" si="56"/>
        <v>#DIV/0!</v>
      </c>
      <c r="AA56" s="150" t="str">
        <f t="shared" si="56"/>
        <v>#DIV/0!</v>
      </c>
      <c r="AB56" s="150" t="str">
        <f t="shared" si="56"/>
        <v>#DIV/0!</v>
      </c>
      <c r="AC56" s="162" t="str">
        <f>AC55+(AC57-AC55)*(100-95)/(100-90)</f>
        <v>#DIV/0!</v>
      </c>
      <c r="AE56" s="101"/>
      <c r="AF56" s="102" t="s">
        <v>58</v>
      </c>
      <c r="AG56" s="150"/>
      <c r="AH56" s="106"/>
      <c r="AI56" s="106"/>
      <c r="AJ56" s="106"/>
      <c r="AK56" s="106"/>
      <c r="AL56" s="106"/>
      <c r="AM56" s="150"/>
    </row>
    <row r="57">
      <c r="A57" s="101"/>
      <c r="B57" s="102" t="s">
        <v>59</v>
      </c>
      <c r="C57" s="104"/>
      <c r="D57" s="104"/>
      <c r="E57" s="104"/>
      <c r="F57" s="104"/>
      <c r="G57" s="104"/>
      <c r="H57" s="104"/>
      <c r="I57" s="107"/>
      <c r="K57" s="101"/>
      <c r="L57" s="102" t="s">
        <v>59</v>
      </c>
      <c r="M57" s="104"/>
      <c r="N57" s="104"/>
      <c r="O57" s="104"/>
      <c r="P57" s="104"/>
      <c r="Q57" s="104"/>
      <c r="R57" s="104"/>
      <c r="S57" s="107"/>
      <c r="U57" s="101"/>
      <c r="V57" s="156" t="s">
        <v>59</v>
      </c>
      <c r="W57" s="150" t="str">
        <f t="shared" ref="W57:X57" si="57">C57/M57</f>
        <v>#DIV/0!</v>
      </c>
      <c r="X57" s="150" t="str">
        <f t="shared" si="57"/>
        <v>#DIV/0!</v>
      </c>
      <c r="Y57" s="150" t="str">
        <f t="shared" ref="Y57:Y59" si="60">X57+(Z57-X57)*($Y$53-$X$53)/($Z$53-$X$53)</f>
        <v>#DIV/0!</v>
      </c>
      <c r="Z57" s="150" t="str">
        <f t="shared" ref="Z57:Z59" si="61">F57/P57</f>
        <v>#DIV/0!</v>
      </c>
      <c r="AA57" s="150" t="str">
        <f t="shared" ref="AA57:AA59" si="62">Z57+(AB57-Z57)*($AA$53-$Z$53)/($AB$53-$Z$53)</f>
        <v>#DIV/0!</v>
      </c>
      <c r="AB57" s="164" t="str">
        <f t="shared" ref="AB57:AC57" si="58">H57/R57</f>
        <v>#DIV/0!</v>
      </c>
      <c r="AC57" s="162" t="str">
        <f t="shared" si="58"/>
        <v>#DIV/0!</v>
      </c>
      <c r="AE57" s="101"/>
      <c r="AF57" s="102" t="s">
        <v>59</v>
      </c>
      <c r="AG57" s="104"/>
      <c r="AH57" s="104"/>
      <c r="AI57" s="104"/>
      <c r="AJ57" s="104"/>
      <c r="AK57" s="104"/>
      <c r="AL57" s="104"/>
      <c r="AM57" s="107"/>
    </row>
    <row r="58">
      <c r="A58" s="101"/>
      <c r="B58" s="102" t="s">
        <v>60</v>
      </c>
      <c r="C58" s="104"/>
      <c r="D58" s="104"/>
      <c r="E58" s="104"/>
      <c r="F58" s="104"/>
      <c r="G58" s="104"/>
      <c r="H58" s="104"/>
      <c r="I58" s="107"/>
      <c r="K58" s="101"/>
      <c r="L58" s="102" t="s">
        <v>60</v>
      </c>
      <c r="M58" s="104"/>
      <c r="N58" s="104"/>
      <c r="O58" s="104"/>
      <c r="P58" s="104"/>
      <c r="Q58" s="104"/>
      <c r="R58" s="104"/>
      <c r="S58" s="107"/>
      <c r="U58" s="101"/>
      <c r="V58" s="156" t="s">
        <v>60</v>
      </c>
      <c r="W58" s="150" t="str">
        <f t="shared" ref="W58:X58" si="59">C58/M58</f>
        <v>#DIV/0!</v>
      </c>
      <c r="X58" s="150" t="str">
        <f t="shared" si="59"/>
        <v>#DIV/0!</v>
      </c>
      <c r="Y58" s="150" t="str">
        <f t="shared" si="60"/>
        <v>#DIV/0!</v>
      </c>
      <c r="Z58" s="150" t="str">
        <f t="shared" si="61"/>
        <v>#DIV/0!</v>
      </c>
      <c r="AA58" s="150" t="str">
        <f t="shared" si="62"/>
        <v>#DIV/0!</v>
      </c>
      <c r="AB58" s="165" t="str">
        <f t="shared" ref="AB58:AC58" si="63">H58/R58</f>
        <v>#DIV/0!</v>
      </c>
      <c r="AC58" s="166" t="str">
        <f t="shared" si="63"/>
        <v>#DIV/0!</v>
      </c>
      <c r="AE58" s="101"/>
      <c r="AF58" s="102" t="s">
        <v>60</v>
      </c>
      <c r="AG58" s="104"/>
      <c r="AH58" s="104"/>
      <c r="AI58" s="104"/>
      <c r="AJ58" s="104"/>
      <c r="AK58" s="104"/>
      <c r="AL58" s="104"/>
      <c r="AM58" s="107"/>
    </row>
    <row r="59">
      <c r="A59" s="28"/>
      <c r="B59" s="115" t="s">
        <v>61</v>
      </c>
      <c r="C59" s="116"/>
      <c r="D59" s="116"/>
      <c r="E59" s="116"/>
      <c r="F59" s="116"/>
      <c r="G59" s="116"/>
      <c r="H59" s="116"/>
      <c r="I59" s="117"/>
      <c r="K59" s="28"/>
      <c r="L59" s="115" t="s">
        <v>61</v>
      </c>
      <c r="M59" s="116"/>
      <c r="N59" s="116"/>
      <c r="O59" s="116"/>
      <c r="P59" s="116"/>
      <c r="Q59" s="116"/>
      <c r="R59" s="116"/>
      <c r="S59" s="117"/>
      <c r="U59" s="28"/>
      <c r="V59" s="159" t="s">
        <v>61</v>
      </c>
      <c r="W59" s="167" t="str">
        <f t="shared" ref="W59:X59" si="64">C59/M59</f>
        <v>#DIV/0!</v>
      </c>
      <c r="X59" s="167" t="str">
        <f t="shared" si="64"/>
        <v>#DIV/0!</v>
      </c>
      <c r="Y59" s="167" t="str">
        <f t="shared" si="60"/>
        <v>#DIV/0!</v>
      </c>
      <c r="Z59" s="167" t="str">
        <f t="shared" si="61"/>
        <v>#DIV/0!</v>
      </c>
      <c r="AA59" s="167" t="str">
        <f t="shared" si="62"/>
        <v>#DIV/0!</v>
      </c>
      <c r="AB59" s="168" t="str">
        <f t="shared" ref="AB59:AC59" si="65">H59/R59</f>
        <v>#DIV/0!</v>
      </c>
      <c r="AC59" s="169" t="str">
        <f t="shared" si="65"/>
        <v>#DIV/0!</v>
      </c>
      <c r="AE59" s="28"/>
      <c r="AF59" s="115" t="s">
        <v>61</v>
      </c>
      <c r="AG59" s="116"/>
      <c r="AH59" s="116"/>
      <c r="AI59" s="116"/>
      <c r="AJ59" s="116"/>
      <c r="AK59" s="116"/>
      <c r="AL59" s="116"/>
      <c r="AM59" s="117"/>
    </row>
    <row r="61">
      <c r="A61" s="90" t="s">
        <v>82</v>
      </c>
      <c r="B61" s="7"/>
      <c r="C61" s="7"/>
      <c r="D61" s="7"/>
      <c r="E61" s="7"/>
      <c r="F61" s="7"/>
      <c r="G61" s="7"/>
      <c r="H61" s="7"/>
      <c r="I61" s="8"/>
      <c r="K61" s="91" t="s">
        <v>83</v>
      </c>
      <c r="L61" s="7"/>
      <c r="M61" s="7"/>
      <c r="N61" s="7"/>
      <c r="O61" s="7"/>
      <c r="P61" s="7"/>
      <c r="Q61" s="7"/>
      <c r="R61" s="7"/>
      <c r="S61" s="8"/>
      <c r="U61" s="124" t="s">
        <v>84</v>
      </c>
      <c r="V61" s="7"/>
      <c r="W61" s="7"/>
      <c r="X61" s="7"/>
      <c r="Y61" s="7"/>
      <c r="Z61" s="7"/>
      <c r="AA61" s="7"/>
      <c r="AB61" s="7"/>
      <c r="AC61" s="8"/>
      <c r="AE61" s="125" t="s">
        <v>85</v>
      </c>
      <c r="AF61" s="7"/>
      <c r="AG61" s="7"/>
      <c r="AH61" s="7"/>
      <c r="AI61" s="7"/>
      <c r="AJ61" s="7"/>
      <c r="AK61" s="7"/>
      <c r="AL61" s="7"/>
      <c r="AM61" s="8"/>
    </row>
    <row r="62">
      <c r="A62" s="90" t="s">
        <v>54</v>
      </c>
      <c r="B62" s="7"/>
      <c r="C62" s="7"/>
      <c r="D62" s="7"/>
      <c r="E62" s="7"/>
      <c r="F62" s="7"/>
      <c r="G62" s="7"/>
      <c r="H62" s="7"/>
      <c r="I62" s="8"/>
      <c r="K62" s="91" t="s">
        <v>54</v>
      </c>
      <c r="L62" s="7"/>
      <c r="M62" s="7"/>
      <c r="N62" s="7"/>
      <c r="O62" s="7"/>
      <c r="P62" s="7"/>
      <c r="Q62" s="7"/>
      <c r="R62" s="7"/>
      <c r="S62" s="8"/>
      <c r="U62" s="126" t="s">
        <v>54</v>
      </c>
      <c r="V62" s="127"/>
      <c r="W62" s="127"/>
      <c r="X62" s="127"/>
      <c r="Y62" s="127"/>
      <c r="Z62" s="127"/>
      <c r="AA62" s="127"/>
      <c r="AB62" s="127"/>
      <c r="AC62" s="128"/>
      <c r="AE62" s="129" t="s">
        <v>54</v>
      </c>
      <c r="AF62" s="127"/>
      <c r="AG62" s="127"/>
      <c r="AH62" s="127"/>
      <c r="AI62" s="127"/>
      <c r="AJ62" s="127"/>
      <c r="AK62" s="127"/>
      <c r="AL62" s="127"/>
      <c r="AM62" s="128"/>
    </row>
    <row r="63">
      <c r="A63" s="94" t="s">
        <v>55</v>
      </c>
      <c r="B63" s="95"/>
      <c r="C63" s="96">
        <v>35.0</v>
      </c>
      <c r="D63" s="96">
        <v>45.0</v>
      </c>
      <c r="E63" s="148">
        <v>50.0</v>
      </c>
      <c r="F63" s="96">
        <v>55.0</v>
      </c>
      <c r="G63" s="96">
        <v>60.0</v>
      </c>
      <c r="H63" s="96">
        <v>65.0</v>
      </c>
      <c r="I63" s="97">
        <v>75.0</v>
      </c>
      <c r="K63" s="98" t="s">
        <v>55</v>
      </c>
      <c r="L63" s="95"/>
      <c r="M63" s="96">
        <v>35.0</v>
      </c>
      <c r="N63" s="96">
        <v>45.0</v>
      </c>
      <c r="O63" s="96">
        <v>50.0</v>
      </c>
      <c r="P63" s="96">
        <v>55.0</v>
      </c>
      <c r="Q63" s="96">
        <v>60.0</v>
      </c>
      <c r="R63" s="96">
        <v>65.0</v>
      </c>
      <c r="S63" s="97">
        <v>75.0</v>
      </c>
      <c r="U63" s="130" t="s">
        <v>55</v>
      </c>
      <c r="V63" s="131"/>
      <c r="W63" s="132">
        <v>35.0</v>
      </c>
      <c r="X63" s="132">
        <v>45.0</v>
      </c>
      <c r="Y63" s="96">
        <v>50.0</v>
      </c>
      <c r="Z63" s="96">
        <v>55.0</v>
      </c>
      <c r="AA63" s="96">
        <v>60.0</v>
      </c>
      <c r="AB63" s="132">
        <v>65.0</v>
      </c>
      <c r="AC63" s="133">
        <v>75.0</v>
      </c>
      <c r="AE63" s="134" t="s">
        <v>55</v>
      </c>
      <c r="AF63" s="131"/>
      <c r="AG63" s="132">
        <v>35.0</v>
      </c>
      <c r="AH63" s="132">
        <v>45.0</v>
      </c>
      <c r="AI63" s="96">
        <v>50.0</v>
      </c>
      <c r="AJ63" s="96">
        <v>55.0</v>
      </c>
      <c r="AK63" s="96">
        <v>60.0</v>
      </c>
      <c r="AL63" s="132">
        <v>65.0</v>
      </c>
      <c r="AM63" s="133">
        <v>75.0</v>
      </c>
    </row>
    <row r="64">
      <c r="A64" s="101"/>
      <c r="B64" s="102" t="s">
        <v>56</v>
      </c>
      <c r="C64" s="103"/>
      <c r="D64" s="104"/>
      <c r="E64" s="135"/>
      <c r="F64" s="104"/>
      <c r="G64" s="106"/>
      <c r="H64" s="104"/>
      <c r="I64" s="107"/>
      <c r="K64" s="101"/>
      <c r="L64" s="102" t="s">
        <v>56</v>
      </c>
      <c r="M64" s="103"/>
      <c r="N64" s="104"/>
      <c r="O64" s="106"/>
      <c r="P64" s="104"/>
      <c r="Q64" s="106"/>
      <c r="R64" s="104"/>
      <c r="S64" s="107"/>
      <c r="U64" s="101"/>
      <c r="V64" s="102" t="s">
        <v>56</v>
      </c>
      <c r="W64" s="136" t="str">
        <f t="shared" ref="W64:AC64" si="66">C64/M64</f>
        <v>#DIV/0!</v>
      </c>
      <c r="X64" s="136" t="str">
        <f t="shared" si="66"/>
        <v>#DIV/0!</v>
      </c>
      <c r="Y64" s="136" t="str">
        <f t="shared" si="66"/>
        <v>#DIV/0!</v>
      </c>
      <c r="Z64" s="136" t="str">
        <f t="shared" si="66"/>
        <v>#DIV/0!</v>
      </c>
      <c r="AA64" s="136" t="str">
        <f t="shared" si="66"/>
        <v>#DIV/0!</v>
      </c>
      <c r="AB64" s="136" t="str">
        <f t="shared" si="66"/>
        <v>#DIV/0!</v>
      </c>
      <c r="AC64" s="137" t="str">
        <f t="shared" si="66"/>
        <v>#DIV/0!</v>
      </c>
      <c r="AE64" s="101"/>
      <c r="AF64" s="102" t="s">
        <v>56</v>
      </c>
      <c r="AG64" s="103"/>
      <c r="AH64" s="104"/>
      <c r="AI64" s="106"/>
      <c r="AJ64" s="104"/>
      <c r="AK64" s="106"/>
      <c r="AL64" s="104"/>
      <c r="AM64" s="107"/>
    </row>
    <row r="65">
      <c r="A65" s="101"/>
      <c r="B65" s="102" t="s">
        <v>57</v>
      </c>
      <c r="C65" s="104"/>
      <c r="D65" s="104"/>
      <c r="E65" s="135"/>
      <c r="F65" s="104"/>
      <c r="G65" s="106"/>
      <c r="H65" s="104"/>
      <c r="I65" s="107"/>
      <c r="K65" s="101"/>
      <c r="L65" s="102" t="s">
        <v>57</v>
      </c>
      <c r="M65" s="104"/>
      <c r="N65" s="104"/>
      <c r="O65" s="106"/>
      <c r="P65" s="104"/>
      <c r="Q65" s="106"/>
      <c r="R65" s="104"/>
      <c r="S65" s="107"/>
      <c r="U65" s="101"/>
      <c r="V65" s="102" t="s">
        <v>57</v>
      </c>
      <c r="W65" s="136" t="str">
        <f t="shared" ref="W65:AC65" si="67">C65/M65</f>
        <v>#DIV/0!</v>
      </c>
      <c r="X65" s="136" t="str">
        <f t="shared" si="67"/>
        <v>#DIV/0!</v>
      </c>
      <c r="Y65" s="136" t="str">
        <f t="shared" si="67"/>
        <v>#DIV/0!</v>
      </c>
      <c r="Z65" s="136" t="str">
        <f t="shared" si="67"/>
        <v>#DIV/0!</v>
      </c>
      <c r="AA65" s="136" t="str">
        <f t="shared" si="67"/>
        <v>#DIV/0!</v>
      </c>
      <c r="AB65" s="136" t="str">
        <f t="shared" si="67"/>
        <v>#DIV/0!</v>
      </c>
      <c r="AC65" s="138" t="str">
        <f t="shared" si="67"/>
        <v>#DIV/0!</v>
      </c>
      <c r="AE65" s="101"/>
      <c r="AF65" s="102" t="s">
        <v>57</v>
      </c>
      <c r="AG65" s="104"/>
      <c r="AH65" s="104"/>
      <c r="AI65" s="106"/>
      <c r="AJ65" s="104"/>
      <c r="AK65" s="106"/>
      <c r="AL65" s="104"/>
      <c r="AM65" s="107"/>
    </row>
    <row r="66">
      <c r="A66" s="101"/>
      <c r="B66" s="102" t="s">
        <v>58</v>
      </c>
      <c r="C66" s="150"/>
      <c r="D66" s="123"/>
      <c r="E66" s="106"/>
      <c r="F66" s="106"/>
      <c r="G66" s="106"/>
      <c r="H66" s="106"/>
      <c r="I66" s="150"/>
      <c r="K66" s="101"/>
      <c r="L66" s="102" t="s">
        <v>58</v>
      </c>
      <c r="M66" s="150"/>
      <c r="N66" s="106"/>
      <c r="O66" s="106"/>
      <c r="P66" s="106"/>
      <c r="Q66" s="106"/>
      <c r="R66" s="106"/>
      <c r="S66" s="150"/>
      <c r="U66" s="101"/>
      <c r="V66" s="102" t="s">
        <v>58</v>
      </c>
      <c r="W66" s="150" t="str">
        <f>W65+(W67-W65)*(100-95)/(100-90)</f>
        <v>#DIV/0!</v>
      </c>
      <c r="X66" s="136" t="str">
        <f t="shared" ref="X66:AB66" si="68">D66/N66</f>
        <v>#DIV/0!</v>
      </c>
      <c r="Y66" s="136" t="str">
        <f t="shared" si="68"/>
        <v>#DIV/0!</v>
      </c>
      <c r="Z66" s="136" t="str">
        <f t="shared" si="68"/>
        <v>#DIV/0!</v>
      </c>
      <c r="AA66" s="136" t="str">
        <f t="shared" si="68"/>
        <v>#DIV/0!</v>
      </c>
      <c r="AB66" s="136" t="str">
        <f t="shared" si="68"/>
        <v>#DIV/0!</v>
      </c>
      <c r="AC66" s="137"/>
      <c r="AE66" s="101"/>
      <c r="AF66" s="102" t="s">
        <v>58</v>
      </c>
      <c r="AG66" s="150"/>
      <c r="AH66" s="106"/>
      <c r="AI66" s="106"/>
      <c r="AJ66" s="106"/>
      <c r="AK66" s="106"/>
      <c r="AL66" s="106"/>
      <c r="AM66" s="150"/>
    </row>
    <row r="67">
      <c r="A67" s="101"/>
      <c r="B67" s="102" t="s">
        <v>59</v>
      </c>
      <c r="C67" s="104"/>
      <c r="D67" s="104"/>
      <c r="E67" s="104"/>
      <c r="F67" s="104"/>
      <c r="G67" s="104"/>
      <c r="H67" s="104"/>
      <c r="I67" s="107"/>
      <c r="K67" s="101"/>
      <c r="L67" s="102" t="s">
        <v>59</v>
      </c>
      <c r="M67" s="104"/>
      <c r="N67" s="104"/>
      <c r="O67" s="104"/>
      <c r="P67" s="104"/>
      <c r="Q67" s="104"/>
      <c r="R67" s="104"/>
      <c r="S67" s="107"/>
      <c r="U67" s="101"/>
      <c r="V67" s="102" t="s">
        <v>59</v>
      </c>
      <c r="W67" s="136" t="str">
        <f t="shared" ref="W67:X67" si="69">C67/M67</f>
        <v>#DIV/0!</v>
      </c>
      <c r="X67" s="136" t="str">
        <f t="shared" si="69"/>
        <v>#DIV/0!</v>
      </c>
      <c r="Y67" s="136"/>
      <c r="Z67" s="136" t="str">
        <f t="shared" ref="Z67:Z69" si="72">F67/P67</f>
        <v>#DIV/0!</v>
      </c>
      <c r="AA67" s="136"/>
      <c r="AB67" s="139" t="str">
        <f t="shared" ref="AB67:AC67" si="70">H67/R67</f>
        <v>#DIV/0!</v>
      </c>
      <c r="AC67" s="137" t="str">
        <f t="shared" si="70"/>
        <v>#DIV/0!</v>
      </c>
      <c r="AE67" s="101"/>
      <c r="AF67" s="102" t="s">
        <v>59</v>
      </c>
      <c r="AG67" s="104"/>
      <c r="AH67" s="104"/>
      <c r="AI67" s="104"/>
      <c r="AJ67" s="104"/>
      <c r="AK67" s="104"/>
      <c r="AL67" s="104"/>
      <c r="AM67" s="107"/>
    </row>
    <row r="68">
      <c r="A68" s="101"/>
      <c r="B68" s="102" t="s">
        <v>60</v>
      </c>
      <c r="C68" s="104"/>
      <c r="D68" s="104"/>
      <c r="E68" s="104"/>
      <c r="F68" s="104"/>
      <c r="G68" s="104"/>
      <c r="H68" s="104"/>
      <c r="I68" s="107"/>
      <c r="K68" s="101"/>
      <c r="L68" s="102" t="s">
        <v>60</v>
      </c>
      <c r="M68" s="104"/>
      <c r="N68" s="104"/>
      <c r="O68" s="104"/>
      <c r="P68" s="104"/>
      <c r="Q68" s="104"/>
      <c r="R68" s="104"/>
      <c r="S68" s="107"/>
      <c r="U68" s="101"/>
      <c r="V68" s="102" t="s">
        <v>60</v>
      </c>
      <c r="W68" s="136" t="str">
        <f t="shared" ref="W68:X68" si="71">C68/M68</f>
        <v>#DIV/0!</v>
      </c>
      <c r="X68" s="136" t="str">
        <f t="shared" si="71"/>
        <v>#DIV/0!</v>
      </c>
      <c r="Y68" s="136"/>
      <c r="Z68" s="136" t="str">
        <f t="shared" si="72"/>
        <v>#DIV/0!</v>
      </c>
      <c r="AA68" s="136"/>
      <c r="AB68" s="140" t="str">
        <f t="shared" ref="AB68:AC68" si="73">H68/R68</f>
        <v>#DIV/0!</v>
      </c>
      <c r="AC68" s="141" t="str">
        <f t="shared" si="73"/>
        <v>#DIV/0!</v>
      </c>
      <c r="AE68" s="101"/>
      <c r="AF68" s="102" t="s">
        <v>60</v>
      </c>
      <c r="AG68" s="104"/>
      <c r="AH68" s="104"/>
      <c r="AI68" s="104"/>
      <c r="AJ68" s="104"/>
      <c r="AK68" s="104"/>
      <c r="AL68" s="104"/>
      <c r="AM68" s="107"/>
    </row>
    <row r="69">
      <c r="A69" s="28"/>
      <c r="B69" s="115" t="s">
        <v>61</v>
      </c>
      <c r="C69" s="116"/>
      <c r="D69" s="116"/>
      <c r="E69" s="116"/>
      <c r="F69" s="116"/>
      <c r="G69" s="116"/>
      <c r="H69" s="116"/>
      <c r="I69" s="117"/>
      <c r="K69" s="28"/>
      <c r="L69" s="115" t="s">
        <v>61</v>
      </c>
      <c r="M69" s="116"/>
      <c r="N69" s="116"/>
      <c r="O69" s="116"/>
      <c r="P69" s="116"/>
      <c r="Q69" s="116"/>
      <c r="R69" s="116"/>
      <c r="S69" s="117"/>
      <c r="U69" s="28"/>
      <c r="V69" s="115" t="s">
        <v>61</v>
      </c>
      <c r="W69" s="143" t="str">
        <f t="shared" ref="W69:X69" si="74">C69/M69</f>
        <v>#DIV/0!</v>
      </c>
      <c r="X69" s="143" t="str">
        <f t="shared" si="74"/>
        <v>#DIV/0!</v>
      </c>
      <c r="Y69" s="143"/>
      <c r="Z69" s="143" t="str">
        <f t="shared" si="72"/>
        <v>#DIV/0!</v>
      </c>
      <c r="AA69" s="143"/>
      <c r="AB69" s="144" t="str">
        <f t="shared" ref="AB69:AC69" si="75">H69/R69</f>
        <v>#DIV/0!</v>
      </c>
      <c r="AC69" s="145" t="str">
        <f t="shared" si="75"/>
        <v>#DIV/0!</v>
      </c>
      <c r="AE69" s="28"/>
      <c r="AF69" s="115" t="s">
        <v>61</v>
      </c>
      <c r="AG69" s="116"/>
      <c r="AH69" s="116"/>
      <c r="AI69" s="116"/>
      <c r="AJ69" s="116"/>
      <c r="AK69" s="116"/>
      <c r="AL69" s="116"/>
      <c r="AM69" s="117"/>
    </row>
    <row r="71" hidden="1">
      <c r="A71" s="90" t="s">
        <v>86</v>
      </c>
      <c r="B71" s="7"/>
      <c r="C71" s="7"/>
      <c r="D71" s="7"/>
      <c r="E71" s="7"/>
      <c r="F71" s="7"/>
      <c r="G71" s="7"/>
      <c r="H71" s="7"/>
      <c r="I71" s="8"/>
      <c r="K71" s="91" t="s">
        <v>87</v>
      </c>
      <c r="L71" s="7"/>
      <c r="M71" s="7"/>
      <c r="N71" s="7"/>
      <c r="O71" s="7"/>
      <c r="P71" s="7"/>
      <c r="Q71" s="7"/>
      <c r="R71" s="7"/>
      <c r="S71" s="8"/>
    </row>
    <row r="72" hidden="1">
      <c r="A72" s="90" t="s">
        <v>54</v>
      </c>
      <c r="B72" s="7"/>
      <c r="C72" s="7"/>
      <c r="D72" s="7"/>
      <c r="E72" s="7"/>
      <c r="F72" s="7"/>
      <c r="G72" s="7"/>
      <c r="H72" s="7"/>
      <c r="I72" s="8"/>
      <c r="K72" s="91" t="s">
        <v>54</v>
      </c>
      <c r="L72" s="7"/>
      <c r="M72" s="7"/>
      <c r="N72" s="7"/>
      <c r="O72" s="7"/>
      <c r="P72" s="7"/>
      <c r="Q72" s="7"/>
      <c r="R72" s="7"/>
      <c r="S72" s="8"/>
    </row>
    <row r="73" hidden="1">
      <c r="A73" s="94" t="s">
        <v>55</v>
      </c>
      <c r="B73" s="95"/>
      <c r="C73" s="96">
        <v>35.0</v>
      </c>
      <c r="D73" s="96">
        <v>45.0</v>
      </c>
      <c r="E73" s="96"/>
      <c r="F73" s="96">
        <v>55.0</v>
      </c>
      <c r="G73" s="96"/>
      <c r="H73" s="96">
        <v>65.0</v>
      </c>
      <c r="I73" s="97">
        <v>75.0</v>
      </c>
      <c r="K73" s="98" t="s">
        <v>55</v>
      </c>
      <c r="L73" s="95"/>
      <c r="M73" s="96">
        <v>35.0</v>
      </c>
      <c r="N73" s="96">
        <v>45.0</v>
      </c>
      <c r="O73" s="96"/>
      <c r="P73" s="96">
        <v>55.0</v>
      </c>
      <c r="Q73" s="96"/>
      <c r="R73" s="96">
        <v>65.0</v>
      </c>
      <c r="S73" s="97">
        <v>75.0</v>
      </c>
    </row>
    <row r="74" hidden="1">
      <c r="A74" s="101"/>
      <c r="B74" s="102">
        <v>80.0</v>
      </c>
      <c r="C74" s="103" t="str">
        <f>'Dados Aeromap Inicial'!$D$118</f>
        <v/>
      </c>
      <c r="D74" s="104" t="str">
        <f>'Dados Aeromap Inicial'!$J$79</f>
        <v/>
      </c>
      <c r="E74" s="104"/>
      <c r="F74" s="104" t="str">
        <f>'Dados Aeromap Inicial'!$D$79</f>
        <v/>
      </c>
      <c r="G74" s="104"/>
      <c r="H74" s="104" t="str">
        <f>'Dados Aeromap Inicial'!$D$40</f>
        <v>Downforce (N)</v>
      </c>
      <c r="I74" s="107" t="str">
        <f>'Dados Aeromap Inicial'!$J$34</f>
        <v/>
      </c>
      <c r="K74" s="101"/>
      <c r="L74" s="102">
        <v>80.0</v>
      </c>
      <c r="M74" s="103" t="str">
        <f>'Dados Aeromap Inicial'!$F$118</f>
        <v/>
      </c>
      <c r="N74" s="104" t="str">
        <f>'Dados Aeromap Inicial'!$L$79</f>
        <v/>
      </c>
      <c r="O74" s="104"/>
      <c r="P74" s="104" t="str">
        <f>'Dados Aeromap Inicial'!$F$79</f>
        <v/>
      </c>
      <c r="Q74" s="104"/>
      <c r="R74" s="104" t="str">
        <f>'Dados Aeromap Inicial'!$F$40</f>
        <v>Drag (N)</v>
      </c>
      <c r="S74" s="107" t="str">
        <f>'Dados Aeromap Inicial'!$L$34</f>
        <v/>
      </c>
    </row>
    <row r="75" hidden="1">
      <c r="A75" s="101"/>
      <c r="B75" s="102">
        <v>90.0</v>
      </c>
      <c r="C75" s="104" t="str">
        <f>'Dados Aeromap Inicial'!$P$105</f>
        <v/>
      </c>
      <c r="D75" s="104" t="str">
        <f>'Dados Aeromap Inicial'!$D$16</f>
        <v/>
      </c>
      <c r="E75" s="104"/>
      <c r="F75" s="104" t="str">
        <f>'Dados Aeromap Inicial'!$P$66</f>
        <v/>
      </c>
      <c r="G75" s="104"/>
      <c r="H75" s="104" t="str">
        <f>'Dados Aeromap Inicial'!$J$40</f>
        <v>Downforce (N)</v>
      </c>
      <c r="I75" s="107" t="str">
        <f>'Dados Aeromap Inicial'!$D$34</f>
        <v/>
      </c>
      <c r="K75" s="101"/>
      <c r="L75" s="102">
        <v>90.0</v>
      </c>
      <c r="M75" s="104" t="str">
        <f>'Dados Aeromap Inicial'!$R$105</f>
        <v/>
      </c>
      <c r="N75" s="104" t="str">
        <f>'Dados Aeromap Inicial'!$F$16</f>
        <v/>
      </c>
      <c r="O75" s="104"/>
      <c r="P75" s="104" t="str">
        <f>'Dados Aeromap Inicial'!$R$66</f>
        <v/>
      </c>
      <c r="Q75" s="104"/>
      <c r="R75" s="104" t="str">
        <f>'Dados Aeromap Inicial'!$L$40</f>
        <v>Drag (N)</v>
      </c>
      <c r="S75" s="107" t="str">
        <f>'Dados Aeromap Inicial'!$F$34</f>
        <v/>
      </c>
    </row>
    <row r="76" hidden="1">
      <c r="A76" s="101"/>
      <c r="B76" s="102">
        <v>100.0</v>
      </c>
      <c r="C76" s="104" t="str">
        <f>'Dados Aeromap Inicial'!$J$105</f>
        <v/>
      </c>
      <c r="D76" s="104" t="str">
        <f>'Dados Aeromap Inicial'!$P$79</f>
        <v/>
      </c>
      <c r="E76" s="104"/>
      <c r="F76" s="104" t="str">
        <f>'Dados Aeromap Inicial'!$J$66</f>
        <v/>
      </c>
      <c r="G76" s="104"/>
      <c r="H76" s="104" t="str">
        <f>'Dados Aeromap Inicial'!$P$40</f>
        <v>Downforce (N)</v>
      </c>
      <c r="I76" s="107" t="str">
        <f>#REF!</f>
        <v>#REF!</v>
      </c>
      <c r="K76" s="101"/>
      <c r="L76" s="102">
        <v>100.0</v>
      </c>
      <c r="M76" s="104" t="str">
        <f>'Dados Aeromap Inicial'!$L$105</f>
        <v/>
      </c>
      <c r="N76" s="104" t="str">
        <f>'Dados Aeromap Inicial'!$R$79</f>
        <v/>
      </c>
      <c r="O76" s="104"/>
      <c r="P76" s="104" t="str">
        <f>'Dados Aeromap Inicial'!$L$66</f>
        <v/>
      </c>
      <c r="Q76" s="104"/>
      <c r="R76" s="104" t="str">
        <f>'Dados Aeromap Inicial'!$R$40</f>
        <v>Drag (N)</v>
      </c>
      <c r="S76" s="107" t="str">
        <f>#REF!</f>
        <v>#REF!</v>
      </c>
    </row>
    <row r="77" hidden="1">
      <c r="A77" s="101"/>
      <c r="B77" s="102">
        <v>110.0</v>
      </c>
      <c r="C77" s="104" t="str">
        <f>'Dados Aeromap Inicial'!$D$105</f>
        <v/>
      </c>
      <c r="D77" s="104" t="str">
        <f>'Dados Aeromap Inicial'!$D$92</f>
        <v/>
      </c>
      <c r="E77" s="104"/>
      <c r="F77" s="104" t="str">
        <f>'Dados Aeromap Inicial'!$D$66</f>
        <v/>
      </c>
      <c r="G77" s="104"/>
      <c r="H77" s="104" t="str">
        <f>'Dados Aeromap Inicial'!$D$53</f>
        <v/>
      </c>
      <c r="I77" s="107" t="str">
        <f>'Dados Aeromap Inicial'!$J$21</f>
        <v/>
      </c>
      <c r="K77" s="101"/>
      <c r="L77" s="102">
        <v>110.0</v>
      </c>
      <c r="M77" s="104" t="str">
        <f>'Dados Aeromap Inicial'!$F$105</f>
        <v/>
      </c>
      <c r="N77" s="104" t="str">
        <f>'Dados Aeromap Inicial'!$F$92</f>
        <v/>
      </c>
      <c r="O77" s="104"/>
      <c r="P77" s="104" t="str">
        <f>'Dados Aeromap Inicial'!$F$66</f>
        <v/>
      </c>
      <c r="Q77" s="104"/>
      <c r="R77" s="104" t="str">
        <f>'Dados Aeromap Inicial'!$F$53</f>
        <v/>
      </c>
      <c r="S77" s="107" t="str">
        <f>'Dados Aeromap Inicial'!$L$21</f>
        <v/>
      </c>
    </row>
    <row r="78" hidden="1">
      <c r="A78" s="28"/>
      <c r="B78" s="115">
        <v>120.0</v>
      </c>
      <c r="C78" s="116" t="str">
        <f>'Dados Aeromap Inicial'!$P$92</f>
        <v/>
      </c>
      <c r="D78" s="116" t="str">
        <f>'Dados Aeromap Inicial'!$J$92</f>
        <v/>
      </c>
      <c r="E78" s="116"/>
      <c r="F78" s="116" t="str">
        <f>'Dados Aeromap Inicial'!$P$53</f>
        <v/>
      </c>
      <c r="G78" s="116"/>
      <c r="H78" s="116" t="str">
        <f>'Dados Aeromap Inicial'!$J$53</f>
        <v/>
      </c>
      <c r="I78" s="117" t="str">
        <f>'Dados Aeromap Inicial'!$D$21</f>
        <v/>
      </c>
      <c r="K78" s="28"/>
      <c r="L78" s="115">
        <v>120.0</v>
      </c>
      <c r="M78" s="116" t="str">
        <f>'Dados Aeromap Inicial'!$R$92</f>
        <v/>
      </c>
      <c r="N78" s="116" t="str">
        <f>'Dados Aeromap Inicial'!$L$92</f>
        <v/>
      </c>
      <c r="O78" s="116"/>
      <c r="P78" s="116" t="str">
        <f>'Dados Aeromap Inicial'!$R$53</f>
        <v/>
      </c>
      <c r="Q78" s="116"/>
      <c r="R78" s="116" t="str">
        <f>'Dados Aeromap Inicial'!$L$53</f>
        <v/>
      </c>
      <c r="S78" s="117" t="str">
        <f>'Dados Aeromap Inicial'!$F$21</f>
        <v/>
      </c>
    </row>
    <row r="79" hidden="1"/>
  </sheetData>
  <mergeCells count="90">
    <mergeCell ref="K13:K19"/>
    <mergeCell ref="K23:K29"/>
    <mergeCell ref="K11:S11"/>
    <mergeCell ref="K12:S12"/>
    <mergeCell ref="A13:A19"/>
    <mergeCell ref="U13:U19"/>
    <mergeCell ref="A21:I21"/>
    <mergeCell ref="A23:A29"/>
    <mergeCell ref="U23:U29"/>
    <mergeCell ref="K33:K39"/>
    <mergeCell ref="K43:K49"/>
    <mergeCell ref="K53:K59"/>
    <mergeCell ref="K63:K69"/>
    <mergeCell ref="K73:K78"/>
    <mergeCell ref="K51:S51"/>
    <mergeCell ref="K52:S52"/>
    <mergeCell ref="U53:U59"/>
    <mergeCell ref="K61:S61"/>
    <mergeCell ref="K62:S62"/>
    <mergeCell ref="U63:U69"/>
    <mergeCell ref="K71:S71"/>
    <mergeCell ref="K72:S72"/>
    <mergeCell ref="A33:A39"/>
    <mergeCell ref="U33:U39"/>
    <mergeCell ref="A41:I41"/>
    <mergeCell ref="K41:S41"/>
    <mergeCell ref="A42:I42"/>
    <mergeCell ref="K42:S42"/>
    <mergeCell ref="U43:U49"/>
    <mergeCell ref="A71:I71"/>
    <mergeCell ref="A72:I72"/>
    <mergeCell ref="A73:A78"/>
    <mergeCell ref="A43:A49"/>
    <mergeCell ref="A51:I51"/>
    <mergeCell ref="A52:I52"/>
    <mergeCell ref="A53:A59"/>
    <mergeCell ref="A61:I61"/>
    <mergeCell ref="A62:I62"/>
    <mergeCell ref="A63:A69"/>
    <mergeCell ref="AE13:AE19"/>
    <mergeCell ref="AE23:AE29"/>
    <mergeCell ref="AE33:AE39"/>
    <mergeCell ref="U41:AC41"/>
    <mergeCell ref="AE41:AM41"/>
    <mergeCell ref="AE42:AM42"/>
    <mergeCell ref="AE43:AE49"/>
    <mergeCell ref="AE53:AE59"/>
    <mergeCell ref="AE63:AE69"/>
    <mergeCell ref="U42:AC42"/>
    <mergeCell ref="U51:AC51"/>
    <mergeCell ref="U52:AC52"/>
    <mergeCell ref="U61:AC61"/>
    <mergeCell ref="AE61:AM61"/>
    <mergeCell ref="U62:AC62"/>
    <mergeCell ref="AE62:AM62"/>
    <mergeCell ref="A1:I1"/>
    <mergeCell ref="K1:S1"/>
    <mergeCell ref="U1:AC1"/>
    <mergeCell ref="AE1:AM1"/>
    <mergeCell ref="K2:S2"/>
    <mergeCell ref="U2:AC2"/>
    <mergeCell ref="AE2:AM2"/>
    <mergeCell ref="U11:AC11"/>
    <mergeCell ref="AE11:AM11"/>
    <mergeCell ref="AE12:AM12"/>
    <mergeCell ref="A2:I2"/>
    <mergeCell ref="A3:A9"/>
    <mergeCell ref="K3:K9"/>
    <mergeCell ref="U3:U9"/>
    <mergeCell ref="AE3:AE9"/>
    <mergeCell ref="A11:I11"/>
    <mergeCell ref="A12:I12"/>
    <mergeCell ref="U12:AC12"/>
    <mergeCell ref="K21:S21"/>
    <mergeCell ref="U21:AC21"/>
    <mergeCell ref="AE21:AM21"/>
    <mergeCell ref="A22:I22"/>
    <mergeCell ref="K22:S22"/>
    <mergeCell ref="U22:AC22"/>
    <mergeCell ref="AE22:AM22"/>
    <mergeCell ref="A31:I31"/>
    <mergeCell ref="K31:S31"/>
    <mergeCell ref="U31:AC31"/>
    <mergeCell ref="AE31:AM31"/>
    <mergeCell ref="A32:I32"/>
    <mergeCell ref="K32:S32"/>
    <mergeCell ref="U32:AC32"/>
    <mergeCell ref="AE32:AM32"/>
    <mergeCell ref="AE51:AM51"/>
    <mergeCell ref="AE52:AM52"/>
  </mergeCells>
  <conditionalFormatting sqref="C4:I9">
    <cfRule type="colorScale" priority="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14:I19">
    <cfRule type="colorScale" priority="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24:I29">
    <cfRule type="colorScale" priority="3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34:I39">
    <cfRule type="colorScale" priority="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44:I49">
    <cfRule type="colorScale" priority="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54:I59">
    <cfRule type="colorScale" priority="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64:I69">
    <cfRule type="colorScale" priority="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C74:I78">
    <cfRule type="colorScale" priority="8">
      <colorScale>
        <cfvo type="min"/>
        <cfvo type="percentile" val="50"/>
        <cfvo type="max"/>
        <color rgb="FF0000FF"/>
        <color rgb="FFFFFF00"/>
        <color rgb="FFFF0000"/>
      </colorScale>
    </cfRule>
  </conditionalFormatting>
  <conditionalFormatting sqref="W14:AC19">
    <cfRule type="colorScale" priority="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14:S19">
    <cfRule type="colorScale" priority="10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14:S19 AG14:AM19 M24:S29 AG24:AM29 AG34:AM39 AG44:AM49 AG54:AM59 AG64:AM69">
    <cfRule type="colorScale" priority="1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34:S39">
    <cfRule type="colorScale" priority="1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44:S49">
    <cfRule type="colorScale" priority="13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54:S59">
    <cfRule type="colorScale" priority="1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64:S69">
    <cfRule type="colorScale" priority="1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24:AC29 AA37:AA39">
    <cfRule type="colorScale" priority="1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34:AC39">
    <cfRule type="colorScale" priority="1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44:AC49">
    <cfRule type="colorScale" priority="18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54:AC59">
    <cfRule type="colorScale" priority="1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64:AC69">
    <cfRule type="colorScale" priority="20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W4:AC9">
    <cfRule type="colorScale" priority="2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4:S9">
    <cfRule type="colorScale" priority="2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4:AM9">
    <cfRule type="colorScale" priority="23">
      <colorScale>
        <cfvo type="min"/>
        <cfvo type="percentile" val="50"/>
        <cfvo type="max"/>
        <color rgb="FF00FFFF"/>
        <color rgb="FFFFFF00"/>
        <color rgb="FFFF1400"/>
      </colorScale>
    </cfRule>
  </conditionalFormatting>
  <conditionalFormatting sqref="AG14:AM19">
    <cfRule type="colorScale" priority="2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24:AM29">
    <cfRule type="colorScale" priority="2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34:AM39">
    <cfRule type="colorScale" priority="2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44:AM49">
    <cfRule type="colorScale" priority="2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54:AM59">
    <cfRule type="colorScale" priority="28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AG64:AM69">
    <cfRule type="colorScale" priority="2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sheetData>
    <row r="1">
      <c r="A1" s="173" t="s">
        <v>88</v>
      </c>
      <c r="B1" s="57"/>
      <c r="C1" s="57"/>
      <c r="D1" s="57"/>
      <c r="E1" s="57"/>
      <c r="F1" s="57"/>
      <c r="G1" s="57"/>
      <c r="H1" s="58"/>
      <c r="J1" s="90" t="s">
        <v>89</v>
      </c>
      <c r="K1" s="7"/>
      <c r="L1" s="7"/>
      <c r="M1" s="7"/>
      <c r="N1" s="7"/>
      <c r="O1" s="7"/>
      <c r="P1" s="7"/>
      <c r="Q1" s="8"/>
    </row>
    <row r="2">
      <c r="A2" s="148"/>
      <c r="B2" s="148" t="s">
        <v>90</v>
      </c>
      <c r="C2" s="148" t="s">
        <v>91</v>
      </c>
      <c r="D2" s="148" t="s">
        <v>92</v>
      </c>
      <c r="E2" s="148" t="s">
        <v>93</v>
      </c>
      <c r="F2" s="148" t="s">
        <v>94</v>
      </c>
      <c r="G2" s="148" t="s">
        <v>95</v>
      </c>
      <c r="H2" s="148" t="s">
        <v>96</v>
      </c>
      <c r="J2" s="96" t="s">
        <v>97</v>
      </c>
      <c r="K2" s="174" t="s">
        <v>90</v>
      </c>
      <c r="L2" s="174" t="s">
        <v>91</v>
      </c>
      <c r="M2" s="174" t="s">
        <v>92</v>
      </c>
      <c r="N2" s="174" t="s">
        <v>93</v>
      </c>
      <c r="O2" s="174" t="s">
        <v>94</v>
      </c>
      <c r="P2" s="174" t="s">
        <v>95</v>
      </c>
      <c r="Q2" s="174" t="s">
        <v>96</v>
      </c>
    </row>
    <row r="3">
      <c r="A3" s="175" t="s">
        <v>98</v>
      </c>
      <c r="B3" s="176"/>
      <c r="C3" s="177"/>
      <c r="D3" s="177"/>
      <c r="E3" s="177"/>
      <c r="F3" s="177"/>
      <c r="G3" s="177"/>
      <c r="H3" s="177"/>
      <c r="J3" s="178">
        <v>1.0</v>
      </c>
      <c r="K3" s="179"/>
      <c r="L3" s="179"/>
      <c r="M3" s="179"/>
      <c r="N3" s="179"/>
      <c r="O3" s="179"/>
      <c r="P3" s="179"/>
      <c r="Q3" s="179"/>
    </row>
    <row r="4">
      <c r="A4" s="175" t="s">
        <v>99</v>
      </c>
      <c r="B4" s="176"/>
      <c r="C4" s="176"/>
      <c r="D4" s="176"/>
      <c r="E4" s="176"/>
      <c r="F4" s="176"/>
      <c r="G4" s="176"/>
      <c r="H4" s="176"/>
      <c r="J4" s="178">
        <v>2.0</v>
      </c>
      <c r="K4" s="179"/>
      <c r="L4" s="179"/>
      <c r="M4" s="179"/>
      <c r="N4" s="179"/>
      <c r="O4" s="179"/>
      <c r="P4" s="179"/>
      <c r="Q4" s="179"/>
    </row>
    <row r="5">
      <c r="J5" s="178">
        <v>3.0</v>
      </c>
      <c r="K5" s="179"/>
      <c r="L5" s="179"/>
      <c r="M5" s="179"/>
      <c r="N5" s="179"/>
      <c r="O5" s="179"/>
      <c r="P5" s="179"/>
      <c r="Q5" s="179"/>
    </row>
    <row r="6">
      <c r="A6" s="173" t="s">
        <v>100</v>
      </c>
      <c r="B6" s="57"/>
      <c r="C6" s="57"/>
      <c r="D6" s="57"/>
      <c r="E6" s="57"/>
      <c r="F6" s="57"/>
      <c r="G6" s="57"/>
      <c r="H6" s="58"/>
      <c r="J6" s="178">
        <v>4.0</v>
      </c>
      <c r="K6" s="179"/>
      <c r="L6" s="179"/>
      <c r="M6" s="179"/>
      <c r="N6" s="179"/>
      <c r="O6" s="179"/>
      <c r="P6" s="179"/>
      <c r="Q6" s="179"/>
    </row>
    <row r="7">
      <c r="A7" s="148"/>
      <c r="B7" s="148" t="s">
        <v>90</v>
      </c>
      <c r="C7" s="148" t="s">
        <v>91</v>
      </c>
      <c r="D7" s="148" t="s">
        <v>92</v>
      </c>
      <c r="E7" s="148" t="s">
        <v>93</v>
      </c>
      <c r="F7" s="148" t="s">
        <v>94</v>
      </c>
      <c r="G7" s="148" t="s">
        <v>95</v>
      </c>
      <c r="H7" s="148" t="s">
        <v>96</v>
      </c>
      <c r="J7" s="178">
        <v>5.0</v>
      </c>
      <c r="K7" s="179"/>
      <c r="L7" s="179"/>
      <c r="M7" s="179"/>
      <c r="N7" s="179"/>
      <c r="O7" s="179"/>
      <c r="P7" s="179"/>
      <c r="Q7" s="179"/>
    </row>
    <row r="8">
      <c r="A8" s="175" t="s">
        <v>98</v>
      </c>
      <c r="B8" s="180"/>
      <c r="C8" s="177"/>
      <c r="D8" s="113"/>
      <c r="E8" s="113"/>
      <c r="F8" s="113"/>
      <c r="G8" s="113"/>
      <c r="H8" s="113"/>
      <c r="J8" s="181"/>
      <c r="K8" s="181"/>
      <c r="L8" s="181"/>
      <c r="M8" s="181"/>
      <c r="N8" s="181"/>
      <c r="O8" s="181"/>
      <c r="P8" s="181"/>
      <c r="Q8" s="181"/>
      <c r="R8" s="182"/>
      <c r="T8" s="182"/>
      <c r="V8" s="182"/>
    </row>
    <row r="9">
      <c r="A9" s="175" t="s">
        <v>99</v>
      </c>
      <c r="B9" s="183"/>
      <c r="C9" s="183"/>
      <c r="D9" s="183"/>
      <c r="E9" s="183"/>
      <c r="F9" s="183"/>
      <c r="G9" s="183"/>
      <c r="H9" s="183"/>
      <c r="S9" s="184"/>
    </row>
    <row r="10">
      <c r="S10" s="184"/>
    </row>
    <row r="11">
      <c r="A11" s="173" t="s">
        <v>101</v>
      </c>
      <c r="B11" s="57"/>
      <c r="C11" s="57"/>
      <c r="D11" s="57"/>
      <c r="E11" s="57"/>
      <c r="F11" s="57"/>
      <c r="G11" s="57"/>
      <c r="H11" s="58"/>
      <c r="S11" s="184"/>
    </row>
    <row r="12">
      <c r="A12" s="148"/>
      <c r="B12" s="148" t="s">
        <v>90</v>
      </c>
      <c r="C12" s="148" t="s">
        <v>91</v>
      </c>
      <c r="D12" s="148" t="s">
        <v>92</v>
      </c>
      <c r="E12" s="148" t="s">
        <v>93</v>
      </c>
      <c r="F12" s="148" t="s">
        <v>94</v>
      </c>
      <c r="G12" s="148" t="s">
        <v>95</v>
      </c>
      <c r="H12" s="148" t="s">
        <v>96</v>
      </c>
      <c r="R12" s="182"/>
      <c r="S12" s="184"/>
      <c r="V12" s="182"/>
    </row>
    <row r="13">
      <c r="A13" s="175" t="s">
        <v>98</v>
      </c>
      <c r="B13" s="180"/>
      <c r="C13" s="180"/>
      <c r="D13" s="180"/>
      <c r="E13" s="180"/>
      <c r="F13" s="180"/>
      <c r="G13" s="180"/>
      <c r="H13" s="180"/>
      <c r="S13" s="184"/>
    </row>
    <row r="14">
      <c r="A14" s="175" t="s">
        <v>99</v>
      </c>
      <c r="B14" s="180"/>
      <c r="C14" s="180"/>
      <c r="D14" s="180"/>
      <c r="E14" s="180"/>
      <c r="F14" s="180"/>
      <c r="G14" s="180"/>
      <c r="H14" s="180"/>
      <c r="S14" s="184"/>
    </row>
    <row r="16">
      <c r="A16" s="173" t="s">
        <v>102</v>
      </c>
      <c r="B16" s="57"/>
      <c r="C16" s="57"/>
      <c r="D16" s="57"/>
      <c r="E16" s="57"/>
      <c r="F16" s="57"/>
      <c r="G16" s="57"/>
      <c r="H16" s="58"/>
      <c r="R16" s="182"/>
      <c r="T16" s="182"/>
      <c r="V16" s="182"/>
    </row>
    <row r="17">
      <c r="A17" s="148"/>
      <c r="B17" s="148" t="s">
        <v>90</v>
      </c>
      <c r="C17" s="148" t="s">
        <v>91</v>
      </c>
      <c r="D17" s="148" t="s">
        <v>92</v>
      </c>
      <c r="E17" s="148" t="s">
        <v>93</v>
      </c>
      <c r="F17" s="148" t="s">
        <v>94</v>
      </c>
      <c r="G17" s="148" t="s">
        <v>95</v>
      </c>
      <c r="H17" s="148" t="s">
        <v>96</v>
      </c>
    </row>
    <row r="18">
      <c r="A18" s="175" t="s">
        <v>98</v>
      </c>
      <c r="B18" s="177"/>
      <c r="C18" s="177"/>
      <c r="D18" s="177"/>
      <c r="E18" s="177"/>
      <c r="F18" s="177"/>
      <c r="G18" s="177"/>
    </row>
    <row r="19">
      <c r="A19" s="175" t="s">
        <v>99</v>
      </c>
      <c r="B19" s="176"/>
      <c r="C19" s="176"/>
      <c r="D19" s="176"/>
      <c r="E19" s="176"/>
      <c r="F19" s="176"/>
      <c r="G19" s="176"/>
      <c r="H19" s="185"/>
    </row>
    <row r="21">
      <c r="C21" s="186"/>
      <c r="D21" s="187"/>
      <c r="E21" s="187"/>
      <c r="F21" s="187"/>
      <c r="G21" s="187"/>
      <c r="H21" s="187"/>
    </row>
    <row r="22">
      <c r="C22" s="186"/>
      <c r="D22" s="187"/>
      <c r="E22" s="187"/>
      <c r="F22" s="187"/>
      <c r="G22" s="187"/>
      <c r="H22" s="187"/>
    </row>
    <row r="26">
      <c r="C26" s="186"/>
    </row>
    <row r="27">
      <c r="C27" s="187"/>
    </row>
    <row r="28">
      <c r="C28" s="187"/>
    </row>
    <row r="29">
      <c r="C29" s="187"/>
    </row>
    <row r="30">
      <c r="C30" s="187"/>
    </row>
    <row r="31">
      <c r="C31" s="187"/>
    </row>
    <row r="32">
      <c r="J32" s="188"/>
      <c r="K32" s="188"/>
      <c r="L32" s="188"/>
      <c r="M32" s="188"/>
      <c r="N32" s="188"/>
      <c r="O32" s="188"/>
      <c r="P32" s="188"/>
    </row>
    <row r="33">
      <c r="J33" s="188"/>
      <c r="K33" s="188"/>
      <c r="L33" s="188"/>
      <c r="M33" s="188"/>
      <c r="N33" s="188"/>
      <c r="O33" s="188"/>
      <c r="P33" s="188"/>
    </row>
    <row r="34">
      <c r="J34" s="188"/>
      <c r="K34" s="188"/>
      <c r="L34" s="188"/>
      <c r="M34" s="188"/>
      <c r="N34" s="188"/>
      <c r="O34" s="188"/>
      <c r="P34" s="188"/>
    </row>
  </sheetData>
  <mergeCells count="5">
    <mergeCell ref="A1:H1"/>
    <mergeCell ref="J1:Q1"/>
    <mergeCell ref="A6:H6"/>
    <mergeCell ref="A11:H11"/>
    <mergeCell ref="A16:H16"/>
  </mergeCells>
  <conditionalFormatting sqref="J8:Q8">
    <cfRule type="colorScale" priority="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B13:H14">
    <cfRule type="colorScale" priority="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K3:K7">
    <cfRule type="colorScale" priority="3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L3:L7">
    <cfRule type="colorScale" priority="4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M3:M7">
    <cfRule type="colorScale" priority="5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N3:N7">
    <cfRule type="colorScale" priority="6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O3:O7">
    <cfRule type="colorScale" priority="7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P3:P7">
    <cfRule type="colorScale" priority="8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Q3:Q7">
    <cfRule type="colorScale" priority="9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B3:H4">
    <cfRule type="colorScale" priority="10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B8:H9">
    <cfRule type="colorScale" priority="11">
      <colorScale>
        <cfvo type="min"/>
        <cfvo type="percentile" val="50"/>
        <cfvo type="max"/>
        <color rgb="FF00FFFF"/>
        <color rgb="FFFFFF00"/>
        <color rgb="FFFF0000"/>
      </colorScale>
    </cfRule>
  </conditionalFormatting>
  <conditionalFormatting sqref="B18:H19">
    <cfRule type="colorScale" priority="12">
      <colorScale>
        <cfvo type="min"/>
        <cfvo type="percentile" val="50"/>
        <cfvo type="max"/>
        <color rgb="FF00FFFF"/>
        <color rgb="FFFFFF00"/>
        <color rgb="FFFF0000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7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63"/>
    <col customWidth="1" min="2" max="10" width="14.63"/>
  </cols>
  <sheetData>
    <row r="1">
      <c r="A1" s="189" t="s">
        <v>103</v>
      </c>
      <c r="B1" s="190" t="s">
        <v>104</v>
      </c>
      <c r="C1" s="190" t="s">
        <v>105</v>
      </c>
      <c r="D1" s="190" t="s">
        <v>90</v>
      </c>
      <c r="E1" s="190" t="s">
        <v>91</v>
      </c>
      <c r="F1" s="190" t="s">
        <v>92</v>
      </c>
      <c r="G1" s="190" t="s">
        <v>93</v>
      </c>
      <c r="H1" s="190" t="s">
        <v>94</v>
      </c>
      <c r="I1" s="190" t="s">
        <v>95</v>
      </c>
      <c r="J1" s="190" t="s">
        <v>96</v>
      </c>
      <c r="K1" s="191" t="s">
        <v>106</v>
      </c>
      <c r="L1" s="192"/>
      <c r="M1" s="192"/>
    </row>
    <row r="2">
      <c r="A2" s="193" t="s">
        <v>107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2"/>
      <c r="M2" s="192"/>
    </row>
    <row r="3">
      <c r="A3" s="193" t="s">
        <v>108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2"/>
      <c r="M3" s="192"/>
    </row>
    <row r="4">
      <c r="A4" s="193" t="s">
        <v>109</v>
      </c>
      <c r="B4" s="194"/>
      <c r="C4" s="194"/>
      <c r="D4" s="194"/>
      <c r="E4" s="194"/>
      <c r="F4" s="194"/>
      <c r="G4" s="194"/>
      <c r="H4" s="194"/>
      <c r="I4" s="194"/>
      <c r="J4" s="194"/>
      <c r="K4" s="194"/>
      <c r="L4" s="192"/>
      <c r="M4" s="192"/>
    </row>
    <row r="5">
      <c r="A5" s="193" t="s">
        <v>110</v>
      </c>
      <c r="B5" s="194"/>
      <c r="C5" s="194"/>
      <c r="D5" s="194"/>
      <c r="E5" s="194"/>
      <c r="F5" s="194"/>
      <c r="G5" s="194"/>
      <c r="H5" s="194"/>
      <c r="I5" s="194"/>
      <c r="J5" s="194"/>
      <c r="K5" s="194"/>
      <c r="L5" s="192"/>
      <c r="M5" s="192"/>
    </row>
    <row r="6">
      <c r="A6" s="193" t="s">
        <v>111</v>
      </c>
      <c r="B6" s="194"/>
      <c r="C6" s="194"/>
      <c r="D6" s="194"/>
      <c r="E6" s="194"/>
      <c r="F6" s="194"/>
      <c r="G6" s="194"/>
      <c r="H6" s="194"/>
      <c r="I6" s="194"/>
      <c r="J6" s="194"/>
      <c r="K6" s="194"/>
      <c r="L6" s="192"/>
      <c r="M6" s="192"/>
    </row>
    <row r="7">
      <c r="A7" s="193" t="s">
        <v>112</v>
      </c>
      <c r="B7" s="194"/>
      <c r="C7" s="194"/>
      <c r="D7" s="194"/>
      <c r="E7" s="194"/>
      <c r="F7" s="194"/>
      <c r="G7" s="194"/>
      <c r="H7" s="194"/>
      <c r="I7" s="194"/>
      <c r="J7" s="194"/>
      <c r="K7" s="194"/>
      <c r="L7" s="192"/>
      <c r="M7" s="192"/>
    </row>
    <row r="8">
      <c r="A8" s="193" t="s">
        <v>113</v>
      </c>
      <c r="B8" s="194"/>
      <c r="C8" s="194"/>
      <c r="D8" s="194"/>
      <c r="E8" s="194"/>
      <c r="F8" s="194"/>
      <c r="G8" s="194"/>
      <c r="H8" s="194"/>
      <c r="I8" s="194"/>
      <c r="J8" s="194"/>
      <c r="K8" s="194"/>
      <c r="L8" s="192"/>
      <c r="M8" s="192"/>
    </row>
    <row r="9">
      <c r="A9" s="193" t="s">
        <v>114</v>
      </c>
      <c r="B9" s="194"/>
      <c r="C9" s="194"/>
      <c r="D9" s="194"/>
      <c r="E9" s="194"/>
      <c r="F9" s="194"/>
      <c r="G9" s="194"/>
      <c r="H9" s="194"/>
      <c r="I9" s="194"/>
      <c r="J9" s="194"/>
      <c r="K9" s="194"/>
      <c r="L9" s="192"/>
      <c r="M9" s="192"/>
    </row>
    <row r="10">
      <c r="A10" s="193" t="s">
        <v>115</v>
      </c>
      <c r="B10" s="194"/>
      <c r="C10" s="194"/>
      <c r="D10" s="194"/>
      <c r="E10" s="194"/>
      <c r="F10" s="194"/>
      <c r="G10" s="194"/>
      <c r="H10" s="194"/>
      <c r="I10" s="194"/>
      <c r="J10" s="194"/>
      <c r="K10" s="194"/>
      <c r="L10" s="192"/>
      <c r="M10" s="192"/>
    </row>
    <row r="11">
      <c r="A11" s="193" t="s">
        <v>116</v>
      </c>
      <c r="B11" s="194"/>
      <c r="C11" s="194"/>
      <c r="D11" s="194"/>
      <c r="E11" s="194"/>
      <c r="F11" s="194"/>
      <c r="G11" s="194"/>
      <c r="H11" s="194"/>
      <c r="I11" s="194"/>
      <c r="J11" s="194"/>
      <c r="K11" s="194"/>
      <c r="L11" s="192"/>
      <c r="M11" s="192"/>
    </row>
    <row r="12">
      <c r="A12" s="193" t="s">
        <v>117</v>
      </c>
      <c r="B12" s="194"/>
      <c r="C12" s="194"/>
      <c r="D12" s="194"/>
      <c r="E12" s="194"/>
      <c r="F12" s="194"/>
      <c r="G12" s="194"/>
      <c r="H12" s="194"/>
      <c r="I12" s="194"/>
      <c r="J12" s="194"/>
      <c r="K12" s="194"/>
      <c r="L12" s="192"/>
      <c r="M12" s="192"/>
    </row>
    <row r="13">
      <c r="A13" s="193" t="s">
        <v>118</v>
      </c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2"/>
      <c r="M13" s="192"/>
    </row>
    <row r="14">
      <c r="A14" s="193" t="s">
        <v>119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2"/>
      <c r="M14" s="192"/>
    </row>
    <row r="15">
      <c r="A15" s="193" t="s">
        <v>120</v>
      </c>
      <c r="B15" s="194"/>
      <c r="C15" s="194"/>
      <c r="D15" s="194"/>
      <c r="E15" s="194"/>
      <c r="F15" s="194"/>
      <c r="G15" s="194"/>
      <c r="H15" s="194"/>
      <c r="I15" s="194"/>
      <c r="J15" s="194"/>
      <c r="K15" s="194"/>
      <c r="L15" s="192"/>
      <c r="M15" s="192"/>
    </row>
    <row r="16">
      <c r="A16" s="193" t="s">
        <v>121</v>
      </c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2"/>
      <c r="M16" s="192"/>
    </row>
    <row r="17">
      <c r="A17" s="193" t="s">
        <v>122</v>
      </c>
      <c r="B17" s="194"/>
      <c r="C17" s="194"/>
      <c r="D17" s="194"/>
      <c r="E17" s="195"/>
      <c r="F17" s="194"/>
      <c r="G17" s="194"/>
      <c r="H17" s="194"/>
      <c r="I17" s="194"/>
      <c r="J17" s="194"/>
      <c r="K17" s="194"/>
      <c r="L17" s="192"/>
      <c r="M17" s="192"/>
    </row>
    <row r="18">
      <c r="A18" s="193" t="s">
        <v>123</v>
      </c>
      <c r="B18" s="194"/>
      <c r="C18" s="194"/>
      <c r="D18" s="194"/>
      <c r="E18" s="194"/>
      <c r="F18" s="194"/>
      <c r="G18" s="194"/>
      <c r="H18" s="194"/>
      <c r="I18" s="194"/>
      <c r="J18" s="194"/>
      <c r="K18" s="194"/>
      <c r="L18" s="192"/>
      <c r="M18" s="192"/>
    </row>
    <row r="19">
      <c r="A19" s="193" t="s">
        <v>124</v>
      </c>
      <c r="B19" s="194"/>
      <c r="C19" s="194"/>
      <c r="D19" s="194"/>
      <c r="E19" s="194"/>
      <c r="F19" s="194"/>
      <c r="G19" s="194"/>
      <c r="H19" s="194"/>
      <c r="I19" s="194"/>
      <c r="J19" s="194"/>
      <c r="K19" s="194"/>
      <c r="L19" s="192"/>
      <c r="M19" s="192"/>
    </row>
    <row r="20">
      <c r="A20" s="193" t="s">
        <v>125</v>
      </c>
      <c r="B20" s="194"/>
      <c r="C20" s="194"/>
      <c r="D20" s="194"/>
      <c r="E20" s="194"/>
      <c r="F20" s="194"/>
      <c r="G20" s="194"/>
      <c r="H20" s="194"/>
      <c r="I20" s="194"/>
      <c r="J20" s="194"/>
      <c r="K20" s="194"/>
      <c r="L20" s="192"/>
      <c r="M20" s="192"/>
    </row>
    <row r="21">
      <c r="A21" s="193" t="s">
        <v>126</v>
      </c>
      <c r="B21" s="194"/>
      <c r="C21" s="194"/>
      <c r="D21" s="194"/>
      <c r="E21" s="194"/>
      <c r="F21" s="194"/>
      <c r="G21" s="194"/>
      <c r="H21" s="194"/>
      <c r="I21" s="194"/>
      <c r="J21" s="194"/>
      <c r="K21" s="194"/>
      <c r="L21" s="192"/>
      <c r="M21" s="192"/>
    </row>
    <row r="22">
      <c r="A22" s="193" t="s">
        <v>127</v>
      </c>
      <c r="B22" s="194"/>
      <c r="C22" s="194"/>
      <c r="D22" s="194"/>
      <c r="E22" s="194"/>
      <c r="F22" s="194"/>
      <c r="G22" s="194"/>
      <c r="H22" s="194"/>
      <c r="I22" s="194"/>
      <c r="J22" s="194"/>
      <c r="K22" s="194"/>
      <c r="L22" s="192"/>
      <c r="M22" s="192"/>
    </row>
    <row r="23">
      <c r="A23" s="193" t="s">
        <v>128</v>
      </c>
      <c r="B23" s="194"/>
      <c r="C23" s="194"/>
      <c r="D23" s="194"/>
      <c r="E23" s="194"/>
      <c r="F23" s="194"/>
      <c r="G23" s="194"/>
      <c r="H23" s="194"/>
      <c r="I23" s="194"/>
      <c r="J23" s="194"/>
      <c r="K23" s="194"/>
      <c r="L23" s="192"/>
      <c r="M23" s="192"/>
    </row>
    <row r="24">
      <c r="A24" s="193" t="s">
        <v>129</v>
      </c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2"/>
      <c r="M24" s="192"/>
    </row>
    <row r="25">
      <c r="A25" s="193" t="s">
        <v>130</v>
      </c>
      <c r="B25" s="194"/>
      <c r="C25" s="194"/>
      <c r="D25" s="194"/>
      <c r="E25" s="194"/>
      <c r="F25" s="194"/>
      <c r="G25" s="194"/>
      <c r="H25" s="194"/>
      <c r="I25" s="194"/>
      <c r="J25" s="194"/>
      <c r="K25" s="194"/>
      <c r="L25" s="192"/>
      <c r="M25" s="192"/>
    </row>
    <row r="26">
      <c r="A26" s="193" t="s">
        <v>131</v>
      </c>
      <c r="B26" s="194"/>
      <c r="C26" s="194"/>
      <c r="D26" s="194"/>
      <c r="E26" s="194"/>
      <c r="F26" s="194"/>
      <c r="G26" s="194"/>
      <c r="H26" s="194"/>
      <c r="I26" s="194"/>
      <c r="J26" s="194"/>
      <c r="K26" s="194"/>
      <c r="L26" s="192"/>
      <c r="M26" s="192"/>
    </row>
  </sheetData>
  <dataValidations>
    <dataValidation type="custom" allowBlank="1" showDropDown="1" sqref="D2:I26 K2:K26">
      <formula1>AND(ISNUMBER(D2),(NOT(OR(NOT(ISERROR(DATEVALUE(D2))), AND(ISNUMBER(D2), LEFT(CELL("format", D2))="D")))))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88"/>
    <col customWidth="1" min="6" max="6" width="3.88"/>
    <col customWidth="1" min="11" max="11" width="3.88"/>
  </cols>
  <sheetData>
    <row r="1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>
      <c r="A2" s="47"/>
      <c r="B2" s="196" t="s">
        <v>132</v>
      </c>
      <c r="C2" s="50"/>
      <c r="D2" s="50"/>
      <c r="E2" s="18"/>
      <c r="F2" s="47"/>
      <c r="G2" s="196" t="s">
        <v>133</v>
      </c>
      <c r="H2" s="50"/>
      <c r="I2" s="50"/>
      <c r="J2" s="18"/>
      <c r="K2" s="47"/>
      <c r="L2" s="196" t="s">
        <v>134</v>
      </c>
      <c r="M2" s="50"/>
      <c r="N2" s="50"/>
      <c r="O2" s="18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A3" s="47"/>
      <c r="B3" s="56" t="s">
        <v>28</v>
      </c>
      <c r="C3" s="58"/>
      <c r="D3" s="197"/>
      <c r="E3" s="198"/>
      <c r="F3" s="47"/>
      <c r="G3" s="56" t="s">
        <v>28</v>
      </c>
      <c r="H3" s="58"/>
      <c r="I3" s="197"/>
      <c r="J3" s="198"/>
      <c r="K3" s="47"/>
      <c r="L3" s="56" t="s">
        <v>28</v>
      </c>
      <c r="M3" s="58"/>
      <c r="N3" s="197"/>
      <c r="O3" s="198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>
      <c r="A4" s="47"/>
      <c r="B4" s="56" t="s">
        <v>29</v>
      </c>
      <c r="C4" s="58"/>
      <c r="D4" s="197"/>
      <c r="E4" s="198"/>
      <c r="F4" s="47"/>
      <c r="G4" s="56" t="s">
        <v>29</v>
      </c>
      <c r="H4" s="58"/>
      <c r="I4" s="197"/>
      <c r="J4" s="198"/>
      <c r="K4" s="47"/>
      <c r="L4" s="56" t="s">
        <v>29</v>
      </c>
      <c r="M4" s="58"/>
      <c r="N4" s="197"/>
      <c r="O4" s="198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>
      <c r="A5" s="47"/>
      <c r="B5" s="199" t="s">
        <v>30</v>
      </c>
      <c r="C5" s="54" t="s">
        <v>135</v>
      </c>
      <c r="D5" s="54" t="s">
        <v>33</v>
      </c>
      <c r="E5" s="55" t="s">
        <v>34</v>
      </c>
      <c r="F5" s="47"/>
      <c r="G5" s="199" t="s">
        <v>30</v>
      </c>
      <c r="H5" s="54" t="s">
        <v>135</v>
      </c>
      <c r="I5" s="54" t="s">
        <v>33</v>
      </c>
      <c r="J5" s="55" t="s">
        <v>34</v>
      </c>
      <c r="K5" s="47"/>
      <c r="L5" s="199" t="s">
        <v>30</v>
      </c>
      <c r="M5" s="54" t="s">
        <v>135</v>
      </c>
      <c r="N5" s="54" t="s">
        <v>33</v>
      </c>
      <c r="O5" s="55" t="s">
        <v>34</v>
      </c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>
      <c r="A6" s="47"/>
      <c r="B6" s="200">
        <v>30.0</v>
      </c>
      <c r="C6" s="201"/>
      <c r="D6" s="201"/>
      <c r="E6" s="202">
        <f t="shared" ref="E6:E13" si="1">(D6/1000)*9.81</f>
        <v>0</v>
      </c>
      <c r="F6" s="47"/>
      <c r="G6" s="200">
        <v>30.0</v>
      </c>
      <c r="H6" s="201"/>
      <c r="I6" s="201"/>
      <c r="J6" s="202">
        <f t="shared" ref="J6:J13" si="2">(I6/1000)*9.81</f>
        <v>0</v>
      </c>
      <c r="K6" s="47"/>
      <c r="L6" s="200">
        <v>30.0</v>
      </c>
      <c r="M6" s="201"/>
      <c r="N6" s="201"/>
      <c r="O6" s="202">
        <f t="shared" ref="O6:O13" si="3">(N6/1000)*9.81</f>
        <v>0</v>
      </c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>
      <c r="A7" s="47"/>
      <c r="B7" s="200">
        <v>40.0</v>
      </c>
      <c r="C7" s="201"/>
      <c r="D7" s="201"/>
      <c r="E7" s="202">
        <f t="shared" si="1"/>
        <v>0</v>
      </c>
      <c r="F7" s="47"/>
      <c r="G7" s="200">
        <v>40.0</v>
      </c>
      <c r="H7" s="201"/>
      <c r="I7" s="201"/>
      <c r="J7" s="202">
        <f t="shared" si="2"/>
        <v>0</v>
      </c>
      <c r="K7" s="47"/>
      <c r="L7" s="200">
        <v>40.0</v>
      </c>
      <c r="M7" s="201"/>
      <c r="N7" s="201"/>
      <c r="O7" s="202">
        <f t="shared" si="3"/>
        <v>0</v>
      </c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>
      <c r="A8" s="47"/>
      <c r="B8" s="200">
        <v>50.0</v>
      </c>
      <c r="C8" s="201"/>
      <c r="D8" s="201"/>
      <c r="E8" s="202">
        <f t="shared" si="1"/>
        <v>0</v>
      </c>
      <c r="F8" s="47"/>
      <c r="G8" s="200">
        <v>50.0</v>
      </c>
      <c r="H8" s="201"/>
      <c r="I8" s="201"/>
      <c r="J8" s="202">
        <f t="shared" si="2"/>
        <v>0</v>
      </c>
      <c r="K8" s="47"/>
      <c r="L8" s="200">
        <v>50.0</v>
      </c>
      <c r="M8" s="201"/>
      <c r="N8" s="201"/>
      <c r="O8" s="202">
        <f t="shared" si="3"/>
        <v>0</v>
      </c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>
      <c r="A9" s="47"/>
      <c r="B9" s="200">
        <v>60.0</v>
      </c>
      <c r="C9" s="201"/>
      <c r="D9" s="201"/>
      <c r="E9" s="202">
        <f t="shared" si="1"/>
        <v>0</v>
      </c>
      <c r="F9" s="47"/>
      <c r="G9" s="200">
        <v>60.0</v>
      </c>
      <c r="H9" s="201"/>
      <c r="I9" s="201"/>
      <c r="J9" s="202">
        <f t="shared" si="2"/>
        <v>0</v>
      </c>
      <c r="K9" s="47"/>
      <c r="L9" s="200">
        <v>60.0</v>
      </c>
      <c r="M9" s="201"/>
      <c r="N9" s="201"/>
      <c r="O9" s="202">
        <f t="shared" si="3"/>
        <v>0</v>
      </c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>
      <c r="A10" s="47"/>
      <c r="B10" s="200">
        <v>70.0</v>
      </c>
      <c r="C10" s="201"/>
      <c r="D10" s="201"/>
      <c r="E10" s="202">
        <f t="shared" si="1"/>
        <v>0</v>
      </c>
      <c r="F10" s="47"/>
      <c r="G10" s="200">
        <v>70.0</v>
      </c>
      <c r="H10" s="201"/>
      <c r="I10" s="201"/>
      <c r="J10" s="202">
        <f t="shared" si="2"/>
        <v>0</v>
      </c>
      <c r="K10" s="47"/>
      <c r="L10" s="200">
        <v>70.0</v>
      </c>
      <c r="M10" s="201"/>
      <c r="N10" s="201"/>
      <c r="O10" s="202">
        <f t="shared" si="3"/>
        <v>0</v>
      </c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>
      <c r="A11" s="47"/>
      <c r="B11" s="200">
        <v>80.0</v>
      </c>
      <c r="C11" s="201"/>
      <c r="D11" s="201"/>
      <c r="E11" s="202">
        <f t="shared" si="1"/>
        <v>0</v>
      </c>
      <c r="F11" s="47"/>
      <c r="G11" s="200">
        <v>80.0</v>
      </c>
      <c r="H11" s="201"/>
      <c r="I11" s="201"/>
      <c r="J11" s="202">
        <f t="shared" si="2"/>
        <v>0</v>
      </c>
      <c r="K11" s="47"/>
      <c r="L11" s="200">
        <v>80.0</v>
      </c>
      <c r="M11" s="201"/>
      <c r="N11" s="201"/>
      <c r="O11" s="202">
        <f t="shared" si="3"/>
        <v>0</v>
      </c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>
      <c r="A12" s="47"/>
      <c r="B12" s="200">
        <v>90.0</v>
      </c>
      <c r="C12" s="201"/>
      <c r="D12" s="201"/>
      <c r="E12" s="202">
        <f t="shared" si="1"/>
        <v>0</v>
      </c>
      <c r="F12" s="47"/>
      <c r="G12" s="200">
        <v>90.0</v>
      </c>
      <c r="H12" s="201"/>
      <c r="I12" s="201"/>
      <c r="J12" s="202">
        <f t="shared" si="2"/>
        <v>0</v>
      </c>
      <c r="K12" s="47"/>
      <c r="L12" s="200">
        <v>90.0</v>
      </c>
      <c r="M12" s="201"/>
      <c r="N12" s="201"/>
      <c r="O12" s="202">
        <f t="shared" si="3"/>
        <v>0</v>
      </c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>
      <c r="A13" s="47"/>
      <c r="B13" s="203">
        <v>100.0</v>
      </c>
      <c r="C13" s="204"/>
      <c r="D13" s="204"/>
      <c r="E13" s="205">
        <f t="shared" si="1"/>
        <v>0</v>
      </c>
      <c r="F13" s="47"/>
      <c r="G13" s="203">
        <v>100.0</v>
      </c>
      <c r="H13" s="204"/>
      <c r="I13" s="204"/>
      <c r="J13" s="205">
        <f t="shared" si="2"/>
        <v>0</v>
      </c>
      <c r="K13" s="47"/>
      <c r="L13" s="203">
        <v>100.0</v>
      </c>
      <c r="M13" s="204"/>
      <c r="N13" s="204"/>
      <c r="O13" s="205">
        <f t="shared" si="3"/>
        <v>0</v>
      </c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>
      <c r="A15" s="47"/>
      <c r="B15" s="196" t="s">
        <v>136</v>
      </c>
      <c r="C15" s="50"/>
      <c r="D15" s="50"/>
      <c r="E15" s="18"/>
      <c r="F15" s="47"/>
      <c r="G15" s="196" t="s">
        <v>137</v>
      </c>
      <c r="H15" s="50"/>
      <c r="I15" s="50"/>
      <c r="J15" s="18"/>
      <c r="K15" s="47"/>
      <c r="L15" s="196" t="s">
        <v>138</v>
      </c>
      <c r="M15" s="50"/>
      <c r="N15" s="50"/>
      <c r="O15" s="18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>
      <c r="A16" s="47"/>
      <c r="B16" s="56" t="s">
        <v>28</v>
      </c>
      <c r="C16" s="58"/>
      <c r="D16" s="197"/>
      <c r="E16" s="198"/>
      <c r="F16" s="47"/>
      <c r="G16" s="56" t="s">
        <v>28</v>
      </c>
      <c r="H16" s="58"/>
      <c r="I16" s="197"/>
      <c r="J16" s="198"/>
      <c r="K16" s="47"/>
      <c r="L16" s="56" t="s">
        <v>28</v>
      </c>
      <c r="M16" s="58"/>
      <c r="N16" s="197"/>
      <c r="O16" s="198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>
      <c r="A17" s="47"/>
      <c r="B17" s="56" t="s">
        <v>29</v>
      </c>
      <c r="C17" s="58"/>
      <c r="D17" s="197"/>
      <c r="E17" s="198"/>
      <c r="F17" s="47"/>
      <c r="G17" s="56" t="s">
        <v>29</v>
      </c>
      <c r="H17" s="58"/>
      <c r="I17" s="197"/>
      <c r="J17" s="198"/>
      <c r="K17" s="47"/>
      <c r="L17" s="56" t="s">
        <v>29</v>
      </c>
      <c r="M17" s="58"/>
      <c r="N17" s="197"/>
      <c r="O17" s="198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>
      <c r="A18" s="47"/>
      <c r="B18" s="199" t="s">
        <v>30</v>
      </c>
      <c r="C18" s="54" t="s">
        <v>135</v>
      </c>
      <c r="D18" s="54" t="s">
        <v>33</v>
      </c>
      <c r="E18" s="55" t="s">
        <v>34</v>
      </c>
      <c r="F18" s="47"/>
      <c r="G18" s="199" t="s">
        <v>30</v>
      </c>
      <c r="H18" s="54" t="s">
        <v>135</v>
      </c>
      <c r="I18" s="54" t="s">
        <v>33</v>
      </c>
      <c r="J18" s="55" t="s">
        <v>34</v>
      </c>
      <c r="K18" s="47"/>
      <c r="L18" s="199" t="s">
        <v>30</v>
      </c>
      <c r="M18" s="54" t="s">
        <v>135</v>
      </c>
      <c r="N18" s="54" t="s">
        <v>33</v>
      </c>
      <c r="O18" s="55" t="s">
        <v>34</v>
      </c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>
      <c r="A19" s="47"/>
      <c r="B19" s="200">
        <v>30.0</v>
      </c>
      <c r="C19" s="201"/>
      <c r="D19" s="201"/>
      <c r="E19" s="202">
        <f t="shared" ref="E19:E26" si="4">(D19/1000)*9.81</f>
        <v>0</v>
      </c>
      <c r="F19" s="47"/>
      <c r="G19" s="200">
        <v>30.0</v>
      </c>
      <c r="H19" s="201"/>
      <c r="I19" s="201"/>
      <c r="J19" s="202">
        <f t="shared" ref="J19:J26" si="5">(I19/1000)*9.81</f>
        <v>0</v>
      </c>
      <c r="K19" s="47"/>
      <c r="L19" s="200">
        <v>30.0</v>
      </c>
      <c r="M19" s="201"/>
      <c r="N19" s="201"/>
      <c r="O19" s="202">
        <f t="shared" ref="O19:O26" si="6">(N19/1000)*9.81</f>
        <v>0</v>
      </c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>
      <c r="A20" s="47"/>
      <c r="B20" s="200">
        <v>40.0</v>
      </c>
      <c r="C20" s="201"/>
      <c r="D20" s="201"/>
      <c r="E20" s="202">
        <f t="shared" si="4"/>
        <v>0</v>
      </c>
      <c r="F20" s="47"/>
      <c r="G20" s="200">
        <v>40.0</v>
      </c>
      <c r="H20" s="201"/>
      <c r="I20" s="201"/>
      <c r="J20" s="202">
        <f t="shared" si="5"/>
        <v>0</v>
      </c>
      <c r="K20" s="47"/>
      <c r="L20" s="200">
        <v>40.0</v>
      </c>
      <c r="M20" s="201"/>
      <c r="N20" s="201"/>
      <c r="O20" s="202">
        <f t="shared" si="6"/>
        <v>0</v>
      </c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>
      <c r="A21" s="47"/>
      <c r="B21" s="200">
        <v>50.0</v>
      </c>
      <c r="C21" s="201"/>
      <c r="D21" s="201"/>
      <c r="E21" s="202">
        <f t="shared" si="4"/>
        <v>0</v>
      </c>
      <c r="F21" s="47"/>
      <c r="G21" s="200">
        <v>50.0</v>
      </c>
      <c r="H21" s="201"/>
      <c r="I21" s="201"/>
      <c r="J21" s="202">
        <f t="shared" si="5"/>
        <v>0</v>
      </c>
      <c r="K21" s="47"/>
      <c r="L21" s="200">
        <v>50.0</v>
      </c>
      <c r="M21" s="201"/>
      <c r="N21" s="201"/>
      <c r="O21" s="202">
        <f t="shared" si="6"/>
        <v>0</v>
      </c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>
      <c r="A22" s="47"/>
      <c r="B22" s="200">
        <v>60.0</v>
      </c>
      <c r="C22" s="201"/>
      <c r="D22" s="201"/>
      <c r="E22" s="202">
        <f t="shared" si="4"/>
        <v>0</v>
      </c>
      <c r="F22" s="47"/>
      <c r="G22" s="200">
        <v>60.0</v>
      </c>
      <c r="H22" s="201"/>
      <c r="I22" s="201"/>
      <c r="J22" s="202">
        <f t="shared" si="5"/>
        <v>0</v>
      </c>
      <c r="K22" s="47"/>
      <c r="L22" s="200">
        <v>60.0</v>
      </c>
      <c r="M22" s="201"/>
      <c r="N22" s="201"/>
      <c r="O22" s="202">
        <f t="shared" si="6"/>
        <v>0</v>
      </c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>
      <c r="A23" s="47"/>
      <c r="B23" s="200">
        <v>70.0</v>
      </c>
      <c r="C23" s="201"/>
      <c r="D23" s="201"/>
      <c r="E23" s="202">
        <f t="shared" si="4"/>
        <v>0</v>
      </c>
      <c r="F23" s="47"/>
      <c r="G23" s="200">
        <v>70.0</v>
      </c>
      <c r="H23" s="201"/>
      <c r="I23" s="201"/>
      <c r="J23" s="202">
        <f t="shared" si="5"/>
        <v>0</v>
      </c>
      <c r="K23" s="47"/>
      <c r="L23" s="200">
        <v>70.0</v>
      </c>
      <c r="M23" s="201"/>
      <c r="N23" s="201"/>
      <c r="O23" s="202">
        <f t="shared" si="6"/>
        <v>0</v>
      </c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>
      <c r="A24" s="47"/>
      <c r="B24" s="200">
        <v>80.0</v>
      </c>
      <c r="C24" s="201"/>
      <c r="D24" s="201"/>
      <c r="E24" s="202">
        <f t="shared" si="4"/>
        <v>0</v>
      </c>
      <c r="F24" s="47"/>
      <c r="G24" s="200">
        <v>80.0</v>
      </c>
      <c r="H24" s="201"/>
      <c r="I24" s="201"/>
      <c r="J24" s="202">
        <f t="shared" si="5"/>
        <v>0</v>
      </c>
      <c r="K24" s="47"/>
      <c r="L24" s="200">
        <v>80.0</v>
      </c>
      <c r="M24" s="201"/>
      <c r="N24" s="201"/>
      <c r="O24" s="202">
        <f t="shared" si="6"/>
        <v>0</v>
      </c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>
      <c r="A25" s="47"/>
      <c r="B25" s="200">
        <v>90.0</v>
      </c>
      <c r="C25" s="201"/>
      <c r="D25" s="201"/>
      <c r="E25" s="202">
        <f t="shared" si="4"/>
        <v>0</v>
      </c>
      <c r="F25" s="47"/>
      <c r="G25" s="200">
        <v>90.0</v>
      </c>
      <c r="H25" s="201"/>
      <c r="I25" s="201"/>
      <c r="J25" s="202">
        <f t="shared" si="5"/>
        <v>0</v>
      </c>
      <c r="K25" s="47"/>
      <c r="L25" s="200">
        <v>90.0</v>
      </c>
      <c r="M25" s="201"/>
      <c r="N25" s="201"/>
      <c r="O25" s="202">
        <f t="shared" si="6"/>
        <v>0</v>
      </c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>
      <c r="A26" s="47"/>
      <c r="B26" s="203">
        <v>100.0</v>
      </c>
      <c r="C26" s="204"/>
      <c r="D26" s="204"/>
      <c r="E26" s="205">
        <f t="shared" si="4"/>
        <v>0</v>
      </c>
      <c r="F26" s="47"/>
      <c r="G26" s="203">
        <v>100.0</v>
      </c>
      <c r="H26" s="204"/>
      <c r="I26" s="204"/>
      <c r="J26" s="205">
        <f t="shared" si="5"/>
        <v>0</v>
      </c>
      <c r="K26" s="47"/>
      <c r="L26" s="203">
        <v>100.0</v>
      </c>
      <c r="M26" s="204"/>
      <c r="N26" s="204"/>
      <c r="O26" s="205">
        <f t="shared" si="6"/>
        <v>0</v>
      </c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>
      <c r="A28" s="47"/>
      <c r="B28" s="196" t="s">
        <v>139</v>
      </c>
      <c r="C28" s="50"/>
      <c r="D28" s="50"/>
      <c r="E28" s="18"/>
      <c r="F28" s="47"/>
      <c r="G28" s="196" t="s">
        <v>140</v>
      </c>
      <c r="H28" s="50"/>
      <c r="I28" s="50"/>
      <c r="J28" s="18"/>
      <c r="K28" s="47"/>
      <c r="L28" s="196" t="s">
        <v>141</v>
      </c>
      <c r="M28" s="50"/>
      <c r="N28" s="50"/>
      <c r="O28" s="18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>
      <c r="A29" s="47"/>
      <c r="B29" s="56" t="s">
        <v>28</v>
      </c>
      <c r="C29" s="58"/>
      <c r="D29" s="197"/>
      <c r="E29" s="198"/>
      <c r="F29" s="47"/>
      <c r="G29" s="56" t="s">
        <v>28</v>
      </c>
      <c r="H29" s="58"/>
      <c r="I29" s="197"/>
      <c r="J29" s="198"/>
      <c r="K29" s="47"/>
      <c r="L29" s="56" t="s">
        <v>28</v>
      </c>
      <c r="M29" s="58"/>
      <c r="N29" s="197"/>
      <c r="O29" s="198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>
      <c r="A30" s="47"/>
      <c r="B30" s="56" t="s">
        <v>29</v>
      </c>
      <c r="C30" s="58"/>
      <c r="D30" s="197"/>
      <c r="E30" s="198"/>
      <c r="F30" s="47"/>
      <c r="G30" s="56" t="s">
        <v>29</v>
      </c>
      <c r="H30" s="58"/>
      <c r="I30" s="197"/>
      <c r="J30" s="198"/>
      <c r="K30" s="47"/>
      <c r="L30" s="56" t="s">
        <v>29</v>
      </c>
      <c r="M30" s="58"/>
      <c r="N30" s="197"/>
      <c r="O30" s="198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>
      <c r="A31" s="47"/>
      <c r="B31" s="199" t="s">
        <v>30</v>
      </c>
      <c r="C31" s="54" t="s">
        <v>135</v>
      </c>
      <c r="D31" s="54" t="s">
        <v>33</v>
      </c>
      <c r="E31" s="55" t="s">
        <v>34</v>
      </c>
      <c r="F31" s="47"/>
      <c r="G31" s="199" t="s">
        <v>30</v>
      </c>
      <c r="H31" s="54" t="s">
        <v>135</v>
      </c>
      <c r="I31" s="54" t="s">
        <v>33</v>
      </c>
      <c r="J31" s="55" t="s">
        <v>34</v>
      </c>
      <c r="K31" s="47"/>
      <c r="L31" s="199" t="s">
        <v>30</v>
      </c>
      <c r="M31" s="54" t="s">
        <v>135</v>
      </c>
      <c r="N31" s="54" t="s">
        <v>33</v>
      </c>
      <c r="O31" s="55" t="s">
        <v>34</v>
      </c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>
      <c r="A32" s="47"/>
      <c r="B32" s="200">
        <v>30.0</v>
      </c>
      <c r="C32" s="201"/>
      <c r="D32" s="201"/>
      <c r="E32" s="202">
        <f t="shared" ref="E32:E39" si="7">(D32/1000)*9.81</f>
        <v>0</v>
      </c>
      <c r="F32" s="47"/>
      <c r="G32" s="200">
        <v>30.0</v>
      </c>
      <c r="H32" s="201"/>
      <c r="I32" s="201"/>
      <c r="J32" s="202">
        <f t="shared" ref="J32:J39" si="8">(I32/1000)*9.81</f>
        <v>0</v>
      </c>
      <c r="K32" s="47"/>
      <c r="L32" s="200">
        <v>30.0</v>
      </c>
      <c r="M32" s="201"/>
      <c r="N32" s="201"/>
      <c r="O32" s="202">
        <f t="shared" ref="O32:O39" si="9">(N32/1000)*9.81</f>
        <v>0</v>
      </c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>
      <c r="A33" s="47"/>
      <c r="B33" s="200">
        <v>40.0</v>
      </c>
      <c r="C33" s="201"/>
      <c r="D33" s="201"/>
      <c r="E33" s="202">
        <f t="shared" si="7"/>
        <v>0</v>
      </c>
      <c r="F33" s="47"/>
      <c r="G33" s="200">
        <v>40.0</v>
      </c>
      <c r="H33" s="201"/>
      <c r="I33" s="201"/>
      <c r="J33" s="202">
        <f t="shared" si="8"/>
        <v>0</v>
      </c>
      <c r="K33" s="47"/>
      <c r="L33" s="200">
        <v>40.0</v>
      </c>
      <c r="M33" s="201"/>
      <c r="N33" s="201"/>
      <c r="O33" s="202">
        <f t="shared" si="9"/>
        <v>0</v>
      </c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>
      <c r="A34" s="47"/>
      <c r="B34" s="200">
        <v>50.0</v>
      </c>
      <c r="C34" s="201"/>
      <c r="D34" s="201"/>
      <c r="E34" s="202">
        <f t="shared" si="7"/>
        <v>0</v>
      </c>
      <c r="F34" s="47"/>
      <c r="G34" s="200">
        <v>50.0</v>
      </c>
      <c r="H34" s="201"/>
      <c r="I34" s="201"/>
      <c r="J34" s="202">
        <f t="shared" si="8"/>
        <v>0</v>
      </c>
      <c r="K34" s="47"/>
      <c r="L34" s="200">
        <v>50.0</v>
      </c>
      <c r="M34" s="201"/>
      <c r="N34" s="201"/>
      <c r="O34" s="202">
        <f t="shared" si="9"/>
        <v>0</v>
      </c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>
      <c r="A35" s="47"/>
      <c r="B35" s="200">
        <v>60.0</v>
      </c>
      <c r="C35" s="201"/>
      <c r="D35" s="201"/>
      <c r="E35" s="202">
        <f t="shared" si="7"/>
        <v>0</v>
      </c>
      <c r="F35" s="47"/>
      <c r="G35" s="200">
        <v>60.0</v>
      </c>
      <c r="H35" s="201"/>
      <c r="I35" s="201"/>
      <c r="J35" s="202">
        <f t="shared" si="8"/>
        <v>0</v>
      </c>
      <c r="K35" s="47"/>
      <c r="L35" s="200">
        <v>60.0</v>
      </c>
      <c r="M35" s="201"/>
      <c r="N35" s="201"/>
      <c r="O35" s="202">
        <f t="shared" si="9"/>
        <v>0</v>
      </c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>
      <c r="A36" s="47"/>
      <c r="B36" s="200">
        <v>70.0</v>
      </c>
      <c r="C36" s="201"/>
      <c r="D36" s="201"/>
      <c r="E36" s="202">
        <f t="shared" si="7"/>
        <v>0</v>
      </c>
      <c r="F36" s="47"/>
      <c r="G36" s="200">
        <v>70.0</v>
      </c>
      <c r="H36" s="201"/>
      <c r="I36" s="201"/>
      <c r="J36" s="202">
        <f t="shared" si="8"/>
        <v>0</v>
      </c>
      <c r="K36" s="47"/>
      <c r="L36" s="200">
        <v>70.0</v>
      </c>
      <c r="M36" s="201"/>
      <c r="N36" s="201"/>
      <c r="O36" s="202">
        <f t="shared" si="9"/>
        <v>0</v>
      </c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>
      <c r="A37" s="47"/>
      <c r="B37" s="200">
        <v>80.0</v>
      </c>
      <c r="C37" s="201"/>
      <c r="D37" s="201"/>
      <c r="E37" s="202">
        <f t="shared" si="7"/>
        <v>0</v>
      </c>
      <c r="F37" s="47"/>
      <c r="G37" s="200">
        <v>80.0</v>
      </c>
      <c r="H37" s="201"/>
      <c r="I37" s="201"/>
      <c r="J37" s="202">
        <f t="shared" si="8"/>
        <v>0</v>
      </c>
      <c r="K37" s="47"/>
      <c r="L37" s="200">
        <v>80.0</v>
      </c>
      <c r="M37" s="201"/>
      <c r="N37" s="201"/>
      <c r="O37" s="202">
        <f t="shared" si="9"/>
        <v>0</v>
      </c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>
      <c r="A38" s="47"/>
      <c r="B38" s="200">
        <v>90.0</v>
      </c>
      <c r="C38" s="201"/>
      <c r="D38" s="201"/>
      <c r="E38" s="202">
        <f t="shared" si="7"/>
        <v>0</v>
      </c>
      <c r="F38" s="47"/>
      <c r="G38" s="200">
        <v>90.0</v>
      </c>
      <c r="H38" s="201"/>
      <c r="I38" s="201"/>
      <c r="J38" s="202">
        <f t="shared" si="8"/>
        <v>0</v>
      </c>
      <c r="K38" s="47"/>
      <c r="L38" s="200">
        <v>90.0</v>
      </c>
      <c r="M38" s="201"/>
      <c r="N38" s="201"/>
      <c r="O38" s="202">
        <f t="shared" si="9"/>
        <v>0</v>
      </c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>
      <c r="A39" s="47"/>
      <c r="B39" s="203">
        <v>100.0</v>
      </c>
      <c r="C39" s="204"/>
      <c r="D39" s="204"/>
      <c r="E39" s="205">
        <f t="shared" si="7"/>
        <v>0</v>
      </c>
      <c r="F39" s="47"/>
      <c r="G39" s="203">
        <v>100.0</v>
      </c>
      <c r="H39" s="204"/>
      <c r="I39" s="204"/>
      <c r="J39" s="205">
        <f t="shared" si="8"/>
        <v>0</v>
      </c>
      <c r="K39" s="47"/>
      <c r="L39" s="203">
        <v>100.0</v>
      </c>
      <c r="M39" s="204"/>
      <c r="N39" s="204"/>
      <c r="O39" s="205">
        <f t="shared" si="9"/>
        <v>0</v>
      </c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>
      <c r="A41" s="47"/>
      <c r="B41" s="196" t="s">
        <v>142</v>
      </c>
      <c r="C41" s="50"/>
      <c r="D41" s="50"/>
      <c r="E41" s="18"/>
      <c r="F41" s="47"/>
      <c r="G41" s="196" t="s">
        <v>143</v>
      </c>
      <c r="H41" s="50"/>
      <c r="I41" s="50"/>
      <c r="J41" s="18"/>
      <c r="K41" s="47"/>
      <c r="L41" s="196" t="s">
        <v>144</v>
      </c>
      <c r="M41" s="50"/>
      <c r="N41" s="50"/>
      <c r="O41" s="18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>
      <c r="A42" s="47"/>
      <c r="B42" s="56" t="s">
        <v>28</v>
      </c>
      <c r="C42" s="58"/>
      <c r="D42" s="197"/>
      <c r="E42" s="198"/>
      <c r="F42" s="47"/>
      <c r="G42" s="56" t="s">
        <v>28</v>
      </c>
      <c r="H42" s="58"/>
      <c r="I42" s="197"/>
      <c r="J42" s="198"/>
      <c r="K42" s="47"/>
      <c r="L42" s="56" t="s">
        <v>28</v>
      </c>
      <c r="M42" s="58"/>
      <c r="N42" s="197"/>
      <c r="O42" s="198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>
      <c r="A43" s="47"/>
      <c r="B43" s="56" t="s">
        <v>29</v>
      </c>
      <c r="C43" s="58"/>
      <c r="D43" s="197"/>
      <c r="E43" s="198"/>
      <c r="F43" s="47"/>
      <c r="G43" s="56" t="s">
        <v>29</v>
      </c>
      <c r="H43" s="58"/>
      <c r="I43" s="197"/>
      <c r="J43" s="198"/>
      <c r="K43" s="47"/>
      <c r="L43" s="56" t="s">
        <v>29</v>
      </c>
      <c r="M43" s="58"/>
      <c r="N43" s="197"/>
      <c r="O43" s="198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>
      <c r="A44" s="47"/>
      <c r="B44" s="199" t="s">
        <v>30</v>
      </c>
      <c r="C44" s="54" t="s">
        <v>135</v>
      </c>
      <c r="D44" s="54" t="s">
        <v>33</v>
      </c>
      <c r="E44" s="55" t="s">
        <v>34</v>
      </c>
      <c r="F44" s="47"/>
      <c r="G44" s="199" t="s">
        <v>30</v>
      </c>
      <c r="H44" s="54" t="s">
        <v>135</v>
      </c>
      <c r="I44" s="54" t="s">
        <v>33</v>
      </c>
      <c r="J44" s="55" t="s">
        <v>34</v>
      </c>
      <c r="K44" s="47"/>
      <c r="L44" s="199" t="s">
        <v>30</v>
      </c>
      <c r="M44" s="54" t="s">
        <v>135</v>
      </c>
      <c r="N44" s="54" t="s">
        <v>33</v>
      </c>
      <c r="O44" s="55" t="s">
        <v>34</v>
      </c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>
      <c r="A45" s="47"/>
      <c r="B45" s="200">
        <v>30.0</v>
      </c>
      <c r="C45" s="201"/>
      <c r="D45" s="201"/>
      <c r="E45" s="202">
        <f t="shared" ref="E45:E52" si="10">(D45/1000)*9.81</f>
        <v>0</v>
      </c>
      <c r="F45" s="47"/>
      <c r="G45" s="200">
        <v>30.0</v>
      </c>
      <c r="H45" s="201"/>
      <c r="I45" s="201"/>
      <c r="J45" s="202">
        <f t="shared" ref="J45:J52" si="11">(I45/1000)*9.81</f>
        <v>0</v>
      </c>
      <c r="K45" s="47"/>
      <c r="L45" s="200">
        <v>30.0</v>
      </c>
      <c r="M45" s="201"/>
      <c r="N45" s="201"/>
      <c r="O45" s="202">
        <f t="shared" ref="O45:O52" si="12">(N45/1000)*9.81</f>
        <v>0</v>
      </c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>
      <c r="A46" s="47"/>
      <c r="B46" s="200">
        <v>40.0</v>
      </c>
      <c r="C46" s="201"/>
      <c r="D46" s="201"/>
      <c r="E46" s="202">
        <f t="shared" si="10"/>
        <v>0</v>
      </c>
      <c r="F46" s="47"/>
      <c r="G46" s="200">
        <v>40.0</v>
      </c>
      <c r="H46" s="201"/>
      <c r="I46" s="201"/>
      <c r="J46" s="202">
        <f t="shared" si="11"/>
        <v>0</v>
      </c>
      <c r="K46" s="47"/>
      <c r="L46" s="200">
        <v>40.0</v>
      </c>
      <c r="M46" s="201"/>
      <c r="N46" s="201"/>
      <c r="O46" s="202">
        <f t="shared" si="12"/>
        <v>0</v>
      </c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>
      <c r="A47" s="47"/>
      <c r="B47" s="200">
        <v>50.0</v>
      </c>
      <c r="C47" s="201"/>
      <c r="D47" s="201"/>
      <c r="E47" s="202">
        <f t="shared" si="10"/>
        <v>0</v>
      </c>
      <c r="F47" s="47"/>
      <c r="G47" s="200">
        <v>50.0</v>
      </c>
      <c r="H47" s="201"/>
      <c r="I47" s="201"/>
      <c r="J47" s="202">
        <f t="shared" si="11"/>
        <v>0</v>
      </c>
      <c r="K47" s="47"/>
      <c r="L47" s="200">
        <v>50.0</v>
      </c>
      <c r="M47" s="201"/>
      <c r="N47" s="201"/>
      <c r="O47" s="202">
        <f t="shared" si="12"/>
        <v>0</v>
      </c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>
      <c r="A48" s="47"/>
      <c r="B48" s="200">
        <v>60.0</v>
      </c>
      <c r="C48" s="201"/>
      <c r="D48" s="201"/>
      <c r="E48" s="202">
        <f t="shared" si="10"/>
        <v>0</v>
      </c>
      <c r="F48" s="47"/>
      <c r="G48" s="200">
        <v>60.0</v>
      </c>
      <c r="H48" s="201"/>
      <c r="I48" s="201"/>
      <c r="J48" s="202">
        <f t="shared" si="11"/>
        <v>0</v>
      </c>
      <c r="K48" s="47"/>
      <c r="L48" s="200">
        <v>60.0</v>
      </c>
      <c r="M48" s="201"/>
      <c r="N48" s="201"/>
      <c r="O48" s="202">
        <f t="shared" si="12"/>
        <v>0</v>
      </c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>
      <c r="A49" s="47"/>
      <c r="B49" s="200">
        <v>70.0</v>
      </c>
      <c r="C49" s="201"/>
      <c r="D49" s="201"/>
      <c r="E49" s="202">
        <f t="shared" si="10"/>
        <v>0</v>
      </c>
      <c r="F49" s="47"/>
      <c r="G49" s="200">
        <v>70.0</v>
      </c>
      <c r="H49" s="201"/>
      <c r="I49" s="201"/>
      <c r="J49" s="202">
        <f t="shared" si="11"/>
        <v>0</v>
      </c>
      <c r="K49" s="47"/>
      <c r="L49" s="200">
        <v>70.0</v>
      </c>
      <c r="M49" s="201"/>
      <c r="N49" s="201"/>
      <c r="O49" s="202">
        <f t="shared" si="12"/>
        <v>0</v>
      </c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>
      <c r="A50" s="47"/>
      <c r="B50" s="200">
        <v>80.0</v>
      </c>
      <c r="C50" s="201"/>
      <c r="D50" s="201"/>
      <c r="E50" s="202">
        <f t="shared" si="10"/>
        <v>0</v>
      </c>
      <c r="F50" s="47"/>
      <c r="G50" s="200">
        <v>80.0</v>
      </c>
      <c r="H50" s="201"/>
      <c r="I50" s="201"/>
      <c r="J50" s="202">
        <f t="shared" si="11"/>
        <v>0</v>
      </c>
      <c r="K50" s="47"/>
      <c r="L50" s="200">
        <v>80.0</v>
      </c>
      <c r="M50" s="201"/>
      <c r="N50" s="201"/>
      <c r="O50" s="202">
        <f t="shared" si="12"/>
        <v>0</v>
      </c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>
      <c r="A51" s="47"/>
      <c r="B51" s="200">
        <v>90.0</v>
      </c>
      <c r="C51" s="201"/>
      <c r="D51" s="201"/>
      <c r="E51" s="202">
        <f t="shared" si="10"/>
        <v>0</v>
      </c>
      <c r="F51" s="47"/>
      <c r="G51" s="200">
        <v>90.0</v>
      </c>
      <c r="H51" s="201"/>
      <c r="I51" s="201"/>
      <c r="J51" s="202">
        <f t="shared" si="11"/>
        <v>0</v>
      </c>
      <c r="K51" s="47"/>
      <c r="L51" s="200">
        <v>90.0</v>
      </c>
      <c r="M51" s="201"/>
      <c r="N51" s="201"/>
      <c r="O51" s="202">
        <f t="shared" si="12"/>
        <v>0</v>
      </c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>
      <c r="A52" s="47"/>
      <c r="B52" s="203">
        <v>100.0</v>
      </c>
      <c r="C52" s="204"/>
      <c r="D52" s="204"/>
      <c r="E52" s="205">
        <f t="shared" si="10"/>
        <v>0</v>
      </c>
      <c r="F52" s="47"/>
      <c r="G52" s="203">
        <v>100.0</v>
      </c>
      <c r="H52" s="204"/>
      <c r="I52" s="204"/>
      <c r="J52" s="205">
        <f t="shared" si="11"/>
        <v>0</v>
      </c>
      <c r="K52" s="47"/>
      <c r="L52" s="203">
        <v>100.0</v>
      </c>
      <c r="M52" s="204"/>
      <c r="N52" s="204"/>
      <c r="O52" s="205">
        <f t="shared" si="12"/>
        <v>0</v>
      </c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>
      <c r="A54" s="47"/>
      <c r="B54" s="196" t="s">
        <v>145</v>
      </c>
      <c r="C54" s="50"/>
      <c r="D54" s="50"/>
      <c r="E54" s="18"/>
      <c r="F54" s="47"/>
      <c r="G54" s="196" t="s">
        <v>146</v>
      </c>
      <c r="H54" s="50"/>
      <c r="I54" s="50"/>
      <c r="J54" s="18"/>
      <c r="K54" s="47"/>
      <c r="L54" s="196" t="s">
        <v>147</v>
      </c>
      <c r="M54" s="50"/>
      <c r="N54" s="50"/>
      <c r="O54" s="18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>
      <c r="A55" s="47"/>
      <c r="B55" s="56" t="s">
        <v>28</v>
      </c>
      <c r="C55" s="58"/>
      <c r="D55" s="197"/>
      <c r="E55" s="198"/>
      <c r="F55" s="47"/>
      <c r="G55" s="56" t="s">
        <v>28</v>
      </c>
      <c r="H55" s="58"/>
      <c r="I55" s="197"/>
      <c r="J55" s="198"/>
      <c r="K55" s="47"/>
      <c r="L55" s="56" t="s">
        <v>28</v>
      </c>
      <c r="M55" s="58"/>
      <c r="N55" s="197"/>
      <c r="O55" s="198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>
      <c r="A56" s="47"/>
      <c r="B56" s="56" t="s">
        <v>29</v>
      </c>
      <c r="C56" s="58"/>
      <c r="D56" s="197"/>
      <c r="E56" s="198"/>
      <c r="F56" s="47"/>
      <c r="G56" s="56" t="s">
        <v>29</v>
      </c>
      <c r="H56" s="58"/>
      <c r="I56" s="197"/>
      <c r="J56" s="198"/>
      <c r="K56" s="47"/>
      <c r="L56" s="56" t="s">
        <v>29</v>
      </c>
      <c r="M56" s="58"/>
      <c r="N56" s="197"/>
      <c r="O56" s="198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>
      <c r="A57" s="47"/>
      <c r="B57" s="199" t="s">
        <v>30</v>
      </c>
      <c r="C57" s="54" t="s">
        <v>135</v>
      </c>
      <c r="D57" s="54" t="s">
        <v>33</v>
      </c>
      <c r="E57" s="55" t="s">
        <v>34</v>
      </c>
      <c r="F57" s="47"/>
      <c r="G57" s="199" t="s">
        <v>30</v>
      </c>
      <c r="H57" s="54" t="s">
        <v>135</v>
      </c>
      <c r="I57" s="54" t="s">
        <v>33</v>
      </c>
      <c r="J57" s="55" t="s">
        <v>34</v>
      </c>
      <c r="K57" s="47"/>
      <c r="L57" s="199" t="s">
        <v>30</v>
      </c>
      <c r="M57" s="54" t="s">
        <v>135</v>
      </c>
      <c r="N57" s="54" t="s">
        <v>33</v>
      </c>
      <c r="O57" s="55" t="s">
        <v>34</v>
      </c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>
      <c r="A58" s="47"/>
      <c r="B58" s="200">
        <v>30.0</v>
      </c>
      <c r="C58" s="201"/>
      <c r="D58" s="201"/>
      <c r="E58" s="202">
        <f t="shared" ref="E58:E65" si="13">(D58/1000)*9.81</f>
        <v>0</v>
      </c>
      <c r="F58" s="47"/>
      <c r="G58" s="200">
        <v>30.0</v>
      </c>
      <c r="H58" s="201"/>
      <c r="I58" s="201"/>
      <c r="J58" s="202">
        <f t="shared" ref="J58:J65" si="14">(I58/1000)*9.81</f>
        <v>0</v>
      </c>
      <c r="K58" s="47"/>
      <c r="L58" s="200">
        <v>30.0</v>
      </c>
      <c r="M58" s="201"/>
      <c r="N58" s="201"/>
      <c r="O58" s="202">
        <f t="shared" ref="O58:O65" si="15">(N58/1000)*9.81</f>
        <v>0</v>
      </c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>
      <c r="A59" s="47"/>
      <c r="B59" s="200">
        <v>40.0</v>
      </c>
      <c r="C59" s="201"/>
      <c r="D59" s="201"/>
      <c r="E59" s="202">
        <f t="shared" si="13"/>
        <v>0</v>
      </c>
      <c r="F59" s="47"/>
      <c r="G59" s="200">
        <v>40.0</v>
      </c>
      <c r="H59" s="201"/>
      <c r="I59" s="201"/>
      <c r="J59" s="202">
        <f t="shared" si="14"/>
        <v>0</v>
      </c>
      <c r="K59" s="47"/>
      <c r="L59" s="200">
        <v>40.0</v>
      </c>
      <c r="M59" s="201"/>
      <c r="N59" s="201"/>
      <c r="O59" s="202">
        <f t="shared" si="15"/>
        <v>0</v>
      </c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>
      <c r="A60" s="47"/>
      <c r="B60" s="200">
        <v>50.0</v>
      </c>
      <c r="C60" s="201"/>
      <c r="D60" s="201"/>
      <c r="E60" s="202">
        <f t="shared" si="13"/>
        <v>0</v>
      </c>
      <c r="F60" s="47"/>
      <c r="G60" s="200">
        <v>50.0</v>
      </c>
      <c r="H60" s="201"/>
      <c r="I60" s="201"/>
      <c r="J60" s="202">
        <f t="shared" si="14"/>
        <v>0</v>
      </c>
      <c r="K60" s="47"/>
      <c r="L60" s="200">
        <v>50.0</v>
      </c>
      <c r="M60" s="201"/>
      <c r="N60" s="201"/>
      <c r="O60" s="202">
        <f t="shared" si="15"/>
        <v>0</v>
      </c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>
      <c r="A61" s="47"/>
      <c r="B61" s="200">
        <v>60.0</v>
      </c>
      <c r="C61" s="201"/>
      <c r="D61" s="201"/>
      <c r="E61" s="202">
        <f t="shared" si="13"/>
        <v>0</v>
      </c>
      <c r="F61" s="47"/>
      <c r="G61" s="200">
        <v>60.0</v>
      </c>
      <c r="H61" s="201"/>
      <c r="I61" s="201"/>
      <c r="J61" s="202">
        <f t="shared" si="14"/>
        <v>0</v>
      </c>
      <c r="K61" s="47"/>
      <c r="L61" s="200">
        <v>60.0</v>
      </c>
      <c r="M61" s="201"/>
      <c r="N61" s="201"/>
      <c r="O61" s="202">
        <f t="shared" si="15"/>
        <v>0</v>
      </c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>
      <c r="A62" s="47"/>
      <c r="B62" s="200">
        <v>70.0</v>
      </c>
      <c r="C62" s="201"/>
      <c r="D62" s="201"/>
      <c r="E62" s="202">
        <f t="shared" si="13"/>
        <v>0</v>
      </c>
      <c r="F62" s="47"/>
      <c r="G62" s="200">
        <v>70.0</v>
      </c>
      <c r="H62" s="201"/>
      <c r="I62" s="201"/>
      <c r="J62" s="202">
        <f t="shared" si="14"/>
        <v>0</v>
      </c>
      <c r="K62" s="47"/>
      <c r="L62" s="200">
        <v>70.0</v>
      </c>
      <c r="M62" s="201"/>
      <c r="N62" s="201"/>
      <c r="O62" s="202">
        <f t="shared" si="15"/>
        <v>0</v>
      </c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>
      <c r="A63" s="47"/>
      <c r="B63" s="200">
        <v>80.0</v>
      </c>
      <c r="C63" s="201"/>
      <c r="D63" s="201"/>
      <c r="E63" s="202">
        <f t="shared" si="13"/>
        <v>0</v>
      </c>
      <c r="F63" s="47"/>
      <c r="G63" s="200">
        <v>80.0</v>
      </c>
      <c r="H63" s="201"/>
      <c r="I63" s="201"/>
      <c r="J63" s="202">
        <f t="shared" si="14"/>
        <v>0</v>
      </c>
      <c r="K63" s="47"/>
      <c r="L63" s="200">
        <v>80.0</v>
      </c>
      <c r="M63" s="201"/>
      <c r="N63" s="201"/>
      <c r="O63" s="202">
        <f t="shared" si="15"/>
        <v>0</v>
      </c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>
      <c r="A64" s="47"/>
      <c r="B64" s="200">
        <v>90.0</v>
      </c>
      <c r="C64" s="201"/>
      <c r="D64" s="201"/>
      <c r="E64" s="202">
        <f t="shared" si="13"/>
        <v>0</v>
      </c>
      <c r="F64" s="47"/>
      <c r="G64" s="200">
        <v>90.0</v>
      </c>
      <c r="H64" s="201"/>
      <c r="I64" s="201"/>
      <c r="J64" s="202">
        <f t="shared" si="14"/>
        <v>0</v>
      </c>
      <c r="K64" s="47"/>
      <c r="L64" s="200">
        <v>90.0</v>
      </c>
      <c r="M64" s="201"/>
      <c r="N64" s="201"/>
      <c r="O64" s="202">
        <f t="shared" si="15"/>
        <v>0</v>
      </c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>
      <c r="A65" s="47"/>
      <c r="B65" s="203">
        <v>100.0</v>
      </c>
      <c r="C65" s="204"/>
      <c r="D65" s="204"/>
      <c r="E65" s="205">
        <f t="shared" si="13"/>
        <v>0</v>
      </c>
      <c r="F65" s="47"/>
      <c r="G65" s="203">
        <v>100.0</v>
      </c>
      <c r="H65" s="204"/>
      <c r="I65" s="204"/>
      <c r="J65" s="205">
        <f t="shared" si="14"/>
        <v>0</v>
      </c>
      <c r="K65" s="47"/>
      <c r="L65" s="203">
        <v>100.0</v>
      </c>
      <c r="M65" s="204"/>
      <c r="N65" s="204"/>
      <c r="O65" s="205">
        <f t="shared" si="15"/>
        <v>0</v>
      </c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>
      <c r="A67" s="47"/>
      <c r="B67" s="196" t="s">
        <v>148</v>
      </c>
      <c r="C67" s="50"/>
      <c r="D67" s="50"/>
      <c r="E67" s="18"/>
      <c r="F67" s="47"/>
      <c r="G67" s="196" t="s">
        <v>149</v>
      </c>
      <c r="H67" s="50"/>
      <c r="I67" s="50"/>
      <c r="J67" s="18"/>
      <c r="K67" s="47"/>
      <c r="L67" s="196" t="s">
        <v>150</v>
      </c>
      <c r="M67" s="50"/>
      <c r="N67" s="50"/>
      <c r="O67" s="18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>
      <c r="A68" s="47"/>
      <c r="B68" s="56" t="s">
        <v>28</v>
      </c>
      <c r="C68" s="58"/>
      <c r="D68" s="197"/>
      <c r="E68" s="198"/>
      <c r="F68" s="47"/>
      <c r="G68" s="56" t="s">
        <v>28</v>
      </c>
      <c r="H68" s="58"/>
      <c r="I68" s="197"/>
      <c r="J68" s="198"/>
      <c r="K68" s="47"/>
      <c r="L68" s="56" t="s">
        <v>28</v>
      </c>
      <c r="M68" s="58"/>
      <c r="N68" s="197"/>
      <c r="O68" s="198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>
      <c r="A69" s="47"/>
      <c r="B69" s="56" t="s">
        <v>29</v>
      </c>
      <c r="C69" s="58"/>
      <c r="D69" s="197"/>
      <c r="E69" s="198"/>
      <c r="F69" s="47"/>
      <c r="G69" s="56" t="s">
        <v>29</v>
      </c>
      <c r="H69" s="58"/>
      <c r="I69" s="197"/>
      <c r="J69" s="198"/>
      <c r="K69" s="47"/>
      <c r="L69" s="56" t="s">
        <v>29</v>
      </c>
      <c r="M69" s="58"/>
      <c r="N69" s="197"/>
      <c r="O69" s="198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>
      <c r="A70" s="47"/>
      <c r="B70" s="199" t="s">
        <v>30</v>
      </c>
      <c r="C70" s="54" t="s">
        <v>135</v>
      </c>
      <c r="D70" s="54" t="s">
        <v>33</v>
      </c>
      <c r="E70" s="55" t="s">
        <v>34</v>
      </c>
      <c r="F70" s="47"/>
      <c r="G70" s="199" t="s">
        <v>30</v>
      </c>
      <c r="H70" s="54" t="s">
        <v>135</v>
      </c>
      <c r="I70" s="54" t="s">
        <v>33</v>
      </c>
      <c r="J70" s="55" t="s">
        <v>34</v>
      </c>
      <c r="K70" s="47"/>
      <c r="L70" s="199" t="s">
        <v>30</v>
      </c>
      <c r="M70" s="54" t="s">
        <v>135</v>
      </c>
      <c r="N70" s="54" t="s">
        <v>33</v>
      </c>
      <c r="O70" s="55" t="s">
        <v>34</v>
      </c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>
      <c r="A71" s="47"/>
      <c r="B71" s="200">
        <v>30.0</v>
      </c>
      <c r="C71" s="201"/>
      <c r="D71" s="201"/>
      <c r="E71" s="202">
        <f t="shared" ref="E71:E78" si="16">(D71/1000)*9.81</f>
        <v>0</v>
      </c>
      <c r="F71" s="47"/>
      <c r="G71" s="200">
        <v>30.0</v>
      </c>
      <c r="H71" s="201"/>
      <c r="I71" s="201"/>
      <c r="J71" s="202">
        <f t="shared" ref="J71:J78" si="17">(I71/1000)*9.81</f>
        <v>0</v>
      </c>
      <c r="K71" s="47"/>
      <c r="L71" s="200">
        <v>30.0</v>
      </c>
      <c r="M71" s="201"/>
      <c r="N71" s="201"/>
      <c r="O71" s="202">
        <f t="shared" ref="O71:O78" si="18">(N71/1000)*9.81</f>
        <v>0</v>
      </c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>
      <c r="A72" s="47"/>
      <c r="B72" s="200">
        <v>40.0</v>
      </c>
      <c r="C72" s="201"/>
      <c r="D72" s="201"/>
      <c r="E72" s="202">
        <f t="shared" si="16"/>
        <v>0</v>
      </c>
      <c r="F72" s="47"/>
      <c r="G72" s="200">
        <v>40.0</v>
      </c>
      <c r="H72" s="201"/>
      <c r="I72" s="201"/>
      <c r="J72" s="202">
        <f t="shared" si="17"/>
        <v>0</v>
      </c>
      <c r="K72" s="47"/>
      <c r="L72" s="200">
        <v>40.0</v>
      </c>
      <c r="M72" s="201"/>
      <c r="N72" s="201"/>
      <c r="O72" s="202">
        <f t="shared" si="18"/>
        <v>0</v>
      </c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>
      <c r="A73" s="47"/>
      <c r="B73" s="200">
        <v>50.0</v>
      </c>
      <c r="C73" s="201"/>
      <c r="D73" s="201"/>
      <c r="E73" s="202">
        <f t="shared" si="16"/>
        <v>0</v>
      </c>
      <c r="F73" s="47"/>
      <c r="G73" s="200">
        <v>50.0</v>
      </c>
      <c r="H73" s="201"/>
      <c r="I73" s="201"/>
      <c r="J73" s="202">
        <f t="shared" si="17"/>
        <v>0</v>
      </c>
      <c r="K73" s="47"/>
      <c r="L73" s="200">
        <v>50.0</v>
      </c>
      <c r="M73" s="201"/>
      <c r="N73" s="201"/>
      <c r="O73" s="202">
        <f t="shared" si="18"/>
        <v>0</v>
      </c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>
      <c r="A74" s="47"/>
      <c r="B74" s="200">
        <v>60.0</v>
      </c>
      <c r="C74" s="201"/>
      <c r="D74" s="201"/>
      <c r="E74" s="202">
        <f t="shared" si="16"/>
        <v>0</v>
      </c>
      <c r="F74" s="47"/>
      <c r="G74" s="200">
        <v>60.0</v>
      </c>
      <c r="H74" s="201"/>
      <c r="I74" s="201"/>
      <c r="J74" s="202">
        <f t="shared" si="17"/>
        <v>0</v>
      </c>
      <c r="K74" s="47"/>
      <c r="L74" s="200">
        <v>60.0</v>
      </c>
      <c r="M74" s="201"/>
      <c r="N74" s="201"/>
      <c r="O74" s="202">
        <f t="shared" si="18"/>
        <v>0</v>
      </c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>
      <c r="A75" s="47"/>
      <c r="B75" s="200">
        <v>70.0</v>
      </c>
      <c r="C75" s="201"/>
      <c r="D75" s="201"/>
      <c r="E75" s="202">
        <f t="shared" si="16"/>
        <v>0</v>
      </c>
      <c r="F75" s="47"/>
      <c r="G75" s="200">
        <v>70.0</v>
      </c>
      <c r="H75" s="201"/>
      <c r="I75" s="201"/>
      <c r="J75" s="202">
        <f t="shared" si="17"/>
        <v>0</v>
      </c>
      <c r="K75" s="47"/>
      <c r="L75" s="200">
        <v>70.0</v>
      </c>
      <c r="M75" s="201"/>
      <c r="N75" s="201"/>
      <c r="O75" s="202">
        <f t="shared" si="18"/>
        <v>0</v>
      </c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>
      <c r="A76" s="47"/>
      <c r="B76" s="200">
        <v>80.0</v>
      </c>
      <c r="C76" s="201"/>
      <c r="D76" s="201"/>
      <c r="E76" s="202">
        <f t="shared" si="16"/>
        <v>0</v>
      </c>
      <c r="F76" s="47"/>
      <c r="G76" s="200">
        <v>80.0</v>
      </c>
      <c r="H76" s="201"/>
      <c r="I76" s="201"/>
      <c r="J76" s="202">
        <f t="shared" si="17"/>
        <v>0</v>
      </c>
      <c r="K76" s="47"/>
      <c r="L76" s="200">
        <v>80.0</v>
      </c>
      <c r="M76" s="201"/>
      <c r="N76" s="201"/>
      <c r="O76" s="202">
        <f t="shared" si="18"/>
        <v>0</v>
      </c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>
      <c r="A77" s="47"/>
      <c r="B77" s="200">
        <v>90.0</v>
      </c>
      <c r="C77" s="201"/>
      <c r="D77" s="201"/>
      <c r="E77" s="202">
        <f t="shared" si="16"/>
        <v>0</v>
      </c>
      <c r="F77" s="47"/>
      <c r="G77" s="200">
        <v>90.0</v>
      </c>
      <c r="H77" s="201"/>
      <c r="I77" s="201"/>
      <c r="J77" s="202">
        <f t="shared" si="17"/>
        <v>0</v>
      </c>
      <c r="K77" s="47"/>
      <c r="L77" s="200">
        <v>90.0</v>
      </c>
      <c r="M77" s="201"/>
      <c r="N77" s="201"/>
      <c r="O77" s="202">
        <f t="shared" si="18"/>
        <v>0</v>
      </c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>
      <c r="A78" s="47"/>
      <c r="B78" s="203">
        <v>100.0</v>
      </c>
      <c r="C78" s="204"/>
      <c r="D78" s="204"/>
      <c r="E78" s="205">
        <f t="shared" si="16"/>
        <v>0</v>
      </c>
      <c r="F78" s="47"/>
      <c r="G78" s="203">
        <v>100.0</v>
      </c>
      <c r="H78" s="204"/>
      <c r="I78" s="204"/>
      <c r="J78" s="205">
        <f t="shared" si="17"/>
        <v>0</v>
      </c>
      <c r="K78" s="47"/>
      <c r="L78" s="203">
        <v>100.0</v>
      </c>
      <c r="M78" s="204"/>
      <c r="N78" s="204"/>
      <c r="O78" s="205">
        <f t="shared" si="18"/>
        <v>0</v>
      </c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>
      <c r="A80" s="47"/>
      <c r="B80" s="196" t="s">
        <v>151</v>
      </c>
      <c r="C80" s="50"/>
      <c r="D80" s="50"/>
      <c r="E80" s="18"/>
      <c r="F80" s="47"/>
      <c r="G80" s="196" t="s">
        <v>152</v>
      </c>
      <c r="H80" s="50"/>
      <c r="I80" s="50"/>
      <c r="J80" s="18"/>
      <c r="K80" s="47"/>
      <c r="L80" s="196" t="s">
        <v>153</v>
      </c>
      <c r="M80" s="50"/>
      <c r="N80" s="50"/>
      <c r="O80" s="18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>
      <c r="A81" s="47"/>
      <c r="B81" s="56" t="s">
        <v>28</v>
      </c>
      <c r="C81" s="58"/>
      <c r="D81" s="197"/>
      <c r="E81" s="198"/>
      <c r="F81" s="47"/>
      <c r="G81" s="56" t="s">
        <v>28</v>
      </c>
      <c r="H81" s="58"/>
      <c r="I81" s="197"/>
      <c r="J81" s="198"/>
      <c r="K81" s="47"/>
      <c r="L81" s="56" t="s">
        <v>28</v>
      </c>
      <c r="M81" s="58"/>
      <c r="N81" s="197"/>
      <c r="O81" s="198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>
      <c r="A82" s="47"/>
      <c r="B82" s="56" t="s">
        <v>29</v>
      </c>
      <c r="C82" s="58"/>
      <c r="D82" s="197"/>
      <c r="E82" s="198"/>
      <c r="F82" s="47"/>
      <c r="G82" s="56" t="s">
        <v>29</v>
      </c>
      <c r="H82" s="58"/>
      <c r="I82" s="197"/>
      <c r="J82" s="198"/>
      <c r="K82" s="47"/>
      <c r="L82" s="56" t="s">
        <v>29</v>
      </c>
      <c r="M82" s="58"/>
      <c r="N82" s="197"/>
      <c r="O82" s="198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>
      <c r="A83" s="47"/>
      <c r="B83" s="199" t="s">
        <v>30</v>
      </c>
      <c r="C83" s="54" t="s">
        <v>135</v>
      </c>
      <c r="D83" s="54" t="s">
        <v>33</v>
      </c>
      <c r="E83" s="55" t="s">
        <v>34</v>
      </c>
      <c r="F83" s="47"/>
      <c r="G83" s="199" t="s">
        <v>30</v>
      </c>
      <c r="H83" s="54" t="s">
        <v>135</v>
      </c>
      <c r="I83" s="54" t="s">
        <v>33</v>
      </c>
      <c r="J83" s="55" t="s">
        <v>34</v>
      </c>
      <c r="K83" s="47"/>
      <c r="L83" s="199" t="s">
        <v>30</v>
      </c>
      <c r="M83" s="54" t="s">
        <v>135</v>
      </c>
      <c r="N83" s="54" t="s">
        <v>33</v>
      </c>
      <c r="O83" s="55" t="s">
        <v>34</v>
      </c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>
      <c r="A84" s="47"/>
      <c r="B84" s="200">
        <v>30.0</v>
      </c>
      <c r="C84" s="201"/>
      <c r="D84" s="201"/>
      <c r="E84" s="202">
        <f t="shared" ref="E84:E91" si="19">(D84/1000)*9.81</f>
        <v>0</v>
      </c>
      <c r="F84" s="47"/>
      <c r="G84" s="200">
        <v>30.0</v>
      </c>
      <c r="H84" s="201"/>
      <c r="I84" s="201"/>
      <c r="J84" s="202">
        <f t="shared" ref="J84:J91" si="20">(I84/1000)*9.81</f>
        <v>0</v>
      </c>
      <c r="K84" s="47"/>
      <c r="L84" s="200">
        <v>30.0</v>
      </c>
      <c r="M84" s="201"/>
      <c r="N84" s="201"/>
      <c r="O84" s="202">
        <f t="shared" ref="O84:O91" si="21">(N84/1000)*9.81</f>
        <v>0</v>
      </c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>
      <c r="A85" s="47"/>
      <c r="B85" s="200">
        <v>40.0</v>
      </c>
      <c r="C85" s="201"/>
      <c r="D85" s="201"/>
      <c r="E85" s="202">
        <f t="shared" si="19"/>
        <v>0</v>
      </c>
      <c r="F85" s="47"/>
      <c r="G85" s="200">
        <v>40.0</v>
      </c>
      <c r="H85" s="201"/>
      <c r="I85" s="201"/>
      <c r="J85" s="202">
        <f t="shared" si="20"/>
        <v>0</v>
      </c>
      <c r="K85" s="47"/>
      <c r="L85" s="200">
        <v>40.0</v>
      </c>
      <c r="M85" s="201"/>
      <c r="N85" s="201"/>
      <c r="O85" s="202">
        <f t="shared" si="21"/>
        <v>0</v>
      </c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>
      <c r="A86" s="47"/>
      <c r="B86" s="200">
        <v>50.0</v>
      </c>
      <c r="C86" s="201"/>
      <c r="D86" s="201"/>
      <c r="E86" s="202">
        <f t="shared" si="19"/>
        <v>0</v>
      </c>
      <c r="F86" s="47"/>
      <c r="G86" s="200">
        <v>50.0</v>
      </c>
      <c r="H86" s="201"/>
      <c r="I86" s="201"/>
      <c r="J86" s="202">
        <f t="shared" si="20"/>
        <v>0</v>
      </c>
      <c r="K86" s="47"/>
      <c r="L86" s="200">
        <v>50.0</v>
      </c>
      <c r="M86" s="201"/>
      <c r="N86" s="201"/>
      <c r="O86" s="202">
        <f t="shared" si="21"/>
        <v>0</v>
      </c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>
      <c r="A87" s="47"/>
      <c r="B87" s="200">
        <v>60.0</v>
      </c>
      <c r="C87" s="201"/>
      <c r="D87" s="201"/>
      <c r="E87" s="202">
        <f t="shared" si="19"/>
        <v>0</v>
      </c>
      <c r="F87" s="47"/>
      <c r="G87" s="200">
        <v>60.0</v>
      </c>
      <c r="H87" s="201"/>
      <c r="I87" s="201"/>
      <c r="J87" s="202">
        <f t="shared" si="20"/>
        <v>0</v>
      </c>
      <c r="K87" s="47"/>
      <c r="L87" s="200">
        <v>60.0</v>
      </c>
      <c r="M87" s="201"/>
      <c r="N87" s="201"/>
      <c r="O87" s="202">
        <f t="shared" si="21"/>
        <v>0</v>
      </c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>
      <c r="A88" s="47"/>
      <c r="B88" s="200">
        <v>70.0</v>
      </c>
      <c r="C88" s="201"/>
      <c r="D88" s="201"/>
      <c r="E88" s="202">
        <f t="shared" si="19"/>
        <v>0</v>
      </c>
      <c r="F88" s="47"/>
      <c r="G88" s="200">
        <v>70.0</v>
      </c>
      <c r="H88" s="201"/>
      <c r="I88" s="201"/>
      <c r="J88" s="202">
        <f t="shared" si="20"/>
        <v>0</v>
      </c>
      <c r="K88" s="47"/>
      <c r="L88" s="200">
        <v>70.0</v>
      </c>
      <c r="M88" s="201"/>
      <c r="N88" s="201"/>
      <c r="O88" s="202">
        <f t="shared" si="21"/>
        <v>0</v>
      </c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>
      <c r="A89" s="47"/>
      <c r="B89" s="200">
        <v>80.0</v>
      </c>
      <c r="C89" s="201"/>
      <c r="D89" s="201"/>
      <c r="E89" s="202">
        <f t="shared" si="19"/>
        <v>0</v>
      </c>
      <c r="F89" s="47"/>
      <c r="G89" s="200">
        <v>80.0</v>
      </c>
      <c r="H89" s="201"/>
      <c r="I89" s="201"/>
      <c r="J89" s="202">
        <f t="shared" si="20"/>
        <v>0</v>
      </c>
      <c r="K89" s="47"/>
      <c r="L89" s="200">
        <v>80.0</v>
      </c>
      <c r="M89" s="201"/>
      <c r="N89" s="201"/>
      <c r="O89" s="202">
        <f t="shared" si="21"/>
        <v>0</v>
      </c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>
      <c r="A90" s="47"/>
      <c r="B90" s="200">
        <v>90.0</v>
      </c>
      <c r="C90" s="201"/>
      <c r="D90" s="201"/>
      <c r="E90" s="202">
        <f t="shared" si="19"/>
        <v>0</v>
      </c>
      <c r="F90" s="47"/>
      <c r="G90" s="200">
        <v>90.0</v>
      </c>
      <c r="H90" s="201"/>
      <c r="I90" s="201"/>
      <c r="J90" s="202">
        <f t="shared" si="20"/>
        <v>0</v>
      </c>
      <c r="K90" s="47"/>
      <c r="L90" s="200">
        <v>90.0</v>
      </c>
      <c r="M90" s="201"/>
      <c r="N90" s="201"/>
      <c r="O90" s="202">
        <f t="shared" si="21"/>
        <v>0</v>
      </c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>
      <c r="A91" s="47"/>
      <c r="B91" s="203">
        <v>100.0</v>
      </c>
      <c r="C91" s="204"/>
      <c r="D91" s="204"/>
      <c r="E91" s="205">
        <f t="shared" si="19"/>
        <v>0</v>
      </c>
      <c r="F91" s="47"/>
      <c r="G91" s="203">
        <v>100.0</v>
      </c>
      <c r="H91" s="204"/>
      <c r="I91" s="204"/>
      <c r="J91" s="205">
        <f t="shared" si="20"/>
        <v>0</v>
      </c>
      <c r="K91" s="47"/>
      <c r="L91" s="203">
        <v>100.0</v>
      </c>
      <c r="M91" s="204"/>
      <c r="N91" s="204"/>
      <c r="O91" s="205">
        <f t="shared" si="21"/>
        <v>0</v>
      </c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>
      <c r="A93" s="47"/>
      <c r="B93" s="196" t="s">
        <v>154</v>
      </c>
      <c r="C93" s="50"/>
      <c r="D93" s="50"/>
      <c r="E93" s="18"/>
      <c r="F93" s="47"/>
      <c r="G93" s="196" t="s">
        <v>155</v>
      </c>
      <c r="H93" s="50"/>
      <c r="I93" s="50"/>
      <c r="J93" s="18"/>
      <c r="K93" s="47"/>
      <c r="L93" s="196" t="s">
        <v>156</v>
      </c>
      <c r="M93" s="50"/>
      <c r="N93" s="50"/>
      <c r="O93" s="18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>
      <c r="A94" s="47"/>
      <c r="B94" s="56" t="s">
        <v>28</v>
      </c>
      <c r="C94" s="58"/>
      <c r="D94" s="197"/>
      <c r="E94" s="198"/>
      <c r="F94" s="47"/>
      <c r="G94" s="56" t="s">
        <v>28</v>
      </c>
      <c r="H94" s="58"/>
      <c r="I94" s="197"/>
      <c r="J94" s="198"/>
      <c r="K94" s="47"/>
      <c r="L94" s="56" t="s">
        <v>28</v>
      </c>
      <c r="M94" s="58"/>
      <c r="N94" s="197"/>
      <c r="O94" s="198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>
      <c r="A95" s="47"/>
      <c r="B95" s="56" t="s">
        <v>29</v>
      </c>
      <c r="C95" s="58"/>
      <c r="D95" s="197"/>
      <c r="E95" s="198"/>
      <c r="F95" s="47"/>
      <c r="G95" s="56" t="s">
        <v>29</v>
      </c>
      <c r="H95" s="58"/>
      <c r="I95" s="197"/>
      <c r="J95" s="198"/>
      <c r="K95" s="47"/>
      <c r="L95" s="56" t="s">
        <v>29</v>
      </c>
      <c r="M95" s="58"/>
      <c r="N95" s="197"/>
      <c r="O95" s="198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>
      <c r="A96" s="47"/>
      <c r="B96" s="199" t="s">
        <v>30</v>
      </c>
      <c r="C96" s="54" t="s">
        <v>135</v>
      </c>
      <c r="D96" s="54" t="s">
        <v>33</v>
      </c>
      <c r="E96" s="55" t="s">
        <v>34</v>
      </c>
      <c r="F96" s="47"/>
      <c r="G96" s="199" t="s">
        <v>30</v>
      </c>
      <c r="H96" s="54" t="s">
        <v>135</v>
      </c>
      <c r="I96" s="54" t="s">
        <v>33</v>
      </c>
      <c r="J96" s="55" t="s">
        <v>34</v>
      </c>
      <c r="K96" s="47"/>
      <c r="L96" s="199" t="s">
        <v>30</v>
      </c>
      <c r="M96" s="54" t="s">
        <v>135</v>
      </c>
      <c r="N96" s="54" t="s">
        <v>33</v>
      </c>
      <c r="O96" s="55" t="s">
        <v>34</v>
      </c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>
      <c r="A97" s="47"/>
      <c r="B97" s="200">
        <v>30.0</v>
      </c>
      <c r="C97" s="201"/>
      <c r="D97" s="201"/>
      <c r="E97" s="202">
        <f t="shared" ref="E97:E104" si="22">(D97/1000)*9.81</f>
        <v>0</v>
      </c>
      <c r="F97" s="47"/>
      <c r="G97" s="200">
        <v>30.0</v>
      </c>
      <c r="H97" s="201"/>
      <c r="I97" s="201"/>
      <c r="J97" s="202">
        <f t="shared" ref="J97:J104" si="23">(I97/1000)*9.81</f>
        <v>0</v>
      </c>
      <c r="K97" s="47"/>
      <c r="L97" s="200">
        <v>30.0</v>
      </c>
      <c r="M97" s="201"/>
      <c r="N97" s="201"/>
      <c r="O97" s="202">
        <f t="shared" ref="O97:O104" si="24">(N97/1000)*9.81</f>
        <v>0</v>
      </c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>
      <c r="A98" s="47"/>
      <c r="B98" s="200">
        <v>40.0</v>
      </c>
      <c r="C98" s="201"/>
      <c r="D98" s="201"/>
      <c r="E98" s="202">
        <f t="shared" si="22"/>
        <v>0</v>
      </c>
      <c r="F98" s="47"/>
      <c r="G98" s="200">
        <v>40.0</v>
      </c>
      <c r="H98" s="201"/>
      <c r="I98" s="201"/>
      <c r="J98" s="202">
        <f t="shared" si="23"/>
        <v>0</v>
      </c>
      <c r="K98" s="47"/>
      <c r="L98" s="200">
        <v>40.0</v>
      </c>
      <c r="M98" s="201"/>
      <c r="N98" s="201"/>
      <c r="O98" s="202">
        <f t="shared" si="24"/>
        <v>0</v>
      </c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>
      <c r="A99" s="47"/>
      <c r="B99" s="200">
        <v>50.0</v>
      </c>
      <c r="C99" s="201"/>
      <c r="D99" s="201"/>
      <c r="E99" s="202">
        <f t="shared" si="22"/>
        <v>0</v>
      </c>
      <c r="F99" s="47"/>
      <c r="G99" s="200">
        <v>50.0</v>
      </c>
      <c r="H99" s="201"/>
      <c r="I99" s="201"/>
      <c r="J99" s="202">
        <f t="shared" si="23"/>
        <v>0</v>
      </c>
      <c r="K99" s="47"/>
      <c r="L99" s="200">
        <v>50.0</v>
      </c>
      <c r="M99" s="201"/>
      <c r="N99" s="201"/>
      <c r="O99" s="202">
        <f t="shared" si="24"/>
        <v>0</v>
      </c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>
      <c r="A100" s="47"/>
      <c r="B100" s="200">
        <v>60.0</v>
      </c>
      <c r="C100" s="201"/>
      <c r="D100" s="201"/>
      <c r="E100" s="202">
        <f t="shared" si="22"/>
        <v>0</v>
      </c>
      <c r="F100" s="47"/>
      <c r="G100" s="200">
        <v>60.0</v>
      </c>
      <c r="H100" s="201"/>
      <c r="I100" s="201"/>
      <c r="J100" s="202">
        <f t="shared" si="23"/>
        <v>0</v>
      </c>
      <c r="K100" s="47"/>
      <c r="L100" s="200">
        <v>60.0</v>
      </c>
      <c r="M100" s="201"/>
      <c r="N100" s="201"/>
      <c r="O100" s="202">
        <f t="shared" si="24"/>
        <v>0</v>
      </c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>
      <c r="A101" s="47"/>
      <c r="B101" s="200">
        <v>70.0</v>
      </c>
      <c r="C101" s="201"/>
      <c r="D101" s="201"/>
      <c r="E101" s="202">
        <f t="shared" si="22"/>
        <v>0</v>
      </c>
      <c r="F101" s="47"/>
      <c r="G101" s="200">
        <v>70.0</v>
      </c>
      <c r="H101" s="201"/>
      <c r="I101" s="201"/>
      <c r="J101" s="202">
        <f t="shared" si="23"/>
        <v>0</v>
      </c>
      <c r="K101" s="47"/>
      <c r="L101" s="200">
        <v>70.0</v>
      </c>
      <c r="M101" s="201"/>
      <c r="N101" s="201"/>
      <c r="O101" s="202">
        <f t="shared" si="24"/>
        <v>0</v>
      </c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>
      <c r="A102" s="47"/>
      <c r="B102" s="200">
        <v>80.0</v>
      </c>
      <c r="C102" s="201"/>
      <c r="D102" s="201"/>
      <c r="E102" s="202">
        <f t="shared" si="22"/>
        <v>0</v>
      </c>
      <c r="F102" s="47"/>
      <c r="G102" s="200">
        <v>80.0</v>
      </c>
      <c r="H102" s="201"/>
      <c r="I102" s="201"/>
      <c r="J102" s="202">
        <f t="shared" si="23"/>
        <v>0</v>
      </c>
      <c r="K102" s="47"/>
      <c r="L102" s="200">
        <v>80.0</v>
      </c>
      <c r="M102" s="201"/>
      <c r="N102" s="201"/>
      <c r="O102" s="202">
        <f t="shared" si="24"/>
        <v>0</v>
      </c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>
      <c r="A103" s="47"/>
      <c r="B103" s="200">
        <v>90.0</v>
      </c>
      <c r="C103" s="201"/>
      <c r="D103" s="201"/>
      <c r="E103" s="202">
        <f t="shared" si="22"/>
        <v>0</v>
      </c>
      <c r="F103" s="47"/>
      <c r="G103" s="200">
        <v>90.0</v>
      </c>
      <c r="H103" s="201"/>
      <c r="I103" s="201"/>
      <c r="J103" s="202">
        <f t="shared" si="23"/>
        <v>0</v>
      </c>
      <c r="K103" s="47"/>
      <c r="L103" s="200">
        <v>90.0</v>
      </c>
      <c r="M103" s="201"/>
      <c r="N103" s="201"/>
      <c r="O103" s="202">
        <f t="shared" si="24"/>
        <v>0</v>
      </c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>
      <c r="A104" s="47"/>
      <c r="B104" s="203">
        <v>100.0</v>
      </c>
      <c r="C104" s="204"/>
      <c r="D104" s="204"/>
      <c r="E104" s="205">
        <f t="shared" si="22"/>
        <v>0</v>
      </c>
      <c r="F104" s="47"/>
      <c r="G104" s="203">
        <v>100.0</v>
      </c>
      <c r="H104" s="204"/>
      <c r="I104" s="204"/>
      <c r="J104" s="205">
        <f t="shared" si="23"/>
        <v>0</v>
      </c>
      <c r="K104" s="47"/>
      <c r="L104" s="203">
        <v>100.0</v>
      </c>
      <c r="M104" s="204"/>
      <c r="N104" s="204"/>
      <c r="O104" s="205">
        <f t="shared" si="24"/>
        <v>0</v>
      </c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</sheetData>
  <mergeCells count="120">
    <mergeCell ref="G16:H16"/>
    <mergeCell ref="G17:H17"/>
    <mergeCell ref="B28:E28"/>
    <mergeCell ref="G28:J28"/>
    <mergeCell ref="D29:E29"/>
    <mergeCell ref="G29:H29"/>
    <mergeCell ref="I29:J29"/>
    <mergeCell ref="B29:C29"/>
    <mergeCell ref="B30:C30"/>
    <mergeCell ref="D30:E30"/>
    <mergeCell ref="G30:H30"/>
    <mergeCell ref="I30:J30"/>
    <mergeCell ref="B41:E41"/>
    <mergeCell ref="G41:J41"/>
    <mergeCell ref="B54:E54"/>
    <mergeCell ref="G54:J54"/>
    <mergeCell ref="B55:C55"/>
    <mergeCell ref="D55:E55"/>
    <mergeCell ref="I55:J55"/>
    <mergeCell ref="B56:C56"/>
    <mergeCell ref="D56:E56"/>
    <mergeCell ref="I56:J56"/>
    <mergeCell ref="G55:H55"/>
    <mergeCell ref="G56:H56"/>
    <mergeCell ref="B67:E67"/>
    <mergeCell ref="G67:J67"/>
    <mergeCell ref="D68:E68"/>
    <mergeCell ref="G68:H68"/>
    <mergeCell ref="I68:J68"/>
    <mergeCell ref="B68:C68"/>
    <mergeCell ref="B69:C69"/>
    <mergeCell ref="D69:E69"/>
    <mergeCell ref="G69:H69"/>
    <mergeCell ref="I69:J69"/>
    <mergeCell ref="B80:E80"/>
    <mergeCell ref="G80:J80"/>
    <mergeCell ref="B81:C81"/>
    <mergeCell ref="D81:E81"/>
    <mergeCell ref="G81:H81"/>
    <mergeCell ref="I81:J81"/>
    <mergeCell ref="B82:C82"/>
    <mergeCell ref="G82:H82"/>
    <mergeCell ref="I82:J82"/>
    <mergeCell ref="B95:C95"/>
    <mergeCell ref="D95:E95"/>
    <mergeCell ref="G95:H95"/>
    <mergeCell ref="I95:J95"/>
    <mergeCell ref="D82:E82"/>
    <mergeCell ref="B93:E93"/>
    <mergeCell ref="G93:J93"/>
    <mergeCell ref="B94:C94"/>
    <mergeCell ref="D94:E94"/>
    <mergeCell ref="G94:H94"/>
    <mergeCell ref="I94:J94"/>
    <mergeCell ref="L42:M42"/>
    <mergeCell ref="L43:M43"/>
    <mergeCell ref="B42:C42"/>
    <mergeCell ref="D42:E42"/>
    <mergeCell ref="I42:J42"/>
    <mergeCell ref="N42:O42"/>
    <mergeCell ref="B43:C43"/>
    <mergeCell ref="D43:E43"/>
    <mergeCell ref="I43:J43"/>
    <mergeCell ref="N43:O43"/>
    <mergeCell ref="L41:O41"/>
    <mergeCell ref="L54:O54"/>
    <mergeCell ref="L55:M55"/>
    <mergeCell ref="N55:O55"/>
    <mergeCell ref="L56:M56"/>
    <mergeCell ref="N56:O56"/>
    <mergeCell ref="L67:O67"/>
    <mergeCell ref="L82:M82"/>
    <mergeCell ref="N82:O82"/>
    <mergeCell ref="L93:O93"/>
    <mergeCell ref="L94:M94"/>
    <mergeCell ref="N94:O94"/>
    <mergeCell ref="L95:M95"/>
    <mergeCell ref="N95:O95"/>
    <mergeCell ref="L68:M68"/>
    <mergeCell ref="N68:O68"/>
    <mergeCell ref="L69:M69"/>
    <mergeCell ref="N69:O69"/>
    <mergeCell ref="L80:O80"/>
    <mergeCell ref="L81:M81"/>
    <mergeCell ref="N81:O81"/>
    <mergeCell ref="L3:M3"/>
    <mergeCell ref="N3:O3"/>
    <mergeCell ref="B2:E2"/>
    <mergeCell ref="G2:J2"/>
    <mergeCell ref="L2:O2"/>
    <mergeCell ref="B3:C3"/>
    <mergeCell ref="D3:E3"/>
    <mergeCell ref="G3:H3"/>
    <mergeCell ref="I3:J3"/>
    <mergeCell ref="G15:J15"/>
    <mergeCell ref="L15:O15"/>
    <mergeCell ref="B4:C4"/>
    <mergeCell ref="D4:E4"/>
    <mergeCell ref="G4:H4"/>
    <mergeCell ref="I4:J4"/>
    <mergeCell ref="L4:M4"/>
    <mergeCell ref="N4:O4"/>
    <mergeCell ref="B15:E15"/>
    <mergeCell ref="B16:C16"/>
    <mergeCell ref="D16:E16"/>
    <mergeCell ref="I16:J16"/>
    <mergeCell ref="N16:O16"/>
    <mergeCell ref="B17:C17"/>
    <mergeCell ref="D17:E17"/>
    <mergeCell ref="I17:J17"/>
    <mergeCell ref="N17:O17"/>
    <mergeCell ref="G42:H42"/>
    <mergeCell ref="G43:H43"/>
    <mergeCell ref="L16:M16"/>
    <mergeCell ref="L17:M17"/>
    <mergeCell ref="L28:O28"/>
    <mergeCell ref="L29:M29"/>
    <mergeCell ref="N29:O29"/>
    <mergeCell ref="L30:M30"/>
    <mergeCell ref="N30:O3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.38"/>
    <col customWidth="1" min="2" max="2" width="9.0"/>
    <col customWidth="1" min="3" max="3" width="1.38"/>
    <col customWidth="1" min="4" max="5" width="7.63"/>
    <col customWidth="1" min="6" max="6" width="1.38"/>
    <col customWidth="1" min="7" max="8" width="10.13"/>
    <col customWidth="1" min="9" max="9" width="1.38"/>
    <col customWidth="1" min="10" max="11" width="10.13"/>
    <col customWidth="1" min="12" max="12" width="1.38"/>
    <col customWidth="1" min="13" max="14" width="10.13"/>
    <col customWidth="1" min="15" max="15" width="1.38"/>
    <col customWidth="1" min="16" max="17" width="10.13"/>
    <col customWidth="1" min="18" max="18" width="1.38"/>
    <col customWidth="1" min="19" max="20" width="10.13"/>
    <col customWidth="1" min="21" max="21" width="1.38"/>
    <col customWidth="1" min="22" max="23" width="10.13"/>
    <col customWidth="1" min="24" max="24" width="1.38"/>
    <col customWidth="1" min="25" max="26" width="10.13"/>
    <col customWidth="1" min="27" max="27" width="1.38"/>
    <col customWidth="1" min="28" max="29" width="10.13"/>
    <col customWidth="1" min="30" max="30" width="1.38"/>
    <col customWidth="1" min="31" max="33" width="15.13"/>
  </cols>
  <sheetData>
    <row r="1" ht="7.5" customHeight="1">
      <c r="A1" s="1"/>
      <c r="B1" s="2"/>
      <c r="C1" s="206"/>
      <c r="D1" s="207"/>
      <c r="E1" s="207"/>
      <c r="F1" s="3"/>
      <c r="G1" s="2"/>
      <c r="H1" s="2"/>
      <c r="I1" s="3"/>
      <c r="J1" s="2"/>
      <c r="K1" s="2"/>
      <c r="L1" s="3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  <c r="AD1" s="1"/>
      <c r="AE1" s="208"/>
      <c r="AF1" s="208"/>
      <c r="AG1" s="208"/>
    </row>
    <row r="2">
      <c r="A2" s="4"/>
      <c r="B2" s="209" t="s">
        <v>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9"/>
      <c r="AE2" s="208"/>
      <c r="AF2" s="208"/>
      <c r="AG2" s="208"/>
    </row>
    <row r="3" ht="7.5" customHeight="1">
      <c r="A3" s="10"/>
      <c r="B3" s="11"/>
      <c r="C3" s="10"/>
      <c r="D3" s="210"/>
      <c r="E3" s="210"/>
      <c r="F3" s="12"/>
      <c r="G3" s="11"/>
      <c r="H3" s="11"/>
      <c r="I3" s="10"/>
      <c r="J3" s="11"/>
      <c r="K3" s="11"/>
      <c r="L3" s="10"/>
      <c r="M3" s="11"/>
      <c r="N3" s="11"/>
      <c r="O3" s="10"/>
      <c r="P3" s="11"/>
      <c r="Q3" s="11"/>
      <c r="R3" s="10"/>
      <c r="S3" s="11"/>
      <c r="T3" s="11"/>
      <c r="U3" s="10"/>
      <c r="V3" s="11"/>
      <c r="W3" s="11"/>
      <c r="X3" s="10"/>
      <c r="Y3" s="11"/>
      <c r="Z3" s="11"/>
      <c r="AA3" s="10"/>
      <c r="AB3" s="11"/>
      <c r="AC3" s="11"/>
      <c r="AD3" s="10"/>
      <c r="AE3" s="211"/>
      <c r="AF3" s="211"/>
      <c r="AG3" s="211"/>
    </row>
    <row r="4">
      <c r="A4" s="14"/>
      <c r="B4" s="15" t="s">
        <v>1</v>
      </c>
      <c r="C4" s="212"/>
      <c r="D4" s="213">
        <v>0.0</v>
      </c>
      <c r="E4" s="214"/>
      <c r="F4" s="215"/>
      <c r="G4" s="216">
        <v>30.0</v>
      </c>
      <c r="H4" s="18"/>
      <c r="I4" s="217"/>
      <c r="J4" s="216">
        <v>40.0</v>
      </c>
      <c r="K4" s="18"/>
      <c r="L4" s="217"/>
      <c r="M4" s="216">
        <v>50.0</v>
      </c>
      <c r="N4" s="18"/>
      <c r="O4" s="217"/>
      <c r="P4" s="216">
        <v>60.0</v>
      </c>
      <c r="Q4" s="18"/>
      <c r="R4" s="217"/>
      <c r="S4" s="216">
        <v>70.0</v>
      </c>
      <c r="T4" s="18"/>
      <c r="U4" s="217"/>
      <c r="V4" s="216">
        <v>80.0</v>
      </c>
      <c r="W4" s="18"/>
      <c r="X4" s="217"/>
      <c r="Y4" s="216">
        <v>90.0</v>
      </c>
      <c r="Z4" s="18"/>
      <c r="AA4" s="217"/>
      <c r="AB4" s="216">
        <v>100.0</v>
      </c>
      <c r="AC4" s="18"/>
      <c r="AD4" s="20"/>
      <c r="AE4" s="211"/>
      <c r="AF4" s="211"/>
      <c r="AG4" s="211"/>
    </row>
    <row r="5" ht="37.5" customHeight="1">
      <c r="A5" s="21"/>
      <c r="B5" s="22" t="s">
        <v>2</v>
      </c>
      <c r="C5" s="218"/>
      <c r="D5" s="219">
        <v>79.0</v>
      </c>
      <c r="E5" s="220">
        <v>66.5</v>
      </c>
      <c r="F5" s="221"/>
      <c r="G5" s="24">
        <v>80.5</v>
      </c>
      <c r="H5" s="25">
        <v>67.5</v>
      </c>
      <c r="I5" s="26"/>
      <c r="J5" s="24">
        <v>81.5</v>
      </c>
      <c r="K5" s="25">
        <v>69.0</v>
      </c>
      <c r="L5" s="26"/>
      <c r="M5" s="24">
        <v>83.0</v>
      </c>
      <c r="N5" s="25">
        <v>79.5</v>
      </c>
      <c r="O5" s="26"/>
      <c r="P5" s="24">
        <v>85.5</v>
      </c>
      <c r="Q5" s="25">
        <v>72.0</v>
      </c>
      <c r="R5" s="26"/>
      <c r="S5" s="24">
        <v>87.0</v>
      </c>
      <c r="T5" s="25">
        <v>74.5</v>
      </c>
      <c r="U5" s="26"/>
      <c r="V5" s="24">
        <v>89.0</v>
      </c>
      <c r="W5" s="25">
        <v>76.5</v>
      </c>
      <c r="X5" s="26"/>
      <c r="Y5" s="24">
        <v>91.5</v>
      </c>
      <c r="Z5" s="25">
        <v>79.0</v>
      </c>
      <c r="AA5" s="26"/>
      <c r="AB5" s="24">
        <v>94.0</v>
      </c>
      <c r="AC5" s="25">
        <v>82.0</v>
      </c>
      <c r="AD5" s="27"/>
      <c r="AE5" s="222"/>
      <c r="AF5" s="222"/>
      <c r="AG5" s="222"/>
    </row>
    <row r="6" ht="37.5" customHeight="1">
      <c r="A6" s="21"/>
      <c r="B6" s="28"/>
      <c r="C6" s="218"/>
      <c r="D6" s="223">
        <v>77.0</v>
      </c>
      <c r="E6" s="224">
        <v>77.0</v>
      </c>
      <c r="F6" s="221"/>
      <c r="G6" s="29">
        <v>79.5</v>
      </c>
      <c r="H6" s="30">
        <v>79.5</v>
      </c>
      <c r="I6" s="26"/>
      <c r="J6" s="29">
        <v>81.0</v>
      </c>
      <c r="K6" s="30">
        <v>81.0</v>
      </c>
      <c r="L6" s="26"/>
      <c r="M6" s="29">
        <v>82.5</v>
      </c>
      <c r="N6" s="30">
        <v>82.5</v>
      </c>
      <c r="O6" s="26"/>
      <c r="P6" s="29">
        <v>84.5</v>
      </c>
      <c r="Q6" s="30">
        <v>84.5</v>
      </c>
      <c r="R6" s="26"/>
      <c r="S6" s="29">
        <v>86.5</v>
      </c>
      <c r="T6" s="30">
        <v>86.5</v>
      </c>
      <c r="U6" s="26"/>
      <c r="V6" s="29">
        <v>89.0</v>
      </c>
      <c r="W6" s="30">
        <v>89.0</v>
      </c>
      <c r="X6" s="26"/>
      <c r="Y6" s="29">
        <v>92.5</v>
      </c>
      <c r="Z6" s="30">
        <v>92.5</v>
      </c>
      <c r="AA6" s="26"/>
      <c r="AB6" s="29">
        <v>99.0</v>
      </c>
      <c r="AC6" s="30">
        <v>99.0</v>
      </c>
      <c r="AD6" s="27"/>
      <c r="AE6" s="222"/>
      <c r="AF6" s="222"/>
      <c r="AG6" s="222"/>
    </row>
    <row r="7" ht="7.5" customHeight="1">
      <c r="A7" s="225"/>
      <c r="B7" s="226"/>
      <c r="C7" s="225"/>
      <c r="D7" s="227"/>
      <c r="E7" s="227"/>
      <c r="F7" s="228"/>
      <c r="G7" s="229"/>
      <c r="H7" s="229"/>
      <c r="I7" s="230"/>
      <c r="J7" s="229"/>
      <c r="K7" s="229"/>
      <c r="L7" s="230"/>
      <c r="M7" s="229"/>
      <c r="N7" s="229"/>
      <c r="O7" s="230"/>
      <c r="P7" s="229"/>
      <c r="Q7" s="229"/>
      <c r="R7" s="230"/>
      <c r="S7" s="229"/>
      <c r="T7" s="229"/>
      <c r="U7" s="230"/>
      <c r="V7" s="229"/>
      <c r="W7" s="229"/>
      <c r="X7" s="230"/>
      <c r="Y7" s="229"/>
      <c r="Z7" s="229"/>
      <c r="AA7" s="230"/>
      <c r="AB7" s="229"/>
      <c r="AC7" s="229"/>
      <c r="AD7" s="225"/>
      <c r="AE7" s="222"/>
      <c r="AF7" s="222"/>
      <c r="AG7" s="222"/>
    </row>
    <row r="8" ht="30.0" customHeight="1">
      <c r="A8" s="21"/>
      <c r="B8" s="231" t="s">
        <v>157</v>
      </c>
      <c r="C8" s="7"/>
      <c r="D8" s="7"/>
      <c r="E8" s="8"/>
      <c r="F8" s="221"/>
      <c r="G8" s="232"/>
      <c r="H8" s="8"/>
      <c r="I8" s="233"/>
      <c r="J8" s="232">
        <v>124.28</v>
      </c>
      <c r="K8" s="8"/>
      <c r="L8" s="233"/>
      <c r="M8" s="232">
        <v>149.004</v>
      </c>
      <c r="N8" s="8"/>
      <c r="O8" s="233"/>
      <c r="P8" s="232">
        <v>157.79</v>
      </c>
      <c r="Q8" s="8"/>
      <c r="R8" s="233"/>
      <c r="S8" s="232">
        <v>171.78</v>
      </c>
      <c r="T8" s="8"/>
      <c r="U8" s="233"/>
      <c r="V8" s="232">
        <v>233.87</v>
      </c>
      <c r="W8" s="8"/>
      <c r="X8" s="233"/>
      <c r="Y8" s="232">
        <v>331.97</v>
      </c>
      <c r="Z8" s="8"/>
      <c r="AA8" s="233"/>
      <c r="AB8" s="232">
        <v>402.49</v>
      </c>
      <c r="AC8" s="8"/>
      <c r="AD8" s="27"/>
      <c r="AE8" s="222"/>
      <c r="AF8" s="222"/>
      <c r="AG8" s="222"/>
    </row>
    <row r="9" ht="30.0" customHeight="1">
      <c r="A9" s="225"/>
      <c r="B9" s="226"/>
      <c r="C9" s="225"/>
      <c r="D9" s="227"/>
      <c r="E9" s="227"/>
      <c r="F9" s="228"/>
      <c r="G9" s="229"/>
      <c r="H9" s="229"/>
      <c r="I9" s="230"/>
      <c r="J9" s="234"/>
      <c r="K9" s="234"/>
      <c r="L9" s="230"/>
      <c r="M9" s="234"/>
      <c r="N9" s="234"/>
      <c r="O9" s="230"/>
      <c r="P9" s="234"/>
      <c r="Q9" s="234"/>
      <c r="R9" s="230"/>
      <c r="S9" s="234"/>
      <c r="T9" s="234" t="s">
        <v>158</v>
      </c>
      <c r="U9" s="230"/>
      <c r="V9" s="235">
        <f>(V10)/(V10+V11)</f>
        <v>0.4545454545</v>
      </c>
      <c r="W9" s="234"/>
      <c r="X9" s="230"/>
      <c r="Y9" s="234" t="s">
        <v>159</v>
      </c>
      <c r="Z9" s="235">
        <f>(W11)/(W10+W11)</f>
        <v>0.5454545455</v>
      </c>
      <c r="AA9" s="230"/>
      <c r="AB9" s="234"/>
      <c r="AC9" s="234"/>
      <c r="AD9" s="225"/>
      <c r="AE9" s="222"/>
      <c r="AF9" s="222"/>
      <c r="AG9" s="222"/>
    </row>
    <row r="10" ht="37.5" customHeight="1">
      <c r="A10" s="21"/>
      <c r="B10" s="236" t="s">
        <v>160</v>
      </c>
      <c r="C10" s="237"/>
      <c r="D10" s="237"/>
      <c r="E10" s="238"/>
      <c r="F10" s="221"/>
      <c r="G10" s="239">
        <f>IF(G5="", "", G5-$D$5)</f>
        <v>1.5</v>
      </c>
      <c r="H10" s="240">
        <f>IF(H5="", "", H5-$E$5)</f>
        <v>1</v>
      </c>
      <c r="I10" s="241"/>
      <c r="J10" s="239">
        <f>IF(J5="", "", J5-$D$5)</f>
        <v>2.5</v>
      </c>
      <c r="K10" s="240">
        <f>IF(K5="", "", K5-$E$5)</f>
        <v>2.5</v>
      </c>
      <c r="L10" s="230"/>
      <c r="M10" s="239">
        <f>IF(M5="", "", M5-$D$5)</f>
        <v>4</v>
      </c>
      <c r="N10" s="240">
        <f>IF(N5="", "", N5-$E$5)</f>
        <v>13</v>
      </c>
      <c r="O10" s="230"/>
      <c r="P10" s="239">
        <f>IF(P5="", "", P5-$D$5)</f>
        <v>6.5</v>
      </c>
      <c r="Q10" s="240">
        <f>IF(Q5="", "", Q5-$E$5)</f>
        <v>5.5</v>
      </c>
      <c r="R10" s="230"/>
      <c r="S10" s="239">
        <f>IF(S5="", "", S5-$D$5)</f>
        <v>8</v>
      </c>
      <c r="T10" s="240">
        <f>IF(T5="", "", T5-$E$5)</f>
        <v>8</v>
      </c>
      <c r="U10" s="230"/>
      <c r="V10" s="239">
        <f>IF(V5="", "", V5-$D$5)</f>
        <v>10</v>
      </c>
      <c r="W10" s="240">
        <f>IF(W5="", "", W5-$E$5)</f>
        <v>10</v>
      </c>
      <c r="X10" s="230"/>
      <c r="Y10" s="239">
        <f>IF(Y5="", "", Y5-$D$5)</f>
        <v>12.5</v>
      </c>
      <c r="Z10" s="240">
        <f>IF(Z5="", "", Z5-$E$5)</f>
        <v>12.5</v>
      </c>
      <c r="AA10" s="230"/>
      <c r="AB10" s="239">
        <f>IF(AB5="", "", AB5-$D$5)</f>
        <v>15</v>
      </c>
      <c r="AC10" s="240">
        <f>IF(AC5="", "", AC5-$E$5)</f>
        <v>15.5</v>
      </c>
      <c r="AD10" s="225"/>
      <c r="AE10" s="222"/>
      <c r="AF10" s="222"/>
      <c r="AG10" s="222"/>
    </row>
    <row r="11" ht="37.5" customHeight="1">
      <c r="A11" s="21"/>
      <c r="B11" s="158"/>
      <c r="C11" s="127"/>
      <c r="D11" s="127"/>
      <c r="E11" s="128"/>
      <c r="F11" s="221"/>
      <c r="G11" s="242">
        <f>IF(G6="", "", G6-$D$6)</f>
        <v>2.5</v>
      </c>
      <c r="H11" s="224">
        <f>IF(H6="", "", H6-$E$6)</f>
        <v>2.5</v>
      </c>
      <c r="I11" s="241"/>
      <c r="J11" s="242">
        <f>IF(J6="", "", J6-$D$6)</f>
        <v>4</v>
      </c>
      <c r="K11" s="224">
        <f>IF(K6="", "", K6-$E$6)</f>
        <v>4</v>
      </c>
      <c r="L11" s="230"/>
      <c r="M11" s="242">
        <f>IF(M6="", "", M6-$D$6)</f>
        <v>5.5</v>
      </c>
      <c r="N11" s="224">
        <f>IF(N6="", "", N6-$E$6)</f>
        <v>5.5</v>
      </c>
      <c r="O11" s="230"/>
      <c r="P11" s="242">
        <f>IF(P6="", "", P6-$D$6)</f>
        <v>7.5</v>
      </c>
      <c r="Q11" s="224">
        <f>IF(Q6="", "", Q6-$E$6)</f>
        <v>7.5</v>
      </c>
      <c r="R11" s="230"/>
      <c r="S11" s="242">
        <f>IF(S6="", "", S6-$D$6)</f>
        <v>9.5</v>
      </c>
      <c r="T11" s="224">
        <f>IF(T6="", "", T6-$E$6)</f>
        <v>9.5</v>
      </c>
      <c r="U11" s="230"/>
      <c r="V11" s="242">
        <f>IF(V6="", "", V6-$D$6)</f>
        <v>12</v>
      </c>
      <c r="W11" s="224">
        <f>IF(W6="", "", W6-$E$6)</f>
        <v>12</v>
      </c>
      <c r="X11" s="230"/>
      <c r="Y11" s="242">
        <f>IF(Y6="", "", Y6-$D$6)</f>
        <v>15.5</v>
      </c>
      <c r="Z11" s="224">
        <f>IF(Z6="", "", Z6-$E$6)</f>
        <v>15.5</v>
      </c>
      <c r="AA11" s="230"/>
      <c r="AB11" s="242">
        <f>IF(AB6="", "", AB6-$D$6)</f>
        <v>22</v>
      </c>
      <c r="AC11" s="224">
        <f>IF(AC6="", "", AC6-$E$6)</f>
        <v>22</v>
      </c>
      <c r="AD11" s="225"/>
      <c r="AE11" s="222"/>
      <c r="AF11" s="222"/>
      <c r="AG11" s="222"/>
    </row>
    <row r="12" ht="7.5" customHeight="1">
      <c r="A12" s="31"/>
      <c r="B12" s="33"/>
      <c r="C12" s="31"/>
      <c r="D12" s="243"/>
      <c r="E12" s="243"/>
      <c r="F12" s="31"/>
      <c r="G12" s="33"/>
      <c r="H12" s="33"/>
      <c r="I12" s="31"/>
      <c r="J12" s="33"/>
      <c r="K12" s="33"/>
      <c r="L12" s="31"/>
      <c r="M12" s="33"/>
      <c r="N12" s="33"/>
      <c r="O12" s="31"/>
      <c r="P12" s="33"/>
      <c r="Q12" s="33"/>
      <c r="R12" s="31"/>
      <c r="S12" s="33"/>
      <c r="T12" s="33"/>
      <c r="U12" s="31"/>
      <c r="V12" s="33"/>
      <c r="W12" s="33"/>
      <c r="X12" s="31"/>
      <c r="Y12" s="33"/>
      <c r="Z12" s="33"/>
      <c r="AA12" s="31"/>
      <c r="AB12" s="33"/>
      <c r="AC12" s="33"/>
      <c r="AD12" s="31"/>
      <c r="AE12" s="244"/>
      <c r="AF12" s="244"/>
      <c r="AG12" s="244"/>
    </row>
    <row r="13" ht="30.0" customHeight="1">
      <c r="A13" s="245"/>
      <c r="B13" s="246" t="s">
        <v>161</v>
      </c>
      <c r="C13" s="237"/>
      <c r="D13" s="237"/>
      <c r="E13" s="238"/>
      <c r="F13" s="247"/>
      <c r="G13" s="248" t="s">
        <v>162</v>
      </c>
      <c r="H13" s="249">
        <f>IF(OR(G5="", H5="", G6="", H6=""), "", SUM(G10:H11)*9.81)</f>
        <v>73.575</v>
      </c>
      <c r="I13" s="250"/>
      <c r="J13" s="251" t="s">
        <v>162</v>
      </c>
      <c r="K13" s="249">
        <f>IF(OR(J5="", K5="", J6="", K6=""), "", SUM(J10:K11)*9.81)</f>
        <v>127.53</v>
      </c>
      <c r="L13" s="31"/>
      <c r="M13" s="251" t="s">
        <v>162</v>
      </c>
      <c r="N13" s="249">
        <f>IF(OR(M5="", N5="", M6="", N6=""), "", SUM(M10:N11)*9.81)</f>
        <v>274.68</v>
      </c>
      <c r="O13" s="31"/>
      <c r="P13" s="251" t="s">
        <v>162</v>
      </c>
      <c r="Q13" s="249">
        <f>IF(OR(P5="", Q5="", P6="", Q6=""), "", SUM(P10:Q11)*9.81)</f>
        <v>264.87</v>
      </c>
      <c r="R13" s="31"/>
      <c r="S13" s="251" t="s">
        <v>162</v>
      </c>
      <c r="T13" s="249">
        <f>IF(OR(S5="", T5="", S6="", T6=""), "", SUM(S10:T11)*9.81)</f>
        <v>343.35</v>
      </c>
      <c r="U13" s="31"/>
      <c r="V13" s="251" t="s">
        <v>162</v>
      </c>
      <c r="W13" s="249">
        <f>IF(OR(V5="", W5="", V6="", W6=""), "", SUM(V10:W11)*9.81)</f>
        <v>431.64</v>
      </c>
      <c r="X13" s="31"/>
      <c r="Y13" s="251" t="s">
        <v>162</v>
      </c>
      <c r="Z13" s="249">
        <f>IF(OR(Y5="", Z5="", Y6="", Z6=""), "", SUM(Y10:Z11)*9.81)</f>
        <v>549.36</v>
      </c>
      <c r="AA13" s="31"/>
      <c r="AB13" s="251" t="s">
        <v>162</v>
      </c>
      <c r="AC13" s="249">
        <f>IF(OR(AB5="", AC5="", AB6="", AC6=""), "", SUM(AB10:AC11)*9.81)</f>
        <v>730.845</v>
      </c>
      <c r="AD13" s="31"/>
      <c r="AE13" s="244"/>
      <c r="AF13" s="244"/>
      <c r="AG13" s="244"/>
    </row>
    <row r="14" ht="30.0" customHeight="1">
      <c r="A14" s="245"/>
      <c r="B14" s="155"/>
      <c r="E14" s="252"/>
      <c r="F14" s="247"/>
      <c r="G14" s="253" t="s">
        <v>163</v>
      </c>
      <c r="H14" s="254" t="str">
        <f>IF(H13="", "", 2*(-H13)/('Dados iniciais'!$C$10*(G4/3.6)^2*'Dados iniciais'!$C$6))</f>
        <v>#REF!</v>
      </c>
      <c r="I14" s="250"/>
      <c r="J14" s="253" t="s">
        <v>163</v>
      </c>
      <c r="K14" s="254" t="str">
        <f>IF(K13="", "", 2*(-K13)/('Dados iniciais'!$C$10*(J4/3.6)^2*'Dados iniciais'!$C$6))</f>
        <v>#REF!</v>
      </c>
      <c r="L14" s="31"/>
      <c r="M14" s="253" t="s">
        <v>163</v>
      </c>
      <c r="N14" s="254" t="str">
        <f>IF(N13="", "", 2*(-N13)/('Dados iniciais'!$C$10*(M4/3.6)^2*'Dados iniciais'!$C$6))</f>
        <v>#REF!</v>
      </c>
      <c r="O14" s="31"/>
      <c r="P14" s="253" t="s">
        <v>163</v>
      </c>
      <c r="Q14" s="254" t="str">
        <f>IF(Q13="", "", 2*(-Q13)/('Dados iniciais'!$C$10*(P4/3.6)^2*'Dados iniciais'!$C$6))</f>
        <v>#REF!</v>
      </c>
      <c r="R14" s="31"/>
      <c r="S14" s="253" t="s">
        <v>163</v>
      </c>
      <c r="T14" s="254" t="str">
        <f>IF(T13="", "", 2*(-T13)/('Dados iniciais'!$C$10*(S4/3.6)^2*'Dados iniciais'!$C$6))</f>
        <v>#REF!</v>
      </c>
      <c r="U14" s="31"/>
      <c r="V14" s="253" t="s">
        <v>163</v>
      </c>
      <c r="W14" s="254" t="str">
        <f>IF(W13="", "", 2*(-W13)/('Dados iniciais'!$C$10*(V4/3.6)^2*'Dados iniciais'!$C$6))</f>
        <v>#REF!</v>
      </c>
      <c r="X14" s="31"/>
      <c r="Y14" s="253" t="s">
        <v>163</v>
      </c>
      <c r="Z14" s="254" t="str">
        <f>IF(Z13="", "", 2*(-Z13)/('Dados iniciais'!$C$10*(Y4/3.6)^2*'Dados iniciais'!$C$6))</f>
        <v>#REF!</v>
      </c>
      <c r="AA14" s="31"/>
      <c r="AB14" s="253" t="s">
        <v>163</v>
      </c>
      <c r="AC14" s="254" t="str">
        <f>IF(AC13="", "", 2*(-AC13)/('Dados iniciais'!$C$10*(AB4/3.6)^2*'Dados iniciais'!$C$6))</f>
        <v>#REF!</v>
      </c>
      <c r="AD14" s="31"/>
      <c r="AE14" s="244"/>
      <c r="AF14" s="244" t="str">
        <f>AVERAGE(H14,K14,N14,Q14,T14,W14,Z14,AC14)</f>
        <v>#REF!</v>
      </c>
      <c r="AG14" s="244"/>
    </row>
    <row r="15" ht="30.0" hidden="1" customHeight="1">
      <c r="A15" s="245"/>
      <c r="B15" s="155"/>
      <c r="E15" s="252"/>
      <c r="F15" s="247"/>
      <c r="G15" s="253" t="s">
        <v>164</v>
      </c>
      <c r="H15" s="254" t="str">
        <f>IF(H14="", "",-H14)</f>
        <v>#REF!</v>
      </c>
      <c r="I15" s="250"/>
      <c r="J15" s="253" t="s">
        <v>164</v>
      </c>
      <c r="K15" s="254" t="str">
        <f>IF(K14="", "",-K14)</f>
        <v>#REF!</v>
      </c>
      <c r="L15" s="31"/>
      <c r="M15" s="253" t="s">
        <v>164</v>
      </c>
      <c r="N15" s="254" t="str">
        <f>IF(N14="", "",-N14)</f>
        <v>#REF!</v>
      </c>
      <c r="O15" s="31"/>
      <c r="P15" s="253" t="s">
        <v>164</v>
      </c>
      <c r="Q15" s="254" t="str">
        <f>IF(Q14="", "",-Q14)</f>
        <v>#REF!</v>
      </c>
      <c r="R15" s="31"/>
      <c r="S15" s="253" t="s">
        <v>164</v>
      </c>
      <c r="T15" s="254" t="str">
        <f>IF(T14="", "",-T14)</f>
        <v>#REF!</v>
      </c>
      <c r="U15" s="31"/>
      <c r="V15" s="253" t="s">
        <v>164</v>
      </c>
      <c r="W15" s="254" t="str">
        <f>IF(W14="", "",-W14)</f>
        <v>#REF!</v>
      </c>
      <c r="X15" s="31"/>
      <c r="Y15" s="253" t="s">
        <v>164</v>
      </c>
      <c r="Z15" s="254" t="str">
        <f>IF(Z14="", "",-Z14)</f>
        <v>#REF!</v>
      </c>
      <c r="AA15" s="31"/>
      <c r="AB15" s="253" t="s">
        <v>164</v>
      </c>
      <c r="AC15" s="254" t="str">
        <f>IF(AC14="", "",-AC14)</f>
        <v>#REF!</v>
      </c>
      <c r="AD15" s="31"/>
      <c r="AE15" s="244"/>
      <c r="AF15" s="244"/>
      <c r="AG15" s="244"/>
    </row>
    <row r="16" ht="30.0" hidden="1" customHeight="1">
      <c r="A16" s="245"/>
      <c r="B16" s="155"/>
      <c r="E16" s="252"/>
      <c r="F16" s="247"/>
      <c r="G16" s="253" t="s">
        <v>165</v>
      </c>
      <c r="H16" s="255" t="str">
        <f>IF(H13="", "", ('Dados iniciais'!$C$9*(G11+H11)*9.81-H13*'Dados iniciais'!$C$7)/'Dados iniciais'!$C$8)</f>
        <v>#REF!</v>
      </c>
      <c r="I16" s="250"/>
      <c r="J16" s="253" t="s">
        <v>165</v>
      </c>
      <c r="K16" s="255" t="str">
        <f>IF(K13="", "", ('Dados iniciais'!$C$9*(J11+K11)*9.81-K13*'Dados iniciais'!$C$7)/'Dados iniciais'!$C$8)</f>
        <v>#REF!</v>
      </c>
      <c r="L16" s="31"/>
      <c r="M16" s="253" t="s">
        <v>165</v>
      </c>
      <c r="N16" s="255" t="str">
        <f>IF(N13="", "", ('Dados iniciais'!$C$9*(M11+N11)*9.81-N13*'Dados iniciais'!$C$7)/'Dados iniciais'!$C$8)</f>
        <v>#REF!</v>
      </c>
      <c r="O16" s="31"/>
      <c r="P16" s="253" t="s">
        <v>165</v>
      </c>
      <c r="Q16" s="255" t="str">
        <f>IF(Q13="", "", ('Dados iniciais'!$C$9*(P11+Q11)*9.81-Q13*'Dados iniciais'!$C$7)/'Dados iniciais'!$C$8)</f>
        <v>#REF!</v>
      </c>
      <c r="R16" s="31"/>
      <c r="S16" s="253" t="s">
        <v>165</v>
      </c>
      <c r="T16" s="255" t="str">
        <f>IF(T13="", "", ('Dados iniciais'!$C$9*(S11+T11)*9.81-T13*'Dados iniciais'!$C$7)/'Dados iniciais'!$C$8)</f>
        <v>#REF!</v>
      </c>
      <c r="U16" s="31"/>
      <c r="V16" s="253" t="s">
        <v>165</v>
      </c>
      <c r="W16" s="255" t="str">
        <f>IF(W13="", "", ('Dados iniciais'!$C$9*(V11+W11)*9.81-W13*'Dados iniciais'!$C$7)/'Dados iniciais'!$C$8)</f>
        <v>#REF!</v>
      </c>
      <c r="X16" s="31"/>
      <c r="Y16" s="253" t="s">
        <v>165</v>
      </c>
      <c r="Z16" s="255" t="str">
        <f>IF(Z13="", "", ('Dados iniciais'!$C$9*(Y11+Z11)*9.81-Z13*'Dados iniciais'!$C$7)/'Dados iniciais'!$C$8)</f>
        <v>#REF!</v>
      </c>
      <c r="AA16" s="31"/>
      <c r="AB16" s="253" t="s">
        <v>165</v>
      </c>
      <c r="AC16" s="255" t="str">
        <f>IF(AC13="", "", ('Dados iniciais'!$C$9*(AB11+AC11)*9.81-AC13*'Dados iniciais'!$C$7)/'Dados iniciais'!$C$8)</f>
        <v>#REF!</v>
      </c>
      <c r="AD16" s="31"/>
      <c r="AE16" s="244"/>
      <c r="AF16" s="244"/>
      <c r="AG16" s="244"/>
    </row>
    <row r="17" ht="30.0" customHeight="1">
      <c r="A17" s="245"/>
      <c r="B17" s="155"/>
      <c r="E17" s="252"/>
      <c r="F17" s="247"/>
      <c r="G17" s="253" t="s">
        <v>166</v>
      </c>
      <c r="H17" s="256" t="str">
        <f>IF(G8="", "", 2*G8/('Dados iniciais'!$C$10*(G4/3.6)^2*'Dados iniciais'!$C$6))</f>
        <v/>
      </c>
      <c r="I17" s="250"/>
      <c r="J17" s="253" t="s">
        <v>166</v>
      </c>
      <c r="K17" s="256" t="str">
        <f>IF(J8="", "", 2*J8/('Dados iniciais'!$C$10*(J4/3.6)^2*'Dados iniciais'!$C$6))</f>
        <v>#REF!</v>
      </c>
      <c r="L17" s="31"/>
      <c r="M17" s="253" t="s">
        <v>166</v>
      </c>
      <c r="N17" s="256" t="str">
        <f>IF(M8="", "", 2*M8/('Dados iniciais'!$C$10*(M4/3.6)^2*'Dados iniciais'!$C$6))</f>
        <v>#REF!</v>
      </c>
      <c r="O17" s="31"/>
      <c r="P17" s="253" t="s">
        <v>166</v>
      </c>
      <c r="Q17" s="256" t="str">
        <f>IF(P8="", "", 2*P8/('Dados iniciais'!$C$10*(P4/3.6)^2*'Dados iniciais'!$C$6))</f>
        <v>#REF!</v>
      </c>
      <c r="R17" s="31"/>
      <c r="S17" s="253" t="s">
        <v>166</v>
      </c>
      <c r="T17" s="256" t="str">
        <f>IF(S8="", "", 2*S8/('Dados iniciais'!$C$10*(S4/3.6)^2*'Dados iniciais'!$C$6))</f>
        <v>#REF!</v>
      </c>
      <c r="U17" s="31"/>
      <c r="V17" s="253" t="s">
        <v>166</v>
      </c>
      <c r="W17" s="256" t="str">
        <f>IF(V8="", "", 2*V8/('Dados iniciais'!$C$10*(V4/3.6)^2*'Dados iniciais'!$C$6))</f>
        <v>#REF!</v>
      </c>
      <c r="X17" s="31"/>
      <c r="Y17" s="253" t="s">
        <v>166</v>
      </c>
      <c r="Z17" s="256" t="str">
        <f>IF(Y8="", "", 2*Y8/('Dados iniciais'!$C$10*(Y4/3.6)^2*'Dados iniciais'!$C$6))</f>
        <v>#REF!</v>
      </c>
      <c r="AA17" s="31"/>
      <c r="AB17" s="253" t="s">
        <v>166</v>
      </c>
      <c r="AC17" s="256" t="str">
        <f>IF(AB8="", "", 2*AB8/('Dados iniciais'!$C$10*(AB4/3.6)^2*'Dados iniciais'!$C$6))</f>
        <v>#REF!</v>
      </c>
      <c r="AD17" s="31"/>
      <c r="AE17" s="244"/>
      <c r="AF17" s="244" t="str">
        <f>AVERAGE(K17,N17,Q17,T17,W17,Z17,AC17)</f>
        <v>#REF!</v>
      </c>
      <c r="AG17" s="244"/>
    </row>
    <row r="18" ht="30.0" customHeight="1">
      <c r="A18" s="245"/>
      <c r="B18" s="158"/>
      <c r="C18" s="127"/>
      <c r="D18" s="127"/>
      <c r="E18" s="128"/>
      <c r="F18" s="247"/>
      <c r="G18" s="257" t="s">
        <v>167</v>
      </c>
      <c r="H18" s="258" t="str">
        <f>IF(OR(H14="", H17="", H17=0), "", ABS(H14/H17))</f>
        <v>#REF!</v>
      </c>
      <c r="I18" s="250"/>
      <c r="J18" s="257" t="s">
        <v>167</v>
      </c>
      <c r="K18" s="258" t="str">
        <f>IF(OR(K14="", K17="", K17=0), "", ABS(K14/K17))</f>
        <v>#REF!</v>
      </c>
      <c r="L18" s="31"/>
      <c r="M18" s="257" t="s">
        <v>167</v>
      </c>
      <c r="N18" s="258" t="str">
        <f>IF(OR(N14="", N17="", N17=0), "", ABS(N14/N17))</f>
        <v>#REF!</v>
      </c>
      <c r="O18" s="31"/>
      <c r="P18" s="257" t="s">
        <v>167</v>
      </c>
      <c r="Q18" s="258" t="str">
        <f>IF(OR(Q14="", Q17="", Q17=0), "", ABS(Q14/Q17))</f>
        <v>#REF!</v>
      </c>
      <c r="R18" s="31"/>
      <c r="S18" s="257" t="s">
        <v>167</v>
      </c>
      <c r="T18" s="258" t="str">
        <f>IF(OR(T14="", T17="", T17=0), "", ABS(T14/T17))</f>
        <v>#REF!</v>
      </c>
      <c r="U18" s="31"/>
      <c r="V18" s="257" t="s">
        <v>167</v>
      </c>
      <c r="W18" s="258" t="str">
        <f>IF(OR(W14="", W17="", W17=0), "", ABS(W14/W17))</f>
        <v>#REF!</v>
      </c>
      <c r="X18" s="31"/>
      <c r="Y18" s="257" t="s">
        <v>167</v>
      </c>
      <c r="Z18" s="258" t="str">
        <f>IF(OR(Z14="", Z17="", Z17=0), "", ABS(Z14/Z17))</f>
        <v>#REF!</v>
      </c>
      <c r="AA18" s="31"/>
      <c r="AB18" s="257" t="s">
        <v>167</v>
      </c>
      <c r="AC18" s="258" t="str">
        <f>IF(OR(AC14="", AC17="", AC17=0), "", ABS(AC14/AC17))</f>
        <v>#REF!</v>
      </c>
      <c r="AD18" s="31"/>
      <c r="AE18" s="244"/>
      <c r="AF18" s="244"/>
      <c r="AG18" s="244"/>
    </row>
    <row r="19">
      <c r="A19" s="245"/>
      <c r="B19" s="259" t="s">
        <v>168</v>
      </c>
      <c r="C19" s="259"/>
      <c r="D19" s="259">
        <v>1.2</v>
      </c>
      <c r="E19" s="259"/>
      <c r="F19" s="247"/>
      <c r="G19" s="260" t="s">
        <v>169</v>
      </c>
      <c r="H19" s="261" t="str">
        <f>(H14/((1 + ($D$19/(4*$D$20))^2)))</f>
        <v>#REF!</v>
      </c>
      <c r="I19" s="261"/>
      <c r="J19" s="261"/>
      <c r="K19" s="261" t="str">
        <f>(K14/((1 + ($D$19/(4*$D$20))^2)))</f>
        <v>#REF!</v>
      </c>
      <c r="L19" s="261"/>
      <c r="M19" s="261"/>
      <c r="N19" s="261" t="str">
        <f>(N14/((1 + ($D$19/(4*$D$20))^2)))</f>
        <v>#REF!</v>
      </c>
      <c r="O19" s="261"/>
      <c r="P19" s="261"/>
      <c r="Q19" s="261" t="str">
        <f>(Q14/((1 + ($D$19/(4*$D$20))^2)))</f>
        <v>#REF!</v>
      </c>
      <c r="R19" s="261"/>
      <c r="S19" s="261"/>
      <c r="T19" s="261" t="str">
        <f>(T14/((1 + ($D$19/(4*$D$20))^2)))</f>
        <v>#REF!</v>
      </c>
      <c r="U19" s="261"/>
      <c r="V19" s="261"/>
      <c r="W19" s="261" t="str">
        <f>(W14/((1 + ($D$19/(4*$D$20))^2)))</f>
        <v>#REF!</v>
      </c>
      <c r="X19" s="261"/>
      <c r="Y19" s="261"/>
      <c r="Z19" s="261" t="str">
        <f>(Z14/((1 + ($D$19/(4*$D$20))^2)))</f>
        <v>#REF!</v>
      </c>
      <c r="AA19" s="261"/>
      <c r="AB19" s="261"/>
      <c r="AC19" s="261" t="str">
        <f>(AC14/((1 + ($D$19/(4*$D$20))^2)))</f>
        <v>#REF!</v>
      </c>
      <c r="AD19" s="31"/>
      <c r="AE19" s="244"/>
      <c r="AF19" s="244"/>
      <c r="AG19" s="244"/>
    </row>
    <row r="20">
      <c r="A20" s="245"/>
      <c r="B20" s="259" t="s">
        <v>170</v>
      </c>
      <c r="C20" s="259"/>
      <c r="D20" s="259">
        <v>50.0</v>
      </c>
      <c r="E20" s="259"/>
      <c r="F20" s="247"/>
      <c r="G20" s="260" t="s">
        <v>171</v>
      </c>
      <c r="H20" s="261">
        <f>(H17/((1 + ($D$19/(4*$D$20))^2)))</f>
        <v>0</v>
      </c>
      <c r="I20" s="261"/>
      <c r="J20" s="261"/>
      <c r="K20" s="261" t="str">
        <f>(K17/((1 + ($D$19/(4*$D$20))^2)))</f>
        <v>#REF!</v>
      </c>
      <c r="L20" s="261"/>
      <c r="M20" s="261"/>
      <c r="N20" s="261" t="str">
        <f>(N17/((1 + ($D$19/(4*$D$20))^2)))</f>
        <v>#REF!</v>
      </c>
      <c r="O20" s="261"/>
      <c r="P20" s="261"/>
      <c r="Q20" s="261" t="str">
        <f>(Q17/((1 + ($D$19/(4*$D$20))^2)))</f>
        <v>#REF!</v>
      </c>
      <c r="R20" s="261"/>
      <c r="S20" s="261"/>
      <c r="T20" s="261" t="str">
        <f>(T17/((1 + ($D$19/(4*$D$20))^2)))</f>
        <v>#REF!</v>
      </c>
      <c r="U20" s="261"/>
      <c r="V20" s="261"/>
      <c r="W20" s="261" t="str">
        <f>(W17/((1 + ($D$19/(4*$D$20))^2)))</f>
        <v>#REF!</v>
      </c>
      <c r="X20" s="261"/>
      <c r="Y20" s="261"/>
      <c r="Z20" s="261" t="str">
        <f>(Z17/((1 + ($D$19/(4*$D$20))^2)))</f>
        <v>#REF!</v>
      </c>
      <c r="AA20" s="261"/>
      <c r="AB20" s="261"/>
      <c r="AC20" s="261" t="str">
        <f>(AC17/((1 + ($D$19/(4*$D$20))^2)))</f>
        <v>#REF!</v>
      </c>
      <c r="AD20" s="31"/>
      <c r="AE20" s="244"/>
      <c r="AF20" s="244"/>
      <c r="AG20" s="244"/>
    </row>
    <row r="21">
      <c r="A21" s="245"/>
      <c r="B21" s="259"/>
      <c r="C21" s="259"/>
      <c r="D21" s="259"/>
      <c r="E21" s="259"/>
      <c r="F21" s="247"/>
      <c r="G21" s="260" t="s">
        <v>172</v>
      </c>
      <c r="H21" s="261">
        <f>SUM(G10:H10)/SUM(G10:H11)</f>
        <v>0.3333333333</v>
      </c>
      <c r="I21" s="261"/>
      <c r="J21" s="261"/>
      <c r="K21" s="261">
        <f>SUM(J10:K10)/SUM(J10:K11)</f>
        <v>0.3846153846</v>
      </c>
      <c r="L21" s="261"/>
      <c r="M21" s="261"/>
      <c r="N21" s="261">
        <f>SUM(M10:N10)/SUM(M10:N11)</f>
        <v>0.6071428571</v>
      </c>
      <c r="O21" s="261"/>
      <c r="P21" s="261"/>
      <c r="Q21" s="261">
        <f>SUM(P10:Q10)/SUM(P10:Q11)</f>
        <v>0.4444444444</v>
      </c>
      <c r="R21" s="261"/>
      <c r="S21" s="261"/>
      <c r="T21" s="261">
        <f>SUM(S10:T10)/SUM(S10:T11)</f>
        <v>0.4571428571</v>
      </c>
      <c r="U21" s="261"/>
      <c r="V21" s="261"/>
      <c r="W21" s="261">
        <f>SUM(V10:W10)/SUM(V10:W11)</f>
        <v>0.4545454545</v>
      </c>
      <c r="X21" s="261"/>
      <c r="Y21" s="261"/>
      <c r="Z21" s="261"/>
      <c r="AA21" s="261"/>
      <c r="AB21" s="261"/>
      <c r="AC21" s="261">
        <f>SUM(AB10:AC10)/SUM(AB10:AC11)</f>
        <v>0.4093959732</v>
      </c>
      <c r="AD21" s="31"/>
      <c r="AE21" s="244"/>
      <c r="AF21" s="244"/>
      <c r="AG21" s="244"/>
    </row>
    <row r="22" ht="30.0" customHeight="1">
      <c r="A22" s="31"/>
      <c r="B22" s="33"/>
      <c r="C22" s="31"/>
      <c r="D22" s="33"/>
      <c r="E22" s="33"/>
      <c r="F22" s="31"/>
      <c r="G22" s="262"/>
      <c r="H22" s="263"/>
      <c r="I22" s="31"/>
      <c r="J22" s="262"/>
      <c r="K22" s="264"/>
      <c r="L22" s="31"/>
      <c r="M22" s="262"/>
      <c r="N22" s="264"/>
      <c r="O22" s="31"/>
      <c r="P22" s="262"/>
      <c r="Q22" s="264"/>
      <c r="R22" s="31"/>
      <c r="S22" s="262"/>
      <c r="T22" s="264"/>
      <c r="U22" s="31"/>
      <c r="V22" s="262"/>
      <c r="W22" s="264"/>
      <c r="X22" s="31"/>
      <c r="Y22" s="262"/>
      <c r="Z22" s="264"/>
      <c r="AA22" s="31"/>
      <c r="AB22" s="262"/>
      <c r="AC22" s="264"/>
      <c r="AD22" s="31"/>
      <c r="AE22" s="244"/>
      <c r="AF22" s="244"/>
      <c r="AG22" s="244"/>
    </row>
    <row r="23" ht="37.5" customHeight="1">
      <c r="A23" s="31"/>
      <c r="B23" s="31"/>
      <c r="C23" s="31"/>
      <c r="D23" s="31"/>
      <c r="E23" s="31"/>
      <c r="F23" s="31"/>
      <c r="G23" s="265"/>
      <c r="H23" s="266"/>
      <c r="I23" s="31"/>
      <c r="J23" s="265"/>
      <c r="K23" s="266"/>
      <c r="L23" s="31"/>
      <c r="M23" s="265"/>
      <c r="N23" s="266"/>
      <c r="O23" s="31"/>
      <c r="P23" s="265"/>
      <c r="Q23" s="266"/>
      <c r="R23" s="31"/>
      <c r="S23" s="265"/>
      <c r="T23" s="266"/>
      <c r="U23" s="31"/>
      <c r="V23" s="265"/>
      <c r="W23" s="266"/>
      <c r="X23" s="31"/>
      <c r="Y23" s="265"/>
      <c r="Z23" s="266"/>
      <c r="AA23" s="31"/>
      <c r="AB23" s="265"/>
      <c r="AC23" s="266"/>
      <c r="AD23" s="31"/>
      <c r="AE23" s="244"/>
      <c r="AF23" s="244"/>
      <c r="AG23" s="244"/>
    </row>
    <row r="24" ht="37.5" customHeight="1">
      <c r="A24" s="31"/>
      <c r="B24" s="31"/>
      <c r="C24" s="31"/>
      <c r="D24" s="31"/>
      <c r="E24" s="31"/>
      <c r="F24" s="31"/>
      <c r="G24" s="265"/>
      <c r="H24" s="266"/>
      <c r="I24" s="31"/>
      <c r="J24" s="265"/>
      <c r="K24" s="266"/>
      <c r="L24" s="31"/>
      <c r="M24" s="265"/>
      <c r="N24" s="266"/>
      <c r="O24" s="31"/>
      <c r="P24" s="265"/>
      <c r="Q24" s="266"/>
      <c r="R24" s="31"/>
      <c r="S24" s="265"/>
      <c r="T24" s="266"/>
      <c r="U24" s="31"/>
      <c r="V24" s="265"/>
      <c r="W24" s="266"/>
      <c r="X24" s="31"/>
      <c r="Y24" s="265"/>
      <c r="Z24" s="266"/>
      <c r="AA24" s="31"/>
      <c r="AB24" s="265"/>
      <c r="AC24" s="266"/>
      <c r="AD24" s="31"/>
      <c r="AE24" s="244"/>
      <c r="AF24" s="244"/>
      <c r="AG24" s="244"/>
    </row>
    <row r="25" ht="37.5" customHeight="1">
      <c r="A25" s="31"/>
      <c r="B25" s="31"/>
      <c r="C25" s="31"/>
      <c r="D25" s="31"/>
      <c r="E25" s="31"/>
      <c r="F25" s="31"/>
      <c r="G25" s="265"/>
      <c r="H25" s="266"/>
      <c r="I25" s="31"/>
      <c r="J25" s="265"/>
      <c r="K25" s="266"/>
      <c r="L25" s="31"/>
      <c r="M25" s="265"/>
      <c r="N25" s="266"/>
      <c r="O25" s="31"/>
      <c r="P25" s="265"/>
      <c r="Q25" s="266"/>
      <c r="R25" s="31"/>
      <c r="S25" s="265"/>
      <c r="T25" s="266"/>
      <c r="U25" s="31"/>
      <c r="V25" s="265"/>
      <c r="W25" s="266"/>
      <c r="X25" s="31"/>
      <c r="Y25" s="265"/>
      <c r="Z25" s="266"/>
      <c r="AA25" s="31"/>
      <c r="AB25" s="265"/>
      <c r="AC25" s="266"/>
      <c r="AD25" s="31"/>
      <c r="AE25" s="244"/>
      <c r="AF25" s="244"/>
      <c r="AG25" s="244"/>
    </row>
    <row r="26" ht="37.5" customHeight="1">
      <c r="A26" s="31"/>
      <c r="B26" s="31"/>
      <c r="C26" s="31"/>
      <c r="D26" s="31"/>
      <c r="E26" s="31"/>
      <c r="F26" s="31"/>
      <c r="G26" s="265"/>
      <c r="H26" s="266"/>
      <c r="I26" s="31"/>
      <c r="J26" s="265"/>
      <c r="K26" s="266"/>
      <c r="L26" s="31"/>
      <c r="M26" s="265"/>
      <c r="N26" s="266"/>
      <c r="O26" s="31"/>
      <c r="P26" s="265"/>
      <c r="Q26" s="266"/>
      <c r="R26" s="31"/>
      <c r="S26" s="265"/>
      <c r="T26" s="266"/>
      <c r="U26" s="31"/>
      <c r="V26" s="265"/>
      <c r="W26" s="266"/>
      <c r="X26" s="31"/>
      <c r="Y26" s="265"/>
      <c r="Z26" s="266"/>
      <c r="AA26" s="31"/>
      <c r="AB26" s="265"/>
      <c r="AC26" s="266"/>
      <c r="AD26" s="31"/>
      <c r="AE26" s="244"/>
      <c r="AF26" s="244"/>
      <c r="AG26" s="244"/>
    </row>
    <row r="27" ht="37.5" customHeight="1">
      <c r="A27" s="31"/>
      <c r="B27" s="31"/>
      <c r="C27" s="31"/>
      <c r="D27" s="31"/>
      <c r="E27" s="31"/>
      <c r="F27" s="31"/>
      <c r="G27" s="265"/>
      <c r="H27" s="266"/>
      <c r="I27" s="31"/>
      <c r="J27" s="265"/>
      <c r="K27" s="266"/>
      <c r="L27" s="31"/>
      <c r="M27" s="265"/>
      <c r="N27" s="266"/>
      <c r="O27" s="31"/>
      <c r="P27" s="265"/>
      <c r="Q27" s="266"/>
      <c r="R27" s="31"/>
      <c r="S27" s="265"/>
      <c r="T27" s="266"/>
      <c r="U27" s="31"/>
      <c r="V27" s="265"/>
      <c r="W27" s="266"/>
      <c r="X27" s="31"/>
      <c r="Y27" s="265"/>
      <c r="Z27" s="266"/>
      <c r="AA27" s="31"/>
      <c r="AB27" s="265"/>
      <c r="AC27" s="266"/>
      <c r="AD27" s="31"/>
      <c r="AE27" s="244"/>
      <c r="AF27" s="244"/>
      <c r="AG27" s="244"/>
    </row>
    <row r="28" ht="37.5" customHeight="1">
      <c r="A28" s="31"/>
      <c r="B28" s="31"/>
      <c r="C28" s="31"/>
      <c r="D28" s="31"/>
      <c r="E28" s="31"/>
      <c r="F28" s="31"/>
      <c r="G28" s="265"/>
      <c r="H28" s="266"/>
      <c r="I28" s="31"/>
      <c r="J28" s="265"/>
      <c r="K28" s="266"/>
      <c r="L28" s="31"/>
      <c r="M28" s="265"/>
      <c r="N28" s="266"/>
      <c r="O28" s="31"/>
      <c r="P28" s="265"/>
      <c r="Q28" s="266"/>
      <c r="R28" s="31"/>
      <c r="S28" s="265"/>
      <c r="T28" s="266"/>
      <c r="U28" s="31"/>
      <c r="V28" s="265"/>
      <c r="W28" s="266"/>
      <c r="X28" s="31"/>
      <c r="Y28" s="265"/>
      <c r="Z28" s="266"/>
      <c r="AA28" s="31"/>
      <c r="AB28" s="265"/>
      <c r="AC28" s="266"/>
      <c r="AD28" s="31"/>
      <c r="AE28" s="244"/>
      <c r="AF28" s="244"/>
      <c r="AG28" s="244"/>
    </row>
    <row r="29" ht="37.5" customHeight="1">
      <c r="A29" s="31"/>
      <c r="B29" s="31"/>
      <c r="C29" s="31"/>
      <c r="D29" s="31"/>
      <c r="E29" s="31"/>
      <c r="F29" s="31"/>
      <c r="G29" s="265"/>
      <c r="H29" s="266"/>
      <c r="I29" s="31"/>
      <c r="J29" s="265"/>
      <c r="K29" s="266"/>
      <c r="L29" s="31"/>
      <c r="M29" s="265"/>
      <c r="N29" s="266"/>
      <c r="O29" s="31"/>
      <c r="P29" s="265"/>
      <c r="Q29" s="266"/>
      <c r="R29" s="31"/>
      <c r="S29" s="265"/>
      <c r="T29" s="266"/>
      <c r="U29" s="31"/>
      <c r="V29" s="265"/>
      <c r="W29" s="266"/>
      <c r="X29" s="31"/>
      <c r="Y29" s="265"/>
      <c r="Z29" s="266"/>
      <c r="AA29" s="31"/>
      <c r="AB29" s="265"/>
      <c r="AC29" s="266"/>
      <c r="AD29" s="31"/>
      <c r="AE29" s="244"/>
      <c r="AF29" s="244"/>
      <c r="AG29" s="244"/>
    </row>
    <row r="30" ht="37.5" customHeight="1">
      <c r="A30" s="31"/>
      <c r="B30" s="31"/>
      <c r="C30" s="31"/>
      <c r="D30" s="31"/>
      <c r="E30" s="31"/>
      <c r="F30" s="31"/>
      <c r="G30" s="265"/>
      <c r="H30" s="266"/>
      <c r="I30" s="31"/>
      <c r="J30" s="265"/>
      <c r="K30" s="266"/>
      <c r="L30" s="31"/>
      <c r="M30" s="265"/>
      <c r="N30" s="266"/>
      <c r="O30" s="31"/>
      <c r="P30" s="265"/>
      <c r="Q30" s="266"/>
      <c r="R30" s="31"/>
      <c r="S30" s="265"/>
      <c r="T30" s="266"/>
      <c r="U30" s="31"/>
      <c r="V30" s="265"/>
      <c r="W30" s="266"/>
      <c r="X30" s="31"/>
      <c r="Y30" s="265"/>
      <c r="Z30" s="266"/>
      <c r="AA30" s="31"/>
      <c r="AB30" s="265"/>
      <c r="AC30" s="266"/>
      <c r="AD30" s="31"/>
      <c r="AE30" s="244"/>
      <c r="AF30" s="244"/>
      <c r="AG30" s="244"/>
    </row>
    <row r="31" ht="37.5" customHeight="1">
      <c r="A31" s="31"/>
      <c r="B31" s="31"/>
      <c r="C31" s="31"/>
      <c r="D31" s="31"/>
      <c r="E31" s="31"/>
      <c r="F31" s="31"/>
      <c r="G31" s="265"/>
      <c r="H31" s="266"/>
      <c r="I31" s="31"/>
      <c r="J31" s="265"/>
      <c r="K31" s="266"/>
      <c r="L31" s="31"/>
      <c r="M31" s="265"/>
      <c r="N31" s="266"/>
      <c r="O31" s="31"/>
      <c r="P31" s="265"/>
      <c r="Q31" s="266"/>
      <c r="R31" s="31"/>
      <c r="S31" s="265"/>
      <c r="T31" s="266"/>
      <c r="U31" s="31"/>
      <c r="V31" s="265"/>
      <c r="W31" s="266"/>
      <c r="X31" s="31"/>
      <c r="Y31" s="265"/>
      <c r="Z31" s="266"/>
      <c r="AA31" s="31"/>
      <c r="AB31" s="265"/>
      <c r="AC31" s="266"/>
      <c r="AD31" s="31"/>
      <c r="AE31" s="244"/>
      <c r="AF31" s="244"/>
      <c r="AG31" s="244"/>
    </row>
    <row r="32" ht="37.5" customHeight="1">
      <c r="A32" s="31"/>
      <c r="B32" s="31"/>
      <c r="C32" s="31"/>
      <c r="D32" s="31"/>
      <c r="E32" s="31"/>
      <c r="F32" s="31"/>
      <c r="G32" s="265"/>
      <c r="H32" s="266"/>
      <c r="I32" s="31"/>
      <c r="J32" s="265"/>
      <c r="K32" s="266"/>
      <c r="L32" s="31"/>
      <c r="M32" s="265"/>
      <c r="N32" s="266"/>
      <c r="O32" s="31"/>
      <c r="P32" s="265"/>
      <c r="Q32" s="266"/>
      <c r="R32" s="31"/>
      <c r="S32" s="265"/>
      <c r="T32" s="266"/>
      <c r="U32" s="31"/>
      <c r="V32" s="265"/>
      <c r="W32" s="266"/>
      <c r="X32" s="31"/>
      <c r="Y32" s="265"/>
      <c r="Z32" s="266"/>
      <c r="AA32" s="31"/>
      <c r="AB32" s="265"/>
      <c r="AC32" s="266"/>
      <c r="AD32" s="31"/>
      <c r="AE32" s="244"/>
      <c r="AF32" s="244"/>
      <c r="AG32" s="244"/>
    </row>
    <row r="33" ht="37.5" customHeight="1">
      <c r="A33" s="31"/>
      <c r="B33" s="31"/>
      <c r="C33" s="31"/>
      <c r="D33" s="31"/>
      <c r="E33" s="31"/>
      <c r="F33" s="31"/>
      <c r="G33" s="265"/>
      <c r="H33" s="266"/>
      <c r="I33" s="31"/>
      <c r="J33" s="265"/>
      <c r="K33" s="266"/>
      <c r="L33" s="31"/>
      <c r="M33" s="265"/>
      <c r="N33" s="266"/>
      <c r="O33" s="31"/>
      <c r="P33" s="265"/>
      <c r="Q33" s="266"/>
      <c r="R33" s="31"/>
      <c r="S33" s="265"/>
      <c r="T33" s="266"/>
      <c r="U33" s="31"/>
      <c r="V33" s="265"/>
      <c r="W33" s="266"/>
      <c r="X33" s="31"/>
      <c r="Y33" s="265"/>
      <c r="Z33" s="266"/>
      <c r="AA33" s="31"/>
      <c r="AB33" s="265"/>
      <c r="AC33" s="266"/>
      <c r="AD33" s="31"/>
      <c r="AE33" s="244"/>
      <c r="AF33" s="244"/>
      <c r="AG33" s="244"/>
    </row>
    <row r="34" ht="37.5" customHeight="1">
      <c r="A34" s="31"/>
      <c r="B34" s="31"/>
      <c r="C34" s="31"/>
      <c r="D34" s="31"/>
      <c r="E34" s="31"/>
      <c r="F34" s="31"/>
      <c r="G34" s="265"/>
      <c r="H34" s="266"/>
      <c r="I34" s="31"/>
      <c r="J34" s="265"/>
      <c r="K34" s="266"/>
      <c r="L34" s="31"/>
      <c r="M34" s="265"/>
      <c r="N34" s="266"/>
      <c r="O34" s="31"/>
      <c r="P34" s="265"/>
      <c r="Q34" s="266"/>
      <c r="R34" s="31"/>
      <c r="S34" s="265"/>
      <c r="T34" s="266"/>
      <c r="U34" s="31"/>
      <c r="V34" s="265"/>
      <c r="W34" s="266"/>
      <c r="X34" s="31"/>
      <c r="Y34" s="265"/>
      <c r="Z34" s="266"/>
      <c r="AA34" s="31"/>
      <c r="AB34" s="265"/>
      <c r="AC34" s="266"/>
      <c r="AD34" s="31"/>
      <c r="AE34" s="244"/>
      <c r="AF34" s="244"/>
      <c r="AG34" s="244"/>
    </row>
    <row r="35" ht="37.5" customHeight="1">
      <c r="A35" s="31"/>
      <c r="B35" s="31"/>
      <c r="C35" s="31"/>
      <c r="D35" s="31"/>
      <c r="E35" s="31"/>
      <c r="F35" s="31"/>
      <c r="G35" s="265"/>
      <c r="H35" s="266"/>
      <c r="I35" s="31"/>
      <c r="J35" s="265"/>
      <c r="K35" s="266"/>
      <c r="L35" s="31"/>
      <c r="M35" s="265"/>
      <c r="N35" s="266"/>
      <c r="O35" s="31"/>
      <c r="P35" s="265"/>
      <c r="Q35" s="266"/>
      <c r="R35" s="31"/>
      <c r="S35" s="265"/>
      <c r="T35" s="266"/>
      <c r="U35" s="31"/>
      <c r="V35" s="265"/>
      <c r="W35" s="266"/>
      <c r="X35" s="31"/>
      <c r="Y35" s="265"/>
      <c r="Z35" s="266"/>
      <c r="AA35" s="31"/>
      <c r="AB35" s="265"/>
      <c r="AC35" s="266"/>
      <c r="AD35" s="31"/>
      <c r="AE35" s="244"/>
      <c r="AF35" s="244"/>
      <c r="AG35" s="244"/>
    </row>
    <row r="36" ht="37.5" customHeight="1">
      <c r="A36" s="31"/>
      <c r="B36" s="31"/>
      <c r="C36" s="31"/>
      <c r="D36" s="31"/>
      <c r="E36" s="31"/>
      <c r="F36" s="31"/>
      <c r="G36" s="265"/>
      <c r="H36" s="266"/>
      <c r="I36" s="31"/>
      <c r="J36" s="265"/>
      <c r="K36" s="266"/>
      <c r="L36" s="31"/>
      <c r="M36" s="265"/>
      <c r="N36" s="266"/>
      <c r="O36" s="31"/>
      <c r="P36" s="265"/>
      <c r="Q36" s="266"/>
      <c r="R36" s="31"/>
      <c r="S36" s="265"/>
      <c r="T36" s="266"/>
      <c r="U36" s="31"/>
      <c r="V36" s="265"/>
      <c r="W36" s="266"/>
      <c r="X36" s="31"/>
      <c r="Y36" s="265"/>
      <c r="Z36" s="266"/>
      <c r="AA36" s="31"/>
      <c r="AB36" s="265"/>
      <c r="AC36" s="266"/>
      <c r="AD36" s="31"/>
      <c r="AE36" s="244"/>
      <c r="AF36" s="244"/>
      <c r="AG36" s="244"/>
    </row>
    <row r="37" ht="37.5" customHeight="1">
      <c r="A37" s="31"/>
      <c r="B37" s="31"/>
      <c r="C37" s="31"/>
      <c r="D37" s="31"/>
      <c r="E37" s="31"/>
      <c r="F37" s="31"/>
      <c r="G37" s="265"/>
      <c r="H37" s="266"/>
      <c r="I37" s="31"/>
      <c r="J37" s="265"/>
      <c r="K37" s="266"/>
      <c r="L37" s="31"/>
      <c r="M37" s="265"/>
      <c r="N37" s="266"/>
      <c r="O37" s="31"/>
      <c r="P37" s="265"/>
      <c r="Q37" s="266"/>
      <c r="R37" s="31"/>
      <c r="S37" s="265"/>
      <c r="T37" s="266"/>
      <c r="U37" s="31"/>
      <c r="V37" s="265"/>
      <c r="W37" s="266"/>
      <c r="X37" s="31"/>
      <c r="Y37" s="265"/>
      <c r="Z37" s="266"/>
      <c r="AA37" s="31"/>
      <c r="AB37" s="265"/>
      <c r="AC37" s="266"/>
      <c r="AD37" s="31"/>
      <c r="AE37" s="244"/>
      <c r="AF37" s="244"/>
      <c r="AG37" s="244"/>
    </row>
    <row r="38" ht="37.5" customHeight="1">
      <c r="A38" s="31"/>
      <c r="B38" s="31"/>
      <c r="C38" s="31"/>
      <c r="D38" s="31"/>
      <c r="E38" s="31"/>
      <c r="F38" s="31"/>
      <c r="G38" s="265"/>
      <c r="H38" s="266"/>
      <c r="I38" s="31"/>
      <c r="J38" s="265"/>
      <c r="K38" s="266"/>
      <c r="L38" s="31"/>
      <c r="M38" s="265"/>
      <c r="N38" s="266"/>
      <c r="O38" s="31"/>
      <c r="P38" s="265"/>
      <c r="Q38" s="266"/>
      <c r="R38" s="31"/>
      <c r="S38" s="265"/>
      <c r="T38" s="266"/>
      <c r="U38" s="31"/>
      <c r="V38" s="265"/>
      <c r="W38" s="266"/>
      <c r="X38" s="31"/>
      <c r="Y38" s="265"/>
      <c r="Z38" s="266"/>
      <c r="AA38" s="31"/>
      <c r="AB38" s="265"/>
      <c r="AC38" s="266"/>
      <c r="AD38" s="31"/>
      <c r="AE38" s="244"/>
      <c r="AF38" s="244"/>
      <c r="AG38" s="244"/>
    </row>
    <row r="39" ht="37.5" customHeight="1">
      <c r="A39" s="31"/>
      <c r="B39" s="31"/>
      <c r="C39" s="31"/>
      <c r="D39" s="31"/>
      <c r="E39" s="31"/>
      <c r="F39" s="31"/>
      <c r="G39" s="265"/>
      <c r="H39" s="266"/>
      <c r="I39" s="31"/>
      <c r="J39" s="265"/>
      <c r="K39" s="266"/>
      <c r="L39" s="31"/>
      <c r="M39" s="265"/>
      <c r="N39" s="266"/>
      <c r="O39" s="31"/>
      <c r="P39" s="265"/>
      <c r="Q39" s="266"/>
      <c r="R39" s="31"/>
      <c r="S39" s="265"/>
      <c r="T39" s="266"/>
      <c r="U39" s="31"/>
      <c r="V39" s="265"/>
      <c r="W39" s="266"/>
      <c r="X39" s="31"/>
      <c r="Y39" s="265"/>
      <c r="Z39" s="266"/>
      <c r="AA39" s="31"/>
      <c r="AB39" s="265"/>
      <c r="AC39" s="266"/>
      <c r="AD39" s="31"/>
      <c r="AE39" s="244"/>
      <c r="AF39" s="244"/>
      <c r="AG39" s="244"/>
    </row>
    <row r="40" ht="37.5" customHeight="1">
      <c r="A40" s="31"/>
      <c r="B40" s="267"/>
      <c r="C40" s="267"/>
      <c r="D40" s="267"/>
      <c r="E40" s="267"/>
      <c r="F40" s="267"/>
      <c r="G40" s="268"/>
      <c r="H40" s="269"/>
      <c r="I40" s="267"/>
      <c r="J40" s="268"/>
      <c r="K40" s="269"/>
      <c r="L40" s="267"/>
      <c r="M40" s="268"/>
      <c r="N40" s="269"/>
      <c r="O40" s="267"/>
      <c r="P40" s="268"/>
      <c r="Q40" s="269"/>
      <c r="R40" s="267"/>
      <c r="S40" s="268"/>
      <c r="T40" s="269"/>
      <c r="U40" s="267"/>
      <c r="V40" s="268"/>
      <c r="W40" s="269"/>
      <c r="X40" s="267"/>
      <c r="Y40" s="268"/>
      <c r="Z40" s="269"/>
      <c r="AA40" s="267"/>
      <c r="AB40" s="268"/>
      <c r="AC40" s="269"/>
      <c r="AD40" s="31"/>
      <c r="AE40" s="244"/>
      <c r="AF40" s="244"/>
      <c r="AG40" s="244"/>
    </row>
    <row r="41">
      <c r="A41" s="245"/>
      <c r="B41" s="270" t="s">
        <v>173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8"/>
      <c r="AD41" s="250"/>
      <c r="AE41" s="244"/>
      <c r="AF41" s="244"/>
      <c r="AG41" s="244"/>
    </row>
    <row r="42" ht="7.5" customHeight="1">
      <c r="A42" s="31"/>
      <c r="B42" s="271"/>
      <c r="C42" s="271"/>
      <c r="D42" s="271"/>
      <c r="E42" s="271"/>
      <c r="F42" s="272"/>
      <c r="G42" s="273"/>
      <c r="H42" s="273"/>
      <c r="I42" s="274"/>
      <c r="J42" s="273"/>
      <c r="K42" s="273"/>
      <c r="L42" s="274"/>
      <c r="M42" s="273"/>
      <c r="N42" s="273"/>
      <c r="O42" s="274"/>
      <c r="P42" s="273"/>
      <c r="Q42" s="273"/>
      <c r="R42" s="274"/>
      <c r="S42" s="273"/>
      <c r="T42" s="273"/>
      <c r="U42" s="274"/>
      <c r="V42" s="273"/>
      <c r="W42" s="273"/>
      <c r="X42" s="274"/>
      <c r="Y42" s="273"/>
      <c r="Z42" s="273"/>
      <c r="AA42" s="274"/>
      <c r="AB42" s="273"/>
      <c r="AC42" s="273"/>
      <c r="AD42" s="31"/>
      <c r="AE42" s="244"/>
      <c r="AF42" s="244"/>
      <c r="AG42" s="244"/>
    </row>
    <row r="43">
      <c r="A43" s="245"/>
      <c r="B43" s="275" t="s">
        <v>1</v>
      </c>
      <c r="C43" s="7"/>
      <c r="D43" s="7"/>
      <c r="E43" s="8"/>
      <c r="F43" s="215"/>
      <c r="G43" s="276">
        <v>30.0</v>
      </c>
      <c r="H43" s="8"/>
      <c r="I43" s="217"/>
      <c r="J43" s="276">
        <v>40.0</v>
      </c>
      <c r="K43" s="8"/>
      <c r="L43" s="217"/>
      <c r="M43" s="276">
        <v>50.0</v>
      </c>
      <c r="N43" s="8"/>
      <c r="O43" s="217"/>
      <c r="P43" s="276">
        <v>60.0</v>
      </c>
      <c r="Q43" s="8"/>
      <c r="R43" s="217"/>
      <c r="S43" s="276">
        <v>70.0</v>
      </c>
      <c r="T43" s="8"/>
      <c r="U43" s="217"/>
      <c r="V43" s="276">
        <v>80.0</v>
      </c>
      <c r="W43" s="8"/>
      <c r="X43" s="217"/>
      <c r="Y43" s="276">
        <v>90.0</v>
      </c>
      <c r="Z43" s="8"/>
      <c r="AA43" s="217"/>
      <c r="AB43" s="276">
        <v>100.0</v>
      </c>
      <c r="AC43" s="8"/>
      <c r="AD43" s="250"/>
      <c r="AE43" s="244"/>
      <c r="AF43" s="244"/>
      <c r="AG43" s="244"/>
    </row>
    <row r="44" ht="7.5" customHeight="1">
      <c r="A44" s="31"/>
      <c r="B44" s="32"/>
      <c r="C44" s="32"/>
      <c r="D44" s="32"/>
      <c r="E44" s="32"/>
      <c r="F44" s="31"/>
      <c r="G44" s="262"/>
      <c r="H44" s="264"/>
      <c r="I44" s="31"/>
      <c r="J44" s="262"/>
      <c r="K44" s="264"/>
      <c r="L44" s="31"/>
      <c r="M44" s="262"/>
      <c r="N44" s="264"/>
      <c r="O44" s="31"/>
      <c r="P44" s="262"/>
      <c r="Q44" s="264"/>
      <c r="R44" s="31"/>
      <c r="S44" s="262"/>
      <c r="T44" s="264"/>
      <c r="U44" s="31"/>
      <c r="V44" s="262"/>
      <c r="W44" s="264"/>
      <c r="X44" s="31"/>
      <c r="Y44" s="262"/>
      <c r="Z44" s="264"/>
      <c r="AA44" s="31"/>
      <c r="AB44" s="262"/>
      <c r="AC44" s="264"/>
      <c r="AD44" s="31"/>
      <c r="AE44" s="244"/>
      <c r="AF44" s="244"/>
      <c r="AG44" s="244"/>
    </row>
    <row r="45" ht="22.5" customHeight="1">
      <c r="A45" s="277"/>
      <c r="B45" s="278"/>
      <c r="C45" s="277"/>
      <c r="D45" s="278"/>
      <c r="E45" s="278"/>
      <c r="F45" s="279"/>
      <c r="G45" s="280" t="s">
        <v>174</v>
      </c>
      <c r="H45" s="281" t="s">
        <v>175</v>
      </c>
      <c r="I45" s="282"/>
      <c r="J45" s="280" t="s">
        <v>174</v>
      </c>
      <c r="K45" s="281" t="s">
        <v>175</v>
      </c>
      <c r="L45" s="282"/>
      <c r="M45" s="280" t="s">
        <v>174</v>
      </c>
      <c r="N45" s="281" t="s">
        <v>175</v>
      </c>
      <c r="O45" s="282"/>
      <c r="P45" s="280" t="s">
        <v>174</v>
      </c>
      <c r="Q45" s="281" t="s">
        <v>175</v>
      </c>
      <c r="R45" s="282"/>
      <c r="S45" s="280" t="s">
        <v>174</v>
      </c>
      <c r="T45" s="281" t="s">
        <v>175</v>
      </c>
      <c r="U45" s="282"/>
      <c r="V45" s="280" t="s">
        <v>174</v>
      </c>
      <c r="W45" s="281" t="s">
        <v>175</v>
      </c>
      <c r="X45" s="282"/>
      <c r="Y45" s="280" t="s">
        <v>174</v>
      </c>
      <c r="Z45" s="281" t="s">
        <v>175</v>
      </c>
      <c r="AA45" s="282"/>
      <c r="AB45" s="280" t="s">
        <v>174</v>
      </c>
      <c r="AC45" s="281" t="s">
        <v>175</v>
      </c>
      <c r="AD45" s="283"/>
      <c r="AE45" s="284"/>
      <c r="AF45" s="284"/>
      <c r="AG45" s="284"/>
    </row>
    <row r="46" ht="22.5" customHeight="1">
      <c r="A46" s="279"/>
      <c r="B46" s="285" t="s">
        <v>176</v>
      </c>
      <c r="C46" s="286"/>
      <c r="D46" s="287" t="s">
        <v>163</v>
      </c>
      <c r="E46" s="238"/>
      <c r="F46" s="286"/>
      <c r="G46" s="288" t="str">
        <f>'Resultado das Simulações [2023]'!$E$5</f>
        <v>#REF!</v>
      </c>
      <c r="H46" s="289" t="str">
        <f>IF(H14="", "", H14)</f>
        <v>#REF!</v>
      </c>
      <c r="I46" s="286"/>
      <c r="J46" s="288" t="str">
        <f>'Resultado das Simulações [2023]'!$E$5</f>
        <v>#REF!</v>
      </c>
      <c r="K46" s="289" t="str">
        <f>IF(K14="", "", K14)</f>
        <v>#REF!</v>
      </c>
      <c r="L46" s="286"/>
      <c r="M46" s="288" t="str">
        <f>'Resultado das Simulações [2023]'!$E$5</f>
        <v>#REF!</v>
      </c>
      <c r="N46" s="289" t="str">
        <f>IF(N14="", "", N14)</f>
        <v>#REF!</v>
      </c>
      <c r="O46" s="286"/>
      <c r="P46" s="288" t="str">
        <f>'Resultado das Simulações [2023]'!$E$5</f>
        <v>#REF!</v>
      </c>
      <c r="Q46" s="289" t="str">
        <f>IF(Q14="", "", Q14)</f>
        <v>#REF!</v>
      </c>
      <c r="R46" s="286"/>
      <c r="S46" s="288" t="str">
        <f>'Resultado das Simulações [2023]'!$E$5</f>
        <v>#REF!</v>
      </c>
      <c r="T46" s="289" t="str">
        <f>IF(T14="", "", T14)</f>
        <v>#REF!</v>
      </c>
      <c r="U46" s="286"/>
      <c r="V46" s="288" t="str">
        <f>'Resultado das Simulações [2023]'!$E$5</f>
        <v>#REF!</v>
      </c>
      <c r="W46" s="289" t="str">
        <f>IF(W14="", "", W14)</f>
        <v>#REF!</v>
      </c>
      <c r="X46" s="286"/>
      <c r="Y46" s="288" t="str">
        <f>'Resultado das Simulações [2023]'!$E$5</f>
        <v>#REF!</v>
      </c>
      <c r="Z46" s="289" t="str">
        <f>IF(Z14="", "", Z14)</f>
        <v>#REF!</v>
      </c>
      <c r="AA46" s="286"/>
      <c r="AB46" s="288" t="str">
        <f>'Resultado das Simulações [2023]'!$E$5</f>
        <v>#REF!</v>
      </c>
      <c r="AC46" s="289" t="str">
        <f>IF(AC14="", "", AC14)</f>
        <v>#REF!</v>
      </c>
      <c r="AD46" s="283"/>
      <c r="AE46" s="284"/>
      <c r="AF46" s="284"/>
      <c r="AG46" s="284"/>
    </row>
    <row r="47" ht="22.5" customHeight="1">
      <c r="A47" s="279"/>
      <c r="B47" s="101"/>
      <c r="C47" s="286"/>
      <c r="D47" s="290" t="s">
        <v>177</v>
      </c>
      <c r="E47" s="252"/>
      <c r="F47" s="286"/>
      <c r="G47" s="288" t="str">
        <f>IF(H46="", "", -(H46-G46))</f>
        <v>#REF!</v>
      </c>
      <c r="H47" s="252"/>
      <c r="I47" s="286"/>
      <c r="J47" s="288" t="str">
        <f>IF(K46="", "", -(K46-J46))</f>
        <v>#REF!</v>
      </c>
      <c r="K47" s="252"/>
      <c r="L47" s="286"/>
      <c r="M47" s="288" t="str">
        <f>IF(N46="", "", -(N46-M46))</f>
        <v>#REF!</v>
      </c>
      <c r="N47" s="252"/>
      <c r="O47" s="286"/>
      <c r="P47" s="288" t="str">
        <f>IF(Q46="", "", -(Q46-P46))</f>
        <v>#REF!</v>
      </c>
      <c r="Q47" s="252"/>
      <c r="R47" s="286"/>
      <c r="S47" s="288" t="str">
        <f>IF(T46="", "", -(T46-S46))</f>
        <v>#REF!</v>
      </c>
      <c r="T47" s="252"/>
      <c r="U47" s="286"/>
      <c r="V47" s="288" t="str">
        <f>IF(W46="", "", -(W46-V46))</f>
        <v>#REF!</v>
      </c>
      <c r="W47" s="252"/>
      <c r="X47" s="286"/>
      <c r="Y47" s="288" t="str">
        <f>IF(Z46="", "", -(Z46-Y46))</f>
        <v>#REF!</v>
      </c>
      <c r="Z47" s="252"/>
      <c r="AA47" s="286"/>
      <c r="AB47" s="288" t="str">
        <f>IF(AC46="", "", -(AC46-AB46))</f>
        <v>#REF!</v>
      </c>
      <c r="AC47" s="252"/>
      <c r="AD47" s="283"/>
      <c r="AE47" s="284"/>
      <c r="AF47" s="284"/>
      <c r="AG47" s="284"/>
    </row>
    <row r="48" ht="22.5" customHeight="1">
      <c r="A48" s="279"/>
      <c r="B48" s="101"/>
      <c r="C48" s="286"/>
      <c r="D48" s="290" t="s">
        <v>178</v>
      </c>
      <c r="E48" s="252"/>
      <c r="F48" s="286"/>
      <c r="G48" s="291" t="str">
        <f>IF(H46="", "", IF(G47&lt;0, -ABS(G47/G46), ABS(G47/G46)))</f>
        <v>#REF!</v>
      </c>
      <c r="H48" s="252"/>
      <c r="I48" s="286"/>
      <c r="J48" s="291" t="str">
        <f>IF(K46="", "", -J47/J46)</f>
        <v>#REF!</v>
      </c>
      <c r="K48" s="252"/>
      <c r="L48" s="286"/>
      <c r="M48" s="291" t="str">
        <f>IF(N46="", "", -M47/M46)</f>
        <v>#REF!</v>
      </c>
      <c r="N48" s="252"/>
      <c r="O48" s="286"/>
      <c r="P48" s="291" t="str">
        <f>IF(Q46="", "", -P47/P46)</f>
        <v>#REF!</v>
      </c>
      <c r="Q48" s="252"/>
      <c r="R48" s="286"/>
      <c r="S48" s="291" t="str">
        <f>IF(T46="", "", -S47/S46)</f>
        <v>#REF!</v>
      </c>
      <c r="T48" s="252"/>
      <c r="U48" s="286"/>
      <c r="V48" s="291" t="str">
        <f>IF(W46="", "", -V47/V46)</f>
        <v>#REF!</v>
      </c>
      <c r="W48" s="252"/>
      <c r="X48" s="286"/>
      <c r="Y48" s="291" t="str">
        <f>IF(Z46="", "", -Y47/Y46)</f>
        <v>#REF!</v>
      </c>
      <c r="Z48" s="252"/>
      <c r="AA48" s="286"/>
      <c r="AB48" s="291" t="str">
        <f>IF(AC46="", "", -AB47/AB46)</f>
        <v>#REF!</v>
      </c>
      <c r="AC48" s="252"/>
      <c r="AD48" s="283"/>
      <c r="AE48" s="284"/>
      <c r="AF48" s="284"/>
      <c r="AG48" s="284"/>
    </row>
    <row r="49" ht="22.5" customHeight="1">
      <c r="A49" s="279"/>
      <c r="B49" s="101"/>
      <c r="C49" s="286"/>
      <c r="D49" s="290" t="s">
        <v>166</v>
      </c>
      <c r="E49" s="252"/>
      <c r="F49" s="286"/>
      <c r="G49" s="288" t="str">
        <f>'Resultado das Simulações [2023]'!$F$5</f>
        <v>#REF!</v>
      </c>
      <c r="H49" s="289" t="str">
        <f>IF(H17="", "", H17)</f>
        <v/>
      </c>
      <c r="I49" s="286"/>
      <c r="J49" s="288" t="str">
        <f>'Resultado das Simulações [2023]'!$F$5</f>
        <v>#REF!</v>
      </c>
      <c r="K49" s="289" t="str">
        <f>IF(K17="", "", K17)</f>
        <v>#REF!</v>
      </c>
      <c r="L49" s="286"/>
      <c r="M49" s="288" t="str">
        <f>'Resultado das Simulações [2023]'!$F$5</f>
        <v>#REF!</v>
      </c>
      <c r="N49" s="289" t="str">
        <f>IF(N17="", "", N17)</f>
        <v>#REF!</v>
      </c>
      <c r="O49" s="286"/>
      <c r="P49" s="288" t="str">
        <f>'Resultado das Simulações [2023]'!$F$5</f>
        <v>#REF!</v>
      </c>
      <c r="Q49" s="289" t="str">
        <f>IF(Q17="", "", Q17)</f>
        <v>#REF!</v>
      </c>
      <c r="R49" s="286"/>
      <c r="S49" s="288" t="str">
        <f>'Resultado das Simulações [2023]'!$F$5</f>
        <v>#REF!</v>
      </c>
      <c r="T49" s="289" t="str">
        <f>IF(T17="", "", T17)</f>
        <v>#REF!</v>
      </c>
      <c r="U49" s="286"/>
      <c r="V49" s="288" t="str">
        <f>'Resultado das Simulações [2023]'!$F$5</f>
        <v>#REF!</v>
      </c>
      <c r="W49" s="289" t="str">
        <f>IF(W17="", "", W17)</f>
        <v>#REF!</v>
      </c>
      <c r="X49" s="286"/>
      <c r="Y49" s="288" t="str">
        <f>'Resultado das Simulações [2023]'!$F$5</f>
        <v>#REF!</v>
      </c>
      <c r="Z49" s="289" t="str">
        <f>IF(Z17="", "", Z17)</f>
        <v>#REF!</v>
      </c>
      <c r="AA49" s="286"/>
      <c r="AB49" s="288" t="str">
        <f>'Resultado das Simulações [2023]'!$F$5</f>
        <v>#REF!</v>
      </c>
      <c r="AC49" s="289" t="str">
        <f>IF(AC17="", "", AC17)</f>
        <v>#REF!</v>
      </c>
      <c r="AD49" s="283"/>
      <c r="AE49" s="284"/>
      <c r="AF49" s="284"/>
      <c r="AG49" s="284"/>
    </row>
    <row r="50" ht="22.5" customHeight="1">
      <c r="A50" s="279"/>
      <c r="B50" s="101"/>
      <c r="C50" s="286"/>
      <c r="D50" s="290" t="s">
        <v>179</v>
      </c>
      <c r="E50" s="252"/>
      <c r="F50" s="286"/>
      <c r="G50" s="288" t="str">
        <f>IF(H49="", "", H49-G49)</f>
        <v/>
      </c>
      <c r="H50" s="252"/>
      <c r="I50" s="286"/>
      <c r="J50" s="288" t="str">
        <f>IF(K49="", "", K49-J49)</f>
        <v>#REF!</v>
      </c>
      <c r="K50" s="252"/>
      <c r="L50" s="286"/>
      <c r="M50" s="288" t="str">
        <f>IF(N49="", "", N49-M49)</f>
        <v>#REF!</v>
      </c>
      <c r="N50" s="252"/>
      <c r="O50" s="286"/>
      <c r="P50" s="288" t="str">
        <f>IF(Q49="", "", Q49-P49)</f>
        <v>#REF!</v>
      </c>
      <c r="Q50" s="252"/>
      <c r="R50" s="286"/>
      <c r="S50" s="288" t="str">
        <f>IF(T49="", "", T49-S49)</f>
        <v>#REF!</v>
      </c>
      <c r="T50" s="252"/>
      <c r="U50" s="286"/>
      <c r="V50" s="288" t="str">
        <f>IF(W49="", "", W49-V49)</f>
        <v>#REF!</v>
      </c>
      <c r="W50" s="252"/>
      <c r="X50" s="286"/>
      <c r="Y50" s="288" t="str">
        <f>IF(Z49="", "", Z49-Y49)</f>
        <v>#REF!</v>
      </c>
      <c r="Z50" s="252"/>
      <c r="AA50" s="286"/>
      <c r="AB50" s="288" t="str">
        <f>IF(AC49="", "", AC49-AB49)</f>
        <v>#REF!</v>
      </c>
      <c r="AC50" s="252"/>
      <c r="AD50" s="283"/>
      <c r="AE50" s="284"/>
      <c r="AF50" s="284"/>
      <c r="AG50" s="284"/>
    </row>
    <row r="51" ht="22.5" customHeight="1">
      <c r="A51" s="279"/>
      <c r="B51" s="101"/>
      <c r="C51" s="286"/>
      <c r="D51" s="290" t="s">
        <v>180</v>
      </c>
      <c r="E51" s="252"/>
      <c r="F51" s="286"/>
      <c r="G51" s="291" t="str">
        <f>IF(H49="", "", IF(G50&lt;0, -ABS(G50/G49), ABS(G50/G49)))</f>
        <v/>
      </c>
      <c r="H51" s="252"/>
      <c r="I51" s="286"/>
      <c r="J51" s="291" t="str">
        <f>IF(K49="", "", J50/J49)</f>
        <v>#REF!</v>
      </c>
      <c r="K51" s="252"/>
      <c r="L51" s="286"/>
      <c r="M51" s="291" t="str">
        <f>IF(N49="", "", M50/M49)</f>
        <v>#REF!</v>
      </c>
      <c r="N51" s="252"/>
      <c r="O51" s="286"/>
      <c r="P51" s="291" t="str">
        <f>IF(Q49="", "", P50/P49)</f>
        <v>#REF!</v>
      </c>
      <c r="Q51" s="252"/>
      <c r="R51" s="286"/>
      <c r="S51" s="291" t="str">
        <f>IF(T49="", "", S50/S49)</f>
        <v>#REF!</v>
      </c>
      <c r="T51" s="252"/>
      <c r="U51" s="286"/>
      <c r="V51" s="291" t="str">
        <f>IF(W49="", "", V50/V49)</f>
        <v>#REF!</v>
      </c>
      <c r="W51" s="252"/>
      <c r="X51" s="286"/>
      <c r="Y51" s="291" t="str">
        <f>IF(Z49="", "", Y50/Y49)</f>
        <v>#REF!</v>
      </c>
      <c r="Z51" s="252"/>
      <c r="AA51" s="286"/>
      <c r="AB51" s="291" t="str">
        <f>IF(AC49="", "", AB50/AB49)</f>
        <v>#REF!</v>
      </c>
      <c r="AC51" s="252"/>
      <c r="AD51" s="283"/>
      <c r="AE51" s="284"/>
      <c r="AF51" s="284"/>
      <c r="AG51" s="284"/>
    </row>
    <row r="52" ht="22.5" customHeight="1">
      <c r="A52" s="279"/>
      <c r="B52" s="101"/>
      <c r="C52" s="286"/>
      <c r="D52" s="290" t="s">
        <v>181</v>
      </c>
      <c r="E52" s="252"/>
      <c r="F52" s="286"/>
      <c r="G52" s="288" t="str">
        <f>'Resultado das Simulações [2023]'!$G$5</f>
        <v>#REF!</v>
      </c>
      <c r="H52" s="289" t="str">
        <f>IF(H18="", "", H18)</f>
        <v>#REF!</v>
      </c>
      <c r="I52" s="286"/>
      <c r="J52" s="288" t="str">
        <f>'Resultado das Simulações [2023]'!$G$5</f>
        <v>#REF!</v>
      </c>
      <c r="K52" s="289" t="str">
        <f>IF(K18="", "", K18)</f>
        <v>#REF!</v>
      </c>
      <c r="L52" s="286"/>
      <c r="M52" s="288" t="str">
        <f>'Resultado das Simulações [2023]'!$G$5</f>
        <v>#REF!</v>
      </c>
      <c r="N52" s="289" t="str">
        <f>IF(N18="", "", N18)</f>
        <v>#REF!</v>
      </c>
      <c r="O52" s="286"/>
      <c r="P52" s="288" t="str">
        <f>'Resultado das Simulações [2023]'!$G$5</f>
        <v>#REF!</v>
      </c>
      <c r="Q52" s="289" t="str">
        <f>IF(Q18="", "", Q18)</f>
        <v>#REF!</v>
      </c>
      <c r="R52" s="286"/>
      <c r="S52" s="288" t="str">
        <f>'Resultado das Simulações [2023]'!$G$5</f>
        <v>#REF!</v>
      </c>
      <c r="T52" s="289" t="str">
        <f>IF(T18="", "", T18)</f>
        <v>#REF!</v>
      </c>
      <c r="U52" s="286"/>
      <c r="V52" s="288" t="str">
        <f>'Resultado das Simulações [2023]'!$G$5</f>
        <v>#REF!</v>
      </c>
      <c r="W52" s="289" t="str">
        <f>IF(W18="", "", W18)</f>
        <v>#REF!</v>
      </c>
      <c r="X52" s="286"/>
      <c r="Y52" s="288" t="str">
        <f>'Resultado das Simulações [2023]'!$G$5</f>
        <v>#REF!</v>
      </c>
      <c r="Z52" s="289" t="str">
        <f>IF(Z18="", "", Z18)</f>
        <v>#REF!</v>
      </c>
      <c r="AA52" s="286"/>
      <c r="AB52" s="288" t="str">
        <f>'Resultado das Simulações [2023]'!$G$5</f>
        <v>#REF!</v>
      </c>
      <c r="AC52" s="289" t="str">
        <f>IF(AC18="", "", AC18)</f>
        <v>#REF!</v>
      </c>
      <c r="AD52" s="283"/>
      <c r="AE52" s="284"/>
      <c r="AF52" s="284"/>
      <c r="AG52" s="284"/>
    </row>
    <row r="53" ht="22.5" customHeight="1">
      <c r="A53" s="279"/>
      <c r="B53" s="101"/>
      <c r="C53" s="286"/>
      <c r="D53" s="290" t="s">
        <v>182</v>
      </c>
      <c r="E53" s="252"/>
      <c r="F53" s="286"/>
      <c r="G53" s="288" t="str">
        <f>IF(H52="", "", H52-G52)</f>
        <v>#REF!</v>
      </c>
      <c r="H53" s="252"/>
      <c r="I53" s="286"/>
      <c r="J53" s="288" t="str">
        <f>IF(K52="", "", K52-J52)</f>
        <v>#REF!</v>
      </c>
      <c r="K53" s="252"/>
      <c r="L53" s="286"/>
      <c r="M53" s="288" t="str">
        <f>IF(N52="", "", N52-M52)</f>
        <v>#REF!</v>
      </c>
      <c r="N53" s="252"/>
      <c r="O53" s="286"/>
      <c r="P53" s="288" t="str">
        <f>IF(Q52="", "", Q52-P52)</f>
        <v>#REF!</v>
      </c>
      <c r="Q53" s="252"/>
      <c r="R53" s="286"/>
      <c r="S53" s="288" t="str">
        <f>IF(T52="", "", T52-S52)</f>
        <v>#REF!</v>
      </c>
      <c r="T53" s="252"/>
      <c r="U53" s="286"/>
      <c r="V53" s="288" t="str">
        <f>IF(W52="", "", W52-V52)</f>
        <v>#REF!</v>
      </c>
      <c r="W53" s="252"/>
      <c r="X53" s="286"/>
      <c r="Y53" s="288" t="str">
        <f>IF(Z52="", "", Z52-Y52)</f>
        <v>#REF!</v>
      </c>
      <c r="Z53" s="252"/>
      <c r="AA53" s="286"/>
      <c r="AB53" s="288" t="str">
        <f>IF(AC52="", "", AC52-AB52)</f>
        <v>#REF!</v>
      </c>
      <c r="AC53" s="252"/>
      <c r="AD53" s="283"/>
      <c r="AE53" s="284"/>
      <c r="AF53" s="284"/>
      <c r="AG53" s="284"/>
    </row>
    <row r="54" ht="22.5" customHeight="1">
      <c r="A54" s="279"/>
      <c r="B54" s="28"/>
      <c r="C54" s="286"/>
      <c r="D54" s="292" t="s">
        <v>183</v>
      </c>
      <c r="E54" s="128"/>
      <c r="F54" s="286"/>
      <c r="G54" s="293" t="str">
        <f>IF(H52="", "", IF(G53&lt;0, -ABS(G53/G52), ABS(G53/G52)))</f>
        <v>#REF!</v>
      </c>
      <c r="H54" s="128"/>
      <c r="I54" s="286"/>
      <c r="J54" s="293" t="str">
        <f>IF(K52="", "", J53/J52)</f>
        <v>#REF!</v>
      </c>
      <c r="K54" s="128"/>
      <c r="L54" s="286"/>
      <c r="M54" s="293" t="str">
        <f>IF(N52="", "", M53/M52)</f>
        <v>#REF!</v>
      </c>
      <c r="N54" s="128"/>
      <c r="O54" s="286"/>
      <c r="P54" s="293" t="str">
        <f>IF(Q52="", "", P53/P52)</f>
        <v>#REF!</v>
      </c>
      <c r="Q54" s="128"/>
      <c r="R54" s="286"/>
      <c r="S54" s="293" t="str">
        <f>IF(T52="", "", S53/S52)</f>
        <v>#REF!</v>
      </c>
      <c r="T54" s="128"/>
      <c r="U54" s="286"/>
      <c r="V54" s="293" t="str">
        <f>IF(W52="", "", V53/V52)</f>
        <v>#REF!</v>
      </c>
      <c r="W54" s="128"/>
      <c r="X54" s="286"/>
      <c r="Y54" s="293" t="str">
        <f>IF(Z52="", "", Y53/Y52)</f>
        <v>#REF!</v>
      </c>
      <c r="Z54" s="128"/>
      <c r="AA54" s="286"/>
      <c r="AB54" s="293" t="str">
        <f>IF(AC52="", "", AB53/AB52)</f>
        <v>#REF!</v>
      </c>
      <c r="AC54" s="128"/>
      <c r="AD54" s="283"/>
      <c r="AE54" s="284"/>
      <c r="AF54" s="284"/>
      <c r="AG54" s="284"/>
    </row>
    <row r="55" ht="30.0" customHeight="1">
      <c r="A55" s="277"/>
      <c r="B55" s="294"/>
      <c r="C55" s="277"/>
      <c r="D55" s="295"/>
      <c r="E55" s="295"/>
      <c r="F55" s="277"/>
      <c r="G55" s="296"/>
      <c r="H55" s="296"/>
      <c r="I55" s="277"/>
      <c r="J55" s="296"/>
      <c r="K55" s="296"/>
      <c r="L55" s="277"/>
      <c r="M55" s="296"/>
      <c r="N55" s="296"/>
      <c r="O55" s="277"/>
      <c r="P55" s="296"/>
      <c r="Q55" s="296"/>
      <c r="R55" s="277"/>
      <c r="S55" s="296"/>
      <c r="T55" s="296"/>
      <c r="U55" s="277"/>
      <c r="V55" s="296"/>
      <c r="W55" s="296"/>
      <c r="X55" s="277"/>
      <c r="Y55" s="296"/>
      <c r="Z55" s="296"/>
      <c r="AA55" s="277"/>
      <c r="AB55" s="296"/>
      <c r="AC55" s="296"/>
      <c r="AD55" s="277"/>
      <c r="AE55" s="284"/>
      <c r="AF55" s="284"/>
      <c r="AG55" s="284"/>
    </row>
    <row r="56" ht="37.5" customHeight="1">
      <c r="A56" s="277"/>
      <c r="B56" s="297"/>
      <c r="C56" s="277"/>
      <c r="D56" s="298"/>
      <c r="E56" s="298"/>
      <c r="F56" s="277"/>
      <c r="G56" s="299"/>
      <c r="H56" s="299"/>
      <c r="I56" s="277"/>
      <c r="J56" s="299"/>
      <c r="K56" s="299"/>
      <c r="L56" s="277"/>
      <c r="M56" s="299"/>
      <c r="N56" s="299"/>
      <c r="O56" s="277"/>
      <c r="P56" s="299"/>
      <c r="Q56" s="299"/>
      <c r="R56" s="277"/>
      <c r="S56" s="299"/>
      <c r="T56" s="299"/>
      <c r="U56" s="277"/>
      <c r="V56" s="299"/>
      <c r="W56" s="299"/>
      <c r="X56" s="277"/>
      <c r="Y56" s="299"/>
      <c r="Z56" s="299"/>
      <c r="AA56" s="277"/>
      <c r="AB56" s="299"/>
      <c r="AC56" s="299"/>
      <c r="AD56" s="277"/>
      <c r="AE56" s="284"/>
      <c r="AF56" s="284"/>
      <c r="AG56" s="284"/>
    </row>
    <row r="57" ht="37.5" customHeight="1">
      <c r="A57" s="277"/>
      <c r="B57" s="297"/>
      <c r="C57" s="277"/>
      <c r="D57" s="298"/>
      <c r="E57" s="298"/>
      <c r="F57" s="277"/>
      <c r="G57" s="299"/>
      <c r="H57" s="299"/>
      <c r="I57" s="277"/>
      <c r="J57" s="299"/>
      <c r="K57" s="299"/>
      <c r="L57" s="277"/>
      <c r="M57" s="299"/>
      <c r="N57" s="299"/>
      <c r="O57" s="277"/>
      <c r="P57" s="299"/>
      <c r="Q57" s="299"/>
      <c r="R57" s="277"/>
      <c r="S57" s="299"/>
      <c r="T57" s="299"/>
      <c r="U57" s="277"/>
      <c r="V57" s="299"/>
      <c r="W57" s="299"/>
      <c r="X57" s="277"/>
      <c r="Y57" s="299"/>
      <c r="Z57" s="299"/>
      <c r="AA57" s="277"/>
      <c r="AB57" s="299"/>
      <c r="AC57" s="299"/>
      <c r="AD57" s="277"/>
      <c r="AE57" s="284"/>
      <c r="AF57" s="284"/>
      <c r="AG57" s="284"/>
    </row>
    <row r="58" ht="37.5" customHeight="1">
      <c r="A58" s="277"/>
      <c r="B58" s="297"/>
      <c r="C58" s="277"/>
      <c r="D58" s="298"/>
      <c r="E58" s="298"/>
      <c r="F58" s="277"/>
      <c r="G58" s="299"/>
      <c r="H58" s="299"/>
      <c r="I58" s="277"/>
      <c r="J58" s="299"/>
      <c r="K58" s="299"/>
      <c r="L58" s="277"/>
      <c r="M58" s="299"/>
      <c r="N58" s="299"/>
      <c r="O58" s="277"/>
      <c r="P58" s="299"/>
      <c r="Q58" s="299"/>
      <c r="R58" s="277"/>
      <c r="S58" s="299"/>
      <c r="T58" s="299"/>
      <c r="U58" s="277"/>
      <c r="V58" s="299"/>
      <c r="W58" s="299"/>
      <c r="X58" s="277"/>
      <c r="Y58" s="299"/>
      <c r="Z58" s="299"/>
      <c r="AA58" s="277"/>
      <c r="AB58" s="299"/>
      <c r="AC58" s="299"/>
      <c r="AD58" s="277"/>
      <c r="AE58" s="284"/>
      <c r="AF58" s="284"/>
      <c r="AG58" s="284"/>
    </row>
    <row r="59" ht="37.5" customHeight="1">
      <c r="A59" s="277"/>
      <c r="B59" s="297"/>
      <c r="C59" s="277"/>
      <c r="D59" s="298"/>
      <c r="E59" s="298"/>
      <c r="F59" s="277"/>
      <c r="G59" s="299"/>
      <c r="H59" s="299"/>
      <c r="I59" s="277"/>
      <c r="J59" s="299"/>
      <c r="K59" s="299"/>
      <c r="L59" s="277"/>
      <c r="M59" s="299"/>
      <c r="N59" s="299"/>
      <c r="O59" s="277"/>
      <c r="P59" s="299"/>
      <c r="Q59" s="299"/>
      <c r="R59" s="277"/>
      <c r="S59" s="299"/>
      <c r="T59" s="299"/>
      <c r="U59" s="277"/>
      <c r="V59" s="299"/>
      <c r="W59" s="299"/>
      <c r="X59" s="277"/>
      <c r="Y59" s="299"/>
      <c r="Z59" s="299"/>
      <c r="AA59" s="277"/>
      <c r="AB59" s="299"/>
      <c r="AC59" s="299"/>
      <c r="AD59" s="277"/>
      <c r="AE59" s="284"/>
      <c r="AF59" s="284"/>
      <c r="AG59" s="284"/>
    </row>
    <row r="60" ht="37.5" customHeight="1">
      <c r="A60" s="277"/>
      <c r="B60" s="297"/>
      <c r="C60" s="277"/>
      <c r="D60" s="298"/>
      <c r="E60" s="298"/>
      <c r="F60" s="277"/>
      <c r="G60" s="299"/>
      <c r="H60" s="299"/>
      <c r="I60" s="277"/>
      <c r="J60" s="299"/>
      <c r="K60" s="299"/>
      <c r="L60" s="277"/>
      <c r="M60" s="299"/>
      <c r="N60" s="299"/>
      <c r="O60" s="277"/>
      <c r="P60" s="299"/>
      <c r="Q60" s="299"/>
      <c r="R60" s="277"/>
      <c r="S60" s="299"/>
      <c r="T60" s="299"/>
      <c r="U60" s="277"/>
      <c r="V60" s="299"/>
      <c r="W60" s="299"/>
      <c r="X60" s="277"/>
      <c r="Y60" s="299"/>
      <c r="Z60" s="299"/>
      <c r="AA60" s="277"/>
      <c r="AB60" s="299"/>
      <c r="AC60" s="299"/>
      <c r="AD60" s="277"/>
      <c r="AE60" s="284"/>
      <c r="AF60" s="284"/>
      <c r="AG60" s="284"/>
    </row>
    <row r="61" ht="37.5" customHeight="1">
      <c r="A61" s="277"/>
      <c r="B61" s="297"/>
      <c r="C61" s="277"/>
      <c r="D61" s="298"/>
      <c r="E61" s="298"/>
      <c r="F61" s="277"/>
      <c r="G61" s="299"/>
      <c r="H61" s="299"/>
      <c r="I61" s="277"/>
      <c r="J61" s="299"/>
      <c r="K61" s="299"/>
      <c r="L61" s="277"/>
      <c r="M61" s="299"/>
      <c r="N61" s="299"/>
      <c r="O61" s="277"/>
      <c r="P61" s="299"/>
      <c r="Q61" s="299"/>
      <c r="R61" s="277"/>
      <c r="S61" s="299"/>
      <c r="T61" s="299"/>
      <c r="U61" s="277"/>
      <c r="V61" s="299"/>
      <c r="W61" s="299"/>
      <c r="X61" s="277"/>
      <c r="Y61" s="299"/>
      <c r="Z61" s="299"/>
      <c r="AA61" s="277"/>
      <c r="AB61" s="299"/>
      <c r="AC61" s="299"/>
      <c r="AD61" s="277"/>
      <c r="AE61" s="284"/>
      <c r="AF61" s="284"/>
      <c r="AG61" s="284"/>
    </row>
    <row r="62" ht="37.5" customHeight="1">
      <c r="A62" s="277"/>
      <c r="B62" s="297"/>
      <c r="C62" s="277"/>
      <c r="D62" s="298"/>
      <c r="E62" s="298"/>
      <c r="F62" s="277"/>
      <c r="G62" s="299"/>
      <c r="H62" s="299"/>
      <c r="I62" s="277"/>
      <c r="J62" s="299"/>
      <c r="K62" s="299"/>
      <c r="L62" s="277"/>
      <c r="M62" s="299"/>
      <c r="N62" s="299"/>
      <c r="O62" s="277"/>
      <c r="P62" s="299"/>
      <c r="Q62" s="299"/>
      <c r="R62" s="277"/>
      <c r="S62" s="299"/>
      <c r="T62" s="299"/>
      <c r="U62" s="277"/>
      <c r="V62" s="299"/>
      <c r="W62" s="299"/>
      <c r="X62" s="277"/>
      <c r="Y62" s="299"/>
      <c r="Z62" s="299"/>
      <c r="AA62" s="277"/>
      <c r="AB62" s="299"/>
      <c r="AC62" s="299"/>
      <c r="AD62" s="277"/>
      <c r="AE62" s="284"/>
      <c r="AF62" s="284"/>
      <c r="AG62" s="284"/>
    </row>
    <row r="63" ht="37.5" customHeight="1">
      <c r="A63" s="277"/>
      <c r="B63" s="297"/>
      <c r="C63" s="277"/>
      <c r="D63" s="298"/>
      <c r="E63" s="298"/>
      <c r="F63" s="277"/>
      <c r="G63" s="299"/>
      <c r="H63" s="299"/>
      <c r="I63" s="277"/>
      <c r="J63" s="299"/>
      <c r="K63" s="299"/>
      <c r="L63" s="277"/>
      <c r="M63" s="299"/>
      <c r="N63" s="299"/>
      <c r="O63" s="277"/>
      <c r="P63" s="299"/>
      <c r="Q63" s="299"/>
      <c r="R63" s="277"/>
      <c r="S63" s="299"/>
      <c r="T63" s="299"/>
      <c r="U63" s="277"/>
      <c r="V63" s="299"/>
      <c r="W63" s="299"/>
      <c r="X63" s="277"/>
      <c r="Y63" s="299"/>
      <c r="Z63" s="299"/>
      <c r="AA63" s="277"/>
      <c r="AB63" s="299"/>
      <c r="AC63" s="299"/>
      <c r="AD63" s="277"/>
      <c r="AE63" s="284"/>
      <c r="AF63" s="284"/>
      <c r="AG63" s="284"/>
    </row>
    <row r="64" ht="37.5" customHeight="1">
      <c r="A64" s="277"/>
      <c r="B64" s="297"/>
      <c r="C64" s="277"/>
      <c r="D64" s="298"/>
      <c r="E64" s="298"/>
      <c r="F64" s="277"/>
      <c r="G64" s="299"/>
      <c r="H64" s="299"/>
      <c r="I64" s="277"/>
      <c r="J64" s="299"/>
      <c r="K64" s="299"/>
      <c r="L64" s="277"/>
      <c r="M64" s="299"/>
      <c r="N64" s="299"/>
      <c r="O64" s="277"/>
      <c r="P64" s="299"/>
      <c r="Q64" s="299"/>
      <c r="R64" s="277"/>
      <c r="S64" s="299"/>
      <c r="T64" s="299"/>
      <c r="U64" s="277"/>
      <c r="V64" s="299"/>
      <c r="W64" s="299"/>
      <c r="X64" s="277"/>
      <c r="Y64" s="299"/>
      <c r="Z64" s="299"/>
      <c r="AA64" s="277"/>
      <c r="AB64" s="299"/>
      <c r="AC64" s="299"/>
      <c r="AD64" s="277"/>
      <c r="AE64" s="284"/>
      <c r="AF64" s="284"/>
      <c r="AG64" s="284"/>
    </row>
    <row r="65" ht="30.0" customHeight="1">
      <c r="A65" s="277"/>
      <c r="B65" s="300"/>
      <c r="C65" s="277"/>
      <c r="D65" s="301"/>
      <c r="E65" s="301"/>
      <c r="F65" s="277"/>
      <c r="G65" s="301"/>
      <c r="H65" s="302"/>
      <c r="I65" s="277"/>
      <c r="J65" s="301"/>
      <c r="K65" s="303"/>
      <c r="L65" s="277"/>
      <c r="M65" s="301"/>
      <c r="N65" s="303"/>
      <c r="O65" s="277"/>
      <c r="P65" s="301"/>
      <c r="Q65" s="303"/>
      <c r="R65" s="277"/>
      <c r="S65" s="301"/>
      <c r="T65" s="303"/>
      <c r="U65" s="277"/>
      <c r="V65" s="301"/>
      <c r="W65" s="303"/>
      <c r="X65" s="277"/>
      <c r="Y65" s="301"/>
      <c r="Z65" s="303"/>
      <c r="AA65" s="277"/>
      <c r="AB65" s="301"/>
      <c r="AC65" s="303"/>
      <c r="AD65" s="277"/>
      <c r="AE65" s="284"/>
      <c r="AF65" s="284"/>
      <c r="AG65" s="284"/>
    </row>
  </sheetData>
  <mergeCells count="90">
    <mergeCell ref="V4:W4"/>
    <mergeCell ref="Y4:Z4"/>
    <mergeCell ref="B2:AC2"/>
    <mergeCell ref="G4:H4"/>
    <mergeCell ref="J4:K4"/>
    <mergeCell ref="M4:N4"/>
    <mergeCell ref="P4:Q4"/>
    <mergeCell ref="S4:T4"/>
    <mergeCell ref="AB4:AC4"/>
    <mergeCell ref="S8:T8"/>
    <mergeCell ref="V8:W8"/>
    <mergeCell ref="Y8:Z8"/>
    <mergeCell ref="AB8:AC8"/>
    <mergeCell ref="D4:E4"/>
    <mergeCell ref="B5:B6"/>
    <mergeCell ref="B8:E8"/>
    <mergeCell ref="G8:H8"/>
    <mergeCell ref="J8:K8"/>
    <mergeCell ref="M8:N8"/>
    <mergeCell ref="P8:Q8"/>
    <mergeCell ref="V43:W43"/>
    <mergeCell ref="Y43:Z43"/>
    <mergeCell ref="B10:E11"/>
    <mergeCell ref="B13:E18"/>
    <mergeCell ref="B41:AC41"/>
    <mergeCell ref="B43:E43"/>
    <mergeCell ref="G43:H43"/>
    <mergeCell ref="J43:K43"/>
    <mergeCell ref="M43:N43"/>
    <mergeCell ref="AB43:AC43"/>
    <mergeCell ref="M47:N47"/>
    <mergeCell ref="P47:Q47"/>
    <mergeCell ref="V47:W47"/>
    <mergeCell ref="Y47:Z47"/>
    <mergeCell ref="AB47:AC47"/>
    <mergeCell ref="V48:W48"/>
    <mergeCell ref="Y48:Z48"/>
    <mergeCell ref="AB48:AC48"/>
    <mergeCell ref="D47:E47"/>
    <mergeCell ref="D48:E48"/>
    <mergeCell ref="J47:K47"/>
    <mergeCell ref="J48:K48"/>
    <mergeCell ref="M48:N48"/>
    <mergeCell ref="P48:Q48"/>
    <mergeCell ref="D50:E50"/>
    <mergeCell ref="G50:H50"/>
    <mergeCell ref="J50:K50"/>
    <mergeCell ref="M50:N50"/>
    <mergeCell ref="P50:Q50"/>
    <mergeCell ref="S50:T50"/>
    <mergeCell ref="V50:W50"/>
    <mergeCell ref="Y50:Z50"/>
    <mergeCell ref="AB50:AC50"/>
    <mergeCell ref="V51:W51"/>
    <mergeCell ref="Y51:Z51"/>
    <mergeCell ref="AB51:AC51"/>
    <mergeCell ref="D51:E51"/>
    <mergeCell ref="G51:H51"/>
    <mergeCell ref="P43:Q43"/>
    <mergeCell ref="S43:T43"/>
    <mergeCell ref="G47:H47"/>
    <mergeCell ref="S47:T47"/>
    <mergeCell ref="G48:H48"/>
    <mergeCell ref="S48:T48"/>
    <mergeCell ref="S53:T53"/>
    <mergeCell ref="G53:H53"/>
    <mergeCell ref="J53:K53"/>
    <mergeCell ref="G54:H54"/>
    <mergeCell ref="J54:K54"/>
    <mergeCell ref="M54:N54"/>
    <mergeCell ref="P54:Q54"/>
    <mergeCell ref="S54:T54"/>
    <mergeCell ref="D46:E46"/>
    <mergeCell ref="D49:E49"/>
    <mergeCell ref="J51:K51"/>
    <mergeCell ref="M51:N51"/>
    <mergeCell ref="P51:Q51"/>
    <mergeCell ref="S51:T51"/>
    <mergeCell ref="D52:E52"/>
    <mergeCell ref="D53:E53"/>
    <mergeCell ref="M53:N53"/>
    <mergeCell ref="P53:Q53"/>
    <mergeCell ref="V53:W53"/>
    <mergeCell ref="Y53:Z53"/>
    <mergeCell ref="AB53:AC53"/>
    <mergeCell ref="B46:B54"/>
    <mergeCell ref="D54:E54"/>
    <mergeCell ref="V54:W54"/>
    <mergeCell ref="Y54:Z54"/>
    <mergeCell ref="AB54:AC54"/>
  </mergeCells>
  <conditionalFormatting sqref="G13:AC13">
    <cfRule type="colorScale" priority="1">
      <colorScale>
        <cfvo type="min"/>
        <cfvo type="max"/>
        <color rgb="FFC9DAF8"/>
        <color rgb="FF3C78D8"/>
      </colorScale>
    </cfRule>
  </conditionalFormatting>
  <conditionalFormatting sqref="G14:AC14">
    <cfRule type="colorScale" priority="2">
      <colorScale>
        <cfvo type="min"/>
        <cfvo type="max"/>
        <color rgb="FF3C78D8"/>
        <color rgb="FFC9DAF8"/>
      </colorScale>
    </cfRule>
  </conditionalFormatting>
  <conditionalFormatting sqref="G16:AC16">
    <cfRule type="colorScale" priority="3">
      <colorScale>
        <cfvo type="min"/>
        <cfvo type="max"/>
        <color rgb="FFFCE5CD"/>
        <color rgb="FFE69138"/>
      </colorScale>
    </cfRule>
  </conditionalFormatting>
  <conditionalFormatting sqref="G17:AC17">
    <cfRule type="colorScale" priority="4">
      <colorScale>
        <cfvo type="min"/>
        <cfvo type="max"/>
        <color rgb="FFFCE5CD"/>
        <color rgb="FFE69138"/>
      </colorScale>
    </cfRule>
  </conditionalFormatting>
  <conditionalFormatting sqref="G18:AC21">
    <cfRule type="colorScale" priority="5">
      <colorScale>
        <cfvo type="min"/>
        <cfvo type="max"/>
        <color rgb="FFCC0000"/>
        <color rgb="FFF4CCCC"/>
      </colorScale>
    </cfRule>
  </conditionalFormatting>
  <conditionalFormatting sqref="A8:AG8">
    <cfRule type="colorScale" priority="6">
      <colorScale>
        <cfvo type="min"/>
        <cfvo type="max"/>
        <color rgb="FFFCE5CD"/>
        <color rgb="FFE69138"/>
      </colorScale>
    </cfRule>
  </conditionalFormatting>
  <conditionalFormatting sqref="G47:AC47">
    <cfRule type="colorScale" priority="7">
      <colorScale>
        <cfvo type="min"/>
        <cfvo type="formula" val="0"/>
        <cfvo type="max"/>
        <color rgb="FF8E7CC3"/>
        <color rgb="FFFFFFFF"/>
        <color rgb="FF3C78D8"/>
      </colorScale>
    </cfRule>
  </conditionalFormatting>
  <conditionalFormatting sqref="G48:AC48">
    <cfRule type="colorScale" priority="8">
      <colorScale>
        <cfvo type="min"/>
        <cfvo type="formula" val="0"/>
        <cfvo type="max"/>
        <color rgb="FF8E7CC3"/>
        <color rgb="FFFFFFFF"/>
        <color rgb="FF3C78D8"/>
      </colorScale>
    </cfRule>
  </conditionalFormatting>
  <conditionalFormatting sqref="G50:AC50">
    <cfRule type="colorScale" priority="9">
      <colorScale>
        <cfvo type="min"/>
        <cfvo type="formula" val="0"/>
        <cfvo type="max"/>
        <color rgb="FFFFD966"/>
        <color rgb="FFFFFFFF"/>
        <color rgb="FFE69138"/>
      </colorScale>
    </cfRule>
  </conditionalFormatting>
  <conditionalFormatting sqref="G51:AC51">
    <cfRule type="colorScale" priority="10">
      <colorScale>
        <cfvo type="min"/>
        <cfvo type="formula" val="0"/>
        <cfvo type="max"/>
        <color rgb="FFFFD966"/>
        <color rgb="FFFFFFFF"/>
        <color rgb="FFE69138"/>
      </colorScale>
    </cfRule>
  </conditionalFormatting>
  <conditionalFormatting sqref="G53:AC53">
    <cfRule type="colorScale" priority="11">
      <colorScale>
        <cfvo type="min"/>
        <cfvo type="formula" val="0"/>
        <cfvo type="max"/>
        <color rgb="FFA64D79"/>
        <color rgb="FFFFFFFF"/>
        <color rgb="FFCC0000"/>
      </colorScale>
    </cfRule>
  </conditionalFormatting>
  <conditionalFormatting sqref="G54:AC54">
    <cfRule type="colorScale" priority="12">
      <colorScale>
        <cfvo type="min"/>
        <cfvo type="formula" val="0"/>
        <cfvo type="max"/>
        <color rgb="FFA64D79"/>
        <color rgb="FFFFFFFF"/>
        <color rgb="FFCC0000"/>
      </colorScale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 t="s">
        <v>188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>
        <v>70.0</v>
      </c>
      <c r="P6" s="315">
        <v>71.0</v>
      </c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>
        <v>75.0</v>
      </c>
      <c r="AV6" s="315">
        <v>75.0</v>
      </c>
      <c r="AW6" s="314"/>
      <c r="AZ6" s="315"/>
      <c r="BA6" s="314"/>
      <c r="BD6" s="315"/>
      <c r="BE6" s="304"/>
    </row>
    <row r="7">
      <c r="A7" s="304"/>
      <c r="B7" s="316" t="s">
        <v>189</v>
      </c>
      <c r="C7" s="81" t="s">
        <v>188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>
        <v>82.0</v>
      </c>
      <c r="P9" s="315">
        <v>80.0</v>
      </c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>
        <v>89.0</v>
      </c>
      <c r="AV9" s="315">
        <v>90.0</v>
      </c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303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329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-70</v>
      </c>
      <c r="T20" s="315">
        <f>SUM(T6,-M6)</f>
        <v>-70</v>
      </c>
      <c r="U20" s="314">
        <f>SUM(U6,-M6)</f>
        <v>-70</v>
      </c>
      <c r="X20" s="315">
        <f>SUM(X6,-P6)</f>
        <v>-71</v>
      </c>
      <c r="Y20" s="314">
        <f>SUM(Y6,-M6)</f>
        <v>-70</v>
      </c>
      <c r="AB20" s="315">
        <f>SUM(AB6,-P6)</f>
        <v>-71</v>
      </c>
      <c r="AC20" s="314">
        <f>SUM(AC6,-M6)</f>
        <v>-70</v>
      </c>
      <c r="AF20" s="315">
        <f>SUM(AF6,-P6)</f>
        <v>-71</v>
      </c>
      <c r="AG20" s="314">
        <f>SUM(AG6,-M6)</f>
        <v>-70</v>
      </c>
      <c r="AJ20" s="315">
        <f>SUM(AJ6,-P6)</f>
        <v>-71</v>
      </c>
      <c r="AK20" s="314">
        <f>SUM(AK6,-M6)</f>
        <v>-70</v>
      </c>
      <c r="AN20" s="315">
        <f>SUM(AN6,-P6)</f>
        <v>-71</v>
      </c>
      <c r="AO20" s="314">
        <f>SUM(AO6,-M6)</f>
        <v>-70</v>
      </c>
      <c r="AR20" s="315">
        <f>SUM(AR6,-P6)</f>
        <v>-71</v>
      </c>
      <c r="AS20" s="314">
        <f>SUM(AS6,-M6)</f>
        <v>5</v>
      </c>
      <c r="AV20" s="315">
        <f>SUM(AV6,-P6)</f>
        <v>4</v>
      </c>
      <c r="AW20" s="314">
        <f>SUM(AW6,-M6)</f>
        <v>-70</v>
      </c>
      <c r="AZ20" s="315">
        <f>SUM(AZ6,-P6)</f>
        <v>-71</v>
      </c>
      <c r="BA20" s="314">
        <f>SUM(BA6,-M6)</f>
        <v>-70</v>
      </c>
      <c r="BD20" s="315">
        <f>SUM(BD6,-P6)</f>
        <v>-71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-70</v>
      </c>
      <c r="T23" s="315">
        <f>SUM(T9,-M6)</f>
        <v>-70</v>
      </c>
      <c r="U23" s="314">
        <f>SUM(U9,-M9)</f>
        <v>-82</v>
      </c>
      <c r="X23" s="315">
        <f>SUM(X9-P9)</f>
        <v>-80</v>
      </c>
      <c r="Y23" s="314">
        <f>SUM(Y9,-M9)</f>
        <v>-82</v>
      </c>
      <c r="AB23" s="315">
        <f>SUM(AB9-P9)</f>
        <v>-80</v>
      </c>
      <c r="AC23" s="314">
        <f>SUM(AC9,-M9)</f>
        <v>-82</v>
      </c>
      <c r="AF23" s="315">
        <f>SUM(AF9-P9)</f>
        <v>-80</v>
      </c>
      <c r="AG23" s="314">
        <f>SUM(AG9,-M9)</f>
        <v>-82</v>
      </c>
      <c r="AJ23" s="315">
        <f>SUM(AJ9-P9)</f>
        <v>-80</v>
      </c>
      <c r="AK23" s="314">
        <f>SUM(AK9,-M9)</f>
        <v>-82</v>
      </c>
      <c r="AN23" s="315">
        <f>SUM(AN9-P9)</f>
        <v>-80</v>
      </c>
      <c r="AO23" s="314">
        <f>SUM(AO9,-M9)</f>
        <v>-82</v>
      </c>
      <c r="AR23" s="315">
        <f>SUM(AR9-P9)</f>
        <v>-80</v>
      </c>
      <c r="AS23" s="314">
        <f>SUM(AS9,-M9)</f>
        <v>7</v>
      </c>
      <c r="AV23" s="315">
        <f>SUM(AV9-P9)</f>
        <v>10</v>
      </c>
      <c r="AW23" s="314">
        <f>SUM(AW9,-M9)</f>
        <v>-82</v>
      </c>
      <c r="AZ23" s="315">
        <f>SUM(AZ9-P9)</f>
        <v>-80</v>
      </c>
      <c r="BA23" s="314">
        <f>SUM(BA9,-M9)</f>
        <v>-82</v>
      </c>
      <c r="BD23" s="315">
        <f>SUM(BD9-P9)</f>
        <v>-80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-280</v>
      </c>
      <c r="R26" s="63"/>
      <c r="S26" s="63"/>
      <c r="T26" s="64"/>
      <c r="U26" s="326">
        <f>SUM(U20,U23,X23,X20)</f>
        <v>-303</v>
      </c>
      <c r="V26" s="63"/>
      <c r="W26" s="63"/>
      <c r="X26" s="64"/>
      <c r="Y26" s="326">
        <f>SUM(Y20,Y23,AB23,AB20)</f>
        <v>-303</v>
      </c>
      <c r="Z26" s="63"/>
      <c r="AA26" s="63"/>
      <c r="AB26" s="64"/>
      <c r="AC26" s="326">
        <f>SUM(AC20,AC23,AF23,AF20)</f>
        <v>-303</v>
      </c>
      <c r="AD26" s="63"/>
      <c r="AE26" s="63"/>
      <c r="AF26" s="64"/>
      <c r="AG26" s="326">
        <f>SUM(AG20,AG23,AJ23,AJ20)</f>
        <v>-303</v>
      </c>
      <c r="AH26" s="63"/>
      <c r="AI26" s="63"/>
      <c r="AJ26" s="64"/>
      <c r="AK26" s="326">
        <f>SUM(AK20,AK23,AN23,AN20)</f>
        <v>-303</v>
      </c>
      <c r="AL26" s="63"/>
      <c r="AM26" s="63"/>
      <c r="AN26" s="64"/>
      <c r="AO26" s="326">
        <f>SUM(AO20,AO23,AR23,AR20)</f>
        <v>-303</v>
      </c>
      <c r="AP26" s="63"/>
      <c r="AQ26" s="63"/>
      <c r="AR26" s="64"/>
      <c r="AS26" s="326">
        <f>SUM(AS20,AS23,AV23,AV20)</f>
        <v>26</v>
      </c>
      <c r="AT26" s="63"/>
      <c r="AU26" s="63"/>
      <c r="AV26" s="64"/>
      <c r="AW26" s="326">
        <f>SUM(AW20,AW23,AZ23,AZ20)</f>
        <v>-303</v>
      </c>
      <c r="AX26" s="63"/>
      <c r="AY26" s="63"/>
      <c r="AZ26" s="64"/>
      <c r="BA26" s="326">
        <f>SUM(BA20,BA23,BD23,BD20)</f>
        <v>-303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>
        <f>DIVIDE(SUM(Q20,T20),SUM(Q23,T23,T20,Q20))*100</f>
        <v>50</v>
      </c>
      <c r="R31" s="57"/>
      <c r="S31" s="57"/>
      <c r="T31" s="198"/>
      <c r="U31" s="344">
        <f>DIVIDE(SUM(U20,X20),SUM(U23,X23,X20,U20))*100</f>
        <v>46.53465347</v>
      </c>
      <c r="V31" s="57"/>
      <c r="W31" s="57"/>
      <c r="X31" s="198"/>
      <c r="Y31" s="344">
        <f>DIVIDE(SUM(Y20,AB20),SUM(Y23,AB23,AB20,Y20))*100</f>
        <v>46.53465347</v>
      </c>
      <c r="Z31" s="57"/>
      <c r="AA31" s="57"/>
      <c r="AB31" s="198"/>
      <c r="AC31" s="344">
        <f>DIVIDE(SUM(AC20,AF20),SUM(AC23,AF23,AF20,AC20))*100</f>
        <v>46.53465347</v>
      </c>
      <c r="AD31" s="57"/>
      <c r="AE31" s="57"/>
      <c r="AF31" s="198"/>
      <c r="AG31" s="344">
        <f>DIVIDE(SUM(AG20,AJ20),SUM(AG23,AJ23,AJ20,AG20))*100</f>
        <v>46.53465347</v>
      </c>
      <c r="AH31" s="57"/>
      <c r="AI31" s="57"/>
      <c r="AJ31" s="198"/>
      <c r="AK31" s="344">
        <f>DIVIDE(SUM(AK20,AN20),SUM(AK23,AN23,AN20,AK20))*100</f>
        <v>46.53465347</v>
      </c>
      <c r="AL31" s="57"/>
      <c r="AM31" s="57"/>
      <c r="AN31" s="198"/>
      <c r="AO31" s="344">
        <f>DIVIDE(SUM(AO20,AR20),SUM(AO23,AR23,AR20,AO20))*100</f>
        <v>46.53465347</v>
      </c>
      <c r="AP31" s="57"/>
      <c r="AQ31" s="57"/>
      <c r="AR31" s="198"/>
      <c r="AS31" s="344">
        <f>DIVIDE(SUM(AS20,AV20),SUM(AS23,AV23,AV20,AS20))*100</f>
        <v>34.61538462</v>
      </c>
      <c r="AT31" s="57"/>
      <c r="AU31" s="57"/>
      <c r="AV31" s="198"/>
      <c r="AW31" s="344">
        <f>DIVIDE(SUM(AW20,AZ20),SUM(AW23,AZ23,AZ20,AW20))*100</f>
        <v>46.53465347</v>
      </c>
      <c r="AX31" s="57"/>
      <c r="AY31" s="57"/>
      <c r="AZ31" s="198"/>
      <c r="BA31" s="344">
        <f>DIVIDE(SUM(BA20,BD20),SUM(BA23,BD23,BD20,BA20))*100</f>
        <v>46.53465347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>
        <f>DIVIDE(SUM(Q23,T23),SUM(Q23,T23,T20,Q20))*100</f>
        <v>50</v>
      </c>
      <c r="R32" s="57"/>
      <c r="S32" s="57"/>
      <c r="T32" s="198"/>
      <c r="U32" s="344">
        <f>DIVIDE(SUM(U23,X23),SUM(U23,X23,X20,U20))*100</f>
        <v>53.46534653</v>
      </c>
      <c r="V32" s="57"/>
      <c r="W32" s="57"/>
      <c r="X32" s="198"/>
      <c r="Y32" s="344">
        <f>DIVIDE(SUM(Y23,AB23),SUM(Y23,AB23,AB20,Y20))*100</f>
        <v>53.46534653</v>
      </c>
      <c r="Z32" s="57"/>
      <c r="AA32" s="57"/>
      <c r="AB32" s="198"/>
      <c r="AC32" s="344">
        <f>DIVIDE(SUM(AC23,AF23),SUM(AC23,AF23,AF20,AC20))*100</f>
        <v>53.46534653</v>
      </c>
      <c r="AD32" s="57"/>
      <c r="AE32" s="57"/>
      <c r="AF32" s="198"/>
      <c r="AG32" s="344">
        <f>DIVIDE(SUM(AG23,AJ23),SUM(AG23,AJ23,AJ20,AG20))*100</f>
        <v>53.46534653</v>
      </c>
      <c r="AH32" s="57"/>
      <c r="AI32" s="57"/>
      <c r="AJ32" s="198"/>
      <c r="AK32" s="344">
        <f>DIVIDE(SUM(AK23,AN23),SUM(AK23,AN23,AN20,AK20))*100</f>
        <v>53.46534653</v>
      </c>
      <c r="AL32" s="57"/>
      <c r="AM32" s="57"/>
      <c r="AN32" s="198"/>
      <c r="AO32" s="344">
        <f>DIVIDE(SUM(AO23,AR23),SUM(AO23,AR23,AR20,AO20))*100</f>
        <v>53.46534653</v>
      </c>
      <c r="AP32" s="57"/>
      <c r="AQ32" s="57"/>
      <c r="AR32" s="198"/>
      <c r="AS32" s="344">
        <f>DIVIDE(SUM(AS23,AV23),SUM(AS23,AV23,AV20,AS20))*100</f>
        <v>65.38461538</v>
      </c>
      <c r="AT32" s="57"/>
      <c r="AU32" s="57"/>
      <c r="AV32" s="198"/>
      <c r="AW32" s="344">
        <f>DIVIDE(SUM(AW23,AZ23),SUM(AW23,AZ23,AZ20,AW20))*100</f>
        <v>53.46534653</v>
      </c>
      <c r="AX32" s="57"/>
      <c r="AY32" s="57"/>
      <c r="AZ32" s="198"/>
      <c r="BA32" s="344">
        <f>DIVIDE(SUM(BA23,BD23),SUM(BA23,BD23,BD20,BA20))*100</f>
        <v>53.46534653</v>
      </c>
      <c r="BB32" s="57"/>
      <c r="BC32" s="57"/>
      <c r="BD32" s="198"/>
    </row>
    <row r="33">
      <c r="O33" s="317" t="s">
        <v>225</v>
      </c>
      <c r="P33" s="58"/>
      <c r="Q33" s="345">
        <f>DIVIDE(SUM(Q20,Q23),SUM(Q23,T23,T20,Q20))*100</f>
        <v>50</v>
      </c>
      <c r="R33" s="57"/>
      <c r="S33" s="57"/>
      <c r="T33" s="198"/>
      <c r="U33" s="345">
        <f>DIVIDE(SUM(U20,U23),SUM(U23,X23,X20,U20))*100</f>
        <v>50.1650165</v>
      </c>
      <c r="V33" s="57"/>
      <c r="W33" s="57"/>
      <c r="X33" s="198"/>
      <c r="Y33" s="345">
        <f>DIVIDE(SUM(Y20,Y23),SUM(Y23,AB23,AB20,Y20))*100</f>
        <v>50.1650165</v>
      </c>
      <c r="Z33" s="57"/>
      <c r="AA33" s="57"/>
      <c r="AB33" s="198"/>
      <c r="AC33" s="345">
        <f>DIVIDE(SUM(AC20,AC23),SUM(AC23,AF23,AF20,AC20))*100</f>
        <v>50.1650165</v>
      </c>
      <c r="AD33" s="57"/>
      <c r="AE33" s="57"/>
      <c r="AF33" s="198"/>
      <c r="AG33" s="345">
        <f>DIVIDE(SUM(AG20,AG23),SUM(AG23,AJ23,AJ20,AG20))*100</f>
        <v>50.1650165</v>
      </c>
      <c r="AH33" s="57"/>
      <c r="AI33" s="57"/>
      <c r="AJ33" s="198"/>
      <c r="AK33" s="345">
        <f>DIVIDE(SUM(AK20,AK23),SUM(AK23,AN23,AN20,AK20))*100</f>
        <v>50.1650165</v>
      </c>
      <c r="AL33" s="57"/>
      <c r="AM33" s="57"/>
      <c r="AN33" s="198"/>
      <c r="AO33" s="345">
        <f>DIVIDE(SUM(AO20,AO23),SUM(AO23,AR23,AR20,AO20))*100</f>
        <v>50.1650165</v>
      </c>
      <c r="AP33" s="57"/>
      <c r="AQ33" s="57"/>
      <c r="AR33" s="198"/>
      <c r="AS33" s="345">
        <f>DIVIDE(SUM(AS20,AS23),SUM(AS23,AV23,AV20,AS20))*100</f>
        <v>46.15384615</v>
      </c>
      <c r="AT33" s="57"/>
      <c r="AU33" s="57"/>
      <c r="AV33" s="198"/>
      <c r="AW33" s="345">
        <f>DIVIDE(SUM(AW20,AW23),SUM(AW23,AZ23,AZ20,AW20))*100</f>
        <v>50.1650165</v>
      </c>
      <c r="AX33" s="57"/>
      <c r="AY33" s="57"/>
      <c r="AZ33" s="198"/>
      <c r="BA33" s="345">
        <f>DIVIDE(SUM(BA20,BA23),SUM(BA23,BD23,BD20,BA20))*100</f>
        <v>50.1650165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>
        <f>DIVIDE(SUM(T23,T20),SUM(Q23,T23,T20,Q20))*100</f>
        <v>50</v>
      </c>
      <c r="R34" s="63"/>
      <c r="S34" s="63"/>
      <c r="T34" s="328"/>
      <c r="U34" s="347">
        <f>DIVIDE(SUM(X23,X20),SUM(U23,X23,X20,U20))*100</f>
        <v>49.8349835</v>
      </c>
      <c r="V34" s="63"/>
      <c r="W34" s="63"/>
      <c r="X34" s="328"/>
      <c r="Y34" s="347">
        <f>DIVIDE(SUM(AB23,AB20),SUM(Y23,AB23,AB20,Y20))*100</f>
        <v>49.8349835</v>
      </c>
      <c r="Z34" s="63"/>
      <c r="AA34" s="63"/>
      <c r="AB34" s="328"/>
      <c r="AC34" s="347">
        <f>DIVIDE(SUM(AF23,AF20),SUM(AC23,AF23,AF20,AC20))*100</f>
        <v>49.8349835</v>
      </c>
      <c r="AD34" s="63"/>
      <c r="AE34" s="63"/>
      <c r="AF34" s="328"/>
      <c r="AG34" s="347">
        <f>DIVIDE(SUM(AJ23,AJ20),SUM(AG23,AJ23,AJ20,AG20))*100</f>
        <v>49.8349835</v>
      </c>
      <c r="AH34" s="63"/>
      <c r="AI34" s="63"/>
      <c r="AJ34" s="328"/>
      <c r="AK34" s="347">
        <f>DIVIDE(SUM(AN23,AN20),SUM(AK23,AN23,AN20,AK20))*100</f>
        <v>49.8349835</v>
      </c>
      <c r="AL34" s="63"/>
      <c r="AM34" s="63"/>
      <c r="AN34" s="328"/>
      <c r="AO34" s="347">
        <f>DIVIDE(SUM(AR23,AR20),SUM(AO23,AR23,AR20,AO20))*100</f>
        <v>49.8349835</v>
      </c>
      <c r="AP34" s="63"/>
      <c r="AQ34" s="63"/>
      <c r="AR34" s="328"/>
      <c r="AS34" s="347">
        <f>DIVIDE(SUM(AV23,AV20),SUM(AS23,AV23,AV20,AS20))*100</f>
        <v>53.84615385</v>
      </c>
      <c r="AT34" s="63"/>
      <c r="AU34" s="63"/>
      <c r="AV34" s="328"/>
      <c r="AW34" s="347">
        <f>DIVIDE(SUM(AZ23,AZ20),SUM(AW23,AZ23,AZ20,AW20))*100</f>
        <v>49.8349835</v>
      </c>
      <c r="AX34" s="63"/>
      <c r="AY34" s="63"/>
      <c r="AZ34" s="328"/>
      <c r="BA34" s="347">
        <f>DIVIDE(SUM(BD23,BD20),SUM(BA23,BD23,BD20,BA20))*100</f>
        <v>49.8349835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0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  <c r="AE40" s="349"/>
      <c r="AF40" s="349"/>
      <c r="AG40" s="349"/>
      <c r="AH40" s="349"/>
      <c r="AI40" s="349"/>
      <c r="AJ40" s="349"/>
      <c r="AK40" s="349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</row>
    <row r="41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49"/>
      <c r="AK41" s="349"/>
      <c r="AL41" s="349"/>
      <c r="AM41" s="349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</row>
    <row r="42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49"/>
      <c r="AL42" s="349"/>
      <c r="AM42" s="349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</row>
    <row r="43">
      <c r="A43" s="350"/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49"/>
      <c r="T43" s="349"/>
      <c r="U43" s="349"/>
      <c r="V43" s="349"/>
      <c r="W43" s="349"/>
      <c r="X43" s="349"/>
      <c r="Y43" s="349"/>
      <c r="Z43" s="349"/>
      <c r="AA43" s="349"/>
      <c r="AB43" s="349"/>
      <c r="AC43" s="349"/>
      <c r="AD43" s="349"/>
      <c r="AE43" s="349"/>
      <c r="AF43" s="349"/>
      <c r="AG43" s="349"/>
      <c r="AH43" s="349"/>
      <c r="AI43" s="349"/>
      <c r="AJ43" s="349"/>
      <c r="AK43" s="349"/>
      <c r="AL43" s="349"/>
      <c r="AM43" s="349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</row>
    <row r="44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50"/>
      <c r="T44" s="350"/>
      <c r="V44" s="350"/>
      <c r="X44" s="350"/>
      <c r="Z44" s="350"/>
      <c r="AB44" s="350"/>
      <c r="AD44" s="350"/>
      <c r="AF44" s="349"/>
      <c r="AH44" s="349"/>
      <c r="AI44" s="349"/>
      <c r="AJ44" s="349"/>
      <c r="AK44" s="349"/>
      <c r="AL44" s="349"/>
      <c r="AM44" s="34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</row>
    <row r="45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50"/>
      <c r="R45" s="350"/>
      <c r="S45" s="350"/>
      <c r="T45" s="350"/>
      <c r="U45" s="350"/>
      <c r="V45" s="350"/>
      <c r="W45" s="350"/>
      <c r="X45" s="350"/>
      <c r="Y45" s="350"/>
      <c r="Z45" s="350"/>
      <c r="AA45" s="350"/>
      <c r="AB45" s="350"/>
      <c r="AC45" s="350"/>
      <c r="AD45" s="350"/>
      <c r="AE45" s="350"/>
      <c r="AF45" s="349"/>
      <c r="AG45" s="349"/>
      <c r="AH45" s="349"/>
      <c r="AI45" s="349"/>
      <c r="AJ45" s="349"/>
      <c r="AK45" s="349"/>
      <c r="AL45" s="349"/>
      <c r="AM45" s="349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</row>
    <row r="46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50"/>
      <c r="R46" s="350"/>
      <c r="S46" s="350"/>
      <c r="T46" s="350"/>
      <c r="U46" s="350"/>
      <c r="V46" s="350"/>
      <c r="W46" s="350"/>
      <c r="X46" s="350"/>
      <c r="Y46" s="350"/>
      <c r="Z46" s="350"/>
      <c r="AA46" s="350"/>
      <c r="AB46" s="350"/>
      <c r="AC46" s="350"/>
      <c r="AD46" s="350"/>
      <c r="AE46" s="350"/>
      <c r="AF46" s="349"/>
      <c r="AG46" s="349"/>
      <c r="AH46" s="349"/>
      <c r="AI46" s="349"/>
      <c r="AJ46" s="349"/>
      <c r="AK46" s="349"/>
      <c r="AL46" s="349"/>
      <c r="AM46" s="349"/>
      <c r="AN46" s="349"/>
      <c r="AO46" s="349"/>
      <c r="AP46" s="349"/>
      <c r="AQ46" s="349"/>
      <c r="AR46" s="349"/>
      <c r="AS46" s="349"/>
      <c r="AT46" s="349"/>
      <c r="AU46" s="349"/>
      <c r="AV46" s="349"/>
      <c r="AW46" s="349"/>
      <c r="AX46" s="349"/>
      <c r="AY46" s="349"/>
      <c r="AZ46" s="349"/>
      <c r="BA46" s="349"/>
      <c r="BB46" s="349"/>
      <c r="BC46" s="349"/>
      <c r="BD46" s="349"/>
      <c r="BE46" s="349"/>
    </row>
    <row r="47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50"/>
      <c r="R47" s="350"/>
      <c r="S47" s="349"/>
      <c r="T47" s="350"/>
      <c r="U47" s="349"/>
      <c r="V47" s="350"/>
      <c r="W47" s="349"/>
      <c r="X47" s="350"/>
      <c r="Y47" s="349"/>
      <c r="Z47" s="350"/>
      <c r="AA47" s="349"/>
      <c r="AB47" s="350"/>
      <c r="AC47" s="349"/>
      <c r="AD47" s="350"/>
      <c r="AE47" s="349"/>
      <c r="AF47" s="349"/>
      <c r="AG47" s="349"/>
      <c r="AH47" s="349"/>
      <c r="AI47" s="349"/>
      <c r="AJ47" s="349"/>
      <c r="AK47" s="349"/>
      <c r="AL47" s="349"/>
      <c r="AM47" s="349"/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</row>
    <row r="48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  <c r="AA48" s="349"/>
      <c r="AB48" s="349"/>
      <c r="AC48" s="349"/>
      <c r="AD48" s="349"/>
      <c r="AE48" s="349"/>
      <c r="AF48" s="349"/>
      <c r="AG48" s="349"/>
      <c r="AH48" s="349"/>
      <c r="AI48" s="349"/>
      <c r="AJ48" s="349"/>
      <c r="AK48" s="349"/>
      <c r="AL48" s="349"/>
      <c r="AM48" s="349"/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</row>
    <row r="49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  <c r="AF49" s="349"/>
      <c r="AG49" s="349"/>
      <c r="AH49" s="349"/>
      <c r="AI49" s="349"/>
      <c r="AJ49" s="349"/>
      <c r="AK49" s="349"/>
      <c r="AL49" s="349"/>
      <c r="AM49" s="349"/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227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227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4" width="6.25"/>
    <col customWidth="1" min="5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240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241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227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242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227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242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241</v>
      </c>
      <c r="D13" s="66" t="s">
        <v>228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243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227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13" width="6.63"/>
    <col customWidth="1" min="14" max="14" width="4.38"/>
    <col customWidth="1" min="15" max="15" width="4.13"/>
    <col customWidth="1" min="16" max="16" width="6.63"/>
    <col customWidth="1" min="17" max="17" width="6.13"/>
    <col customWidth="1" min="18" max="18" width="4.5"/>
    <col customWidth="1" min="19" max="19" width="4.38"/>
    <col customWidth="1" min="20" max="20" width="6.5"/>
    <col customWidth="1" min="21" max="21" width="5.63"/>
    <col customWidth="1" min="22" max="22" width="4.63"/>
    <col customWidth="1" min="23" max="23" width="4.38"/>
    <col customWidth="1" min="24" max="24" width="6.0"/>
    <col customWidth="1" min="25" max="25" width="6.88"/>
    <col customWidth="1" min="26" max="26" width="4.25"/>
    <col customWidth="1" min="27" max="27" width="4.38"/>
    <col customWidth="1" min="28" max="28" width="6.25"/>
    <col customWidth="1" min="29" max="29" width="6.63"/>
    <col customWidth="1" min="30" max="30" width="5.0"/>
    <col customWidth="1" min="31" max="31" width="4.63"/>
    <col customWidth="1" min="32" max="32" width="6.5"/>
    <col customWidth="1" min="33" max="33" width="5.63"/>
    <col customWidth="1" min="34" max="34" width="5.0"/>
    <col customWidth="1" min="35" max="35" width="4.25"/>
    <col customWidth="1" min="36" max="36" width="5.88"/>
    <col customWidth="1" min="37" max="37" width="6.25"/>
    <col customWidth="1" min="38" max="38" width="4.5"/>
    <col customWidth="1" min="39" max="39" width="4.0"/>
    <col customWidth="1" min="40" max="40" width="5.75"/>
    <col customWidth="1" min="41" max="41" width="6.0"/>
    <col customWidth="1" min="42" max="42" width="4.38"/>
    <col customWidth="1" min="43" max="43" width="5.0"/>
    <col customWidth="1" min="44" max="44" width="6.75"/>
    <col customWidth="1" min="45" max="45" width="5.75"/>
    <col customWidth="1" min="46" max="46" width="3.88"/>
    <col customWidth="1" min="47" max="47" width="4.25"/>
    <col customWidth="1" min="48" max="48" width="8.38"/>
    <col customWidth="1" min="49" max="49" width="6.75"/>
    <col customWidth="1" min="50" max="50" width="4.63"/>
    <col customWidth="1" min="51" max="51" width="4.5"/>
    <col customWidth="1" min="52" max="52" width="7.25"/>
    <col customWidth="1" min="53" max="53" width="7.38"/>
    <col customWidth="1" min="54" max="55" width="4.38"/>
    <col customWidth="1" min="56" max="56" width="7.63"/>
    <col customWidth="1" min="57" max="57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F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7"/>
      <c r="BA2" s="237"/>
      <c r="BB2" s="237"/>
      <c r="BC2" s="237"/>
      <c r="BD2" s="238"/>
    </row>
    <row r="3">
      <c r="A3" s="304"/>
      <c r="B3" s="305" t="s">
        <v>185</v>
      </c>
      <c r="C3" s="237"/>
      <c r="D3" s="238"/>
      <c r="E3" s="304"/>
      <c r="F3" s="304"/>
      <c r="G3" s="304"/>
      <c r="H3" s="304"/>
      <c r="I3" s="304"/>
      <c r="J3" s="304"/>
      <c r="K3" s="304"/>
      <c r="L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8"/>
    </row>
    <row r="4">
      <c r="A4" s="304"/>
      <c r="B4" s="306"/>
      <c r="C4" s="53"/>
      <c r="D4" s="214"/>
      <c r="E4" s="304"/>
      <c r="F4" s="304"/>
      <c r="G4" s="304"/>
      <c r="H4" s="304"/>
      <c r="I4" s="304"/>
      <c r="J4" s="304"/>
      <c r="K4" s="304"/>
      <c r="L4" s="304"/>
      <c r="M4" s="307" t="s">
        <v>186</v>
      </c>
      <c r="N4" s="50"/>
      <c r="O4" s="50"/>
      <c r="P4" s="18"/>
      <c r="Q4" s="307" t="s">
        <v>104</v>
      </c>
      <c r="R4" s="50"/>
      <c r="S4" s="50"/>
      <c r="T4" s="18"/>
      <c r="U4" s="307" t="s">
        <v>105</v>
      </c>
      <c r="V4" s="50"/>
      <c r="W4" s="50"/>
      <c r="X4" s="18"/>
      <c r="Y4" s="307" t="s">
        <v>90</v>
      </c>
      <c r="Z4" s="50"/>
      <c r="AA4" s="50"/>
      <c r="AB4" s="18"/>
      <c r="AC4" s="307" t="s">
        <v>91</v>
      </c>
      <c r="AD4" s="50"/>
      <c r="AE4" s="50"/>
      <c r="AF4" s="18"/>
      <c r="AG4" s="307" t="s">
        <v>92</v>
      </c>
      <c r="AH4" s="50"/>
      <c r="AI4" s="50"/>
      <c r="AJ4" s="18"/>
      <c r="AK4" s="307" t="s">
        <v>93</v>
      </c>
      <c r="AL4" s="50"/>
      <c r="AM4" s="50"/>
      <c r="AN4" s="18"/>
      <c r="AO4" s="307" t="s">
        <v>94</v>
      </c>
      <c r="AP4" s="50"/>
      <c r="AQ4" s="50"/>
      <c r="AR4" s="18"/>
      <c r="AS4" s="307" t="s">
        <v>95</v>
      </c>
      <c r="AT4" s="50"/>
      <c r="AU4" s="50"/>
      <c r="AV4" s="18"/>
      <c r="AW4" s="307" t="s">
        <v>96</v>
      </c>
      <c r="AX4" s="50"/>
      <c r="AY4" s="50"/>
      <c r="AZ4" s="18"/>
      <c r="BA4" s="307" t="s">
        <v>106</v>
      </c>
      <c r="BB4" s="50"/>
      <c r="BC4" s="50"/>
      <c r="BD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04"/>
      <c r="J5" s="304"/>
      <c r="K5" s="304"/>
      <c r="L5" s="304"/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11" t="s">
        <v>7</v>
      </c>
      <c r="BB5" s="312"/>
      <c r="BD5" s="313" t="s">
        <v>8</v>
      </c>
      <c r="BE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82"/>
      <c r="J6" s="82"/>
      <c r="K6" s="82"/>
      <c r="L6" s="82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14"/>
      <c r="BD6" s="315"/>
      <c r="BE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82"/>
      <c r="J7" s="82"/>
      <c r="K7" s="82"/>
      <c r="L7" s="82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  <c r="BA7" s="306"/>
      <c r="BD7" s="214"/>
    </row>
    <row r="8">
      <c r="A8" s="304"/>
      <c r="B8" s="304"/>
      <c r="C8" s="304"/>
      <c r="D8" s="304"/>
      <c r="E8" s="304"/>
      <c r="F8" s="304"/>
      <c r="G8" s="304"/>
      <c r="H8" s="304"/>
      <c r="I8" s="304"/>
      <c r="J8" s="304"/>
      <c r="K8" s="304"/>
      <c r="L8" s="304"/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17" t="s">
        <v>9</v>
      </c>
      <c r="BD8" s="318" t="s">
        <v>10</v>
      </c>
      <c r="BE8" s="304"/>
    </row>
    <row r="9">
      <c r="A9" s="304"/>
      <c r="B9" s="304"/>
      <c r="C9" s="304"/>
      <c r="D9" s="304"/>
      <c r="E9" s="304"/>
      <c r="F9" s="304"/>
      <c r="G9" s="304"/>
      <c r="H9" s="304"/>
      <c r="I9" s="304"/>
      <c r="J9" s="304"/>
      <c r="K9" s="304"/>
      <c r="L9" s="304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4"/>
      <c r="BD9" s="315"/>
      <c r="BE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4"/>
      <c r="J10" s="304"/>
      <c r="K10" s="304"/>
      <c r="L10" s="30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06"/>
      <c r="BD10" s="214"/>
      <c r="BE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04"/>
      <c r="J11" s="304"/>
      <c r="K11" s="304"/>
      <c r="L11" s="304"/>
      <c r="M11" s="320" t="s">
        <v>193</v>
      </c>
      <c r="N11" s="58"/>
      <c r="O11" s="321" t="s">
        <v>194</v>
      </c>
      <c r="P11" s="214"/>
      <c r="Q11" s="320" t="s">
        <v>194</v>
      </c>
      <c r="R11" s="58"/>
      <c r="S11" s="321" t="s">
        <v>195</v>
      </c>
      <c r="T11" s="214"/>
      <c r="U11" s="320" t="s">
        <v>195</v>
      </c>
      <c r="V11" s="58"/>
      <c r="W11" s="321" t="s">
        <v>196</v>
      </c>
      <c r="X11" s="214"/>
      <c r="Y11" s="320" t="s">
        <v>196</v>
      </c>
      <c r="Z11" s="58"/>
      <c r="AA11" s="321" t="s">
        <v>197</v>
      </c>
      <c r="AB11" s="214"/>
      <c r="AC11" s="320" t="s">
        <v>197</v>
      </c>
      <c r="AD11" s="58"/>
      <c r="AE11" s="321" t="s">
        <v>198</v>
      </c>
      <c r="AF11" s="214"/>
      <c r="AG11" s="320" t="s">
        <v>198</v>
      </c>
      <c r="AH11" s="58"/>
      <c r="AI11" s="321" t="s">
        <v>199</v>
      </c>
      <c r="AJ11" s="214"/>
      <c r="AK11" s="320" t="s">
        <v>199</v>
      </c>
      <c r="AL11" s="58"/>
      <c r="AM11" s="321" t="s">
        <v>200</v>
      </c>
      <c r="AN11" s="214"/>
      <c r="AO11" s="320" t="s">
        <v>200</v>
      </c>
      <c r="AP11" s="58"/>
      <c r="AQ11" s="321" t="s">
        <v>201</v>
      </c>
      <c r="AR11" s="214"/>
      <c r="AS11" s="320" t="s">
        <v>201</v>
      </c>
      <c r="AT11" s="58"/>
      <c r="AU11" s="321" t="s">
        <v>202</v>
      </c>
      <c r="AV11" s="214"/>
      <c r="AW11" s="320" t="s">
        <v>202</v>
      </c>
      <c r="AX11" s="58"/>
      <c r="AY11" s="321" t="s">
        <v>203</v>
      </c>
      <c r="AZ11" s="214"/>
      <c r="BA11" s="320" t="s">
        <v>203</v>
      </c>
      <c r="BB11" s="58"/>
      <c r="BC11" s="321" t="s">
        <v>204</v>
      </c>
      <c r="BD11" s="214"/>
      <c r="BE11" s="312"/>
    </row>
    <row r="12">
      <c r="A12" s="304"/>
      <c r="B12" s="308" t="s">
        <v>187</v>
      </c>
      <c r="C12" s="73" t="s">
        <v>244</v>
      </c>
      <c r="D12" s="60" t="s">
        <v>228</v>
      </c>
      <c r="E12" s="304"/>
      <c r="F12" s="304"/>
      <c r="G12" s="304"/>
      <c r="H12" s="304"/>
      <c r="I12" s="304"/>
      <c r="J12" s="304"/>
      <c r="K12" s="304"/>
      <c r="L12" s="304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22"/>
      <c r="BB12" s="58"/>
      <c r="BC12" s="323"/>
      <c r="BD12" s="198"/>
      <c r="BE12" s="312"/>
    </row>
    <row r="13">
      <c r="A13" s="304"/>
      <c r="B13" s="316" t="s">
        <v>189</v>
      </c>
      <c r="C13" s="81" t="s">
        <v>227</v>
      </c>
      <c r="D13" s="66" t="s">
        <v>188</v>
      </c>
      <c r="E13" s="304"/>
      <c r="F13" s="304"/>
      <c r="G13" s="304"/>
      <c r="H13" s="304"/>
      <c r="I13" s="304"/>
      <c r="J13" s="304"/>
      <c r="K13" s="304"/>
      <c r="L13" s="304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20" t="s">
        <v>205</v>
      </c>
      <c r="BB13" s="58"/>
      <c r="BC13" s="324" t="s">
        <v>206</v>
      </c>
      <c r="BD13" s="198"/>
      <c r="BE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5"/>
      <c r="J14" s="325"/>
      <c r="K14" s="325"/>
      <c r="L14" s="325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6">
        <f>BA6+BD6+BA9+BD9</f>
        <v>0</v>
      </c>
      <c r="BB14" s="64"/>
      <c r="BC14" s="327">
        <f>SUM(BC12,BA12)</f>
        <v>0</v>
      </c>
      <c r="BD14" s="328"/>
      <c r="BE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A15" s="304"/>
      <c r="AB15" s="304"/>
      <c r="AC15" s="304"/>
      <c r="AD15" s="304"/>
      <c r="AF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4"/>
      <c r="N16" s="304"/>
      <c r="O16" s="304"/>
      <c r="P16" s="304"/>
      <c r="Q16" s="305" t="s">
        <v>208</v>
      </c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7"/>
      <c r="BA16" s="237"/>
      <c r="BB16" s="237"/>
      <c r="BC16" s="237"/>
      <c r="BD16" s="238"/>
    </row>
    <row r="17">
      <c r="A17" s="304"/>
      <c r="Q17" s="158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8"/>
    </row>
    <row r="18">
      <c r="A18" s="304"/>
      <c r="B18" s="331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L18" s="332"/>
      <c r="M18" s="332"/>
      <c r="N18" s="332"/>
      <c r="O18" s="332"/>
      <c r="Q18" s="307" t="s">
        <v>104</v>
      </c>
      <c r="R18" s="50"/>
      <c r="S18" s="50"/>
      <c r="T18" s="18"/>
      <c r="U18" s="307" t="s">
        <v>105</v>
      </c>
      <c r="V18" s="50"/>
      <c r="W18" s="50"/>
      <c r="X18" s="18"/>
      <c r="Y18" s="307" t="s">
        <v>90</v>
      </c>
      <c r="Z18" s="50"/>
      <c r="AA18" s="50"/>
      <c r="AB18" s="18"/>
      <c r="AC18" s="307" t="s">
        <v>91</v>
      </c>
      <c r="AD18" s="50"/>
      <c r="AE18" s="50"/>
      <c r="AF18" s="18"/>
      <c r="AG18" s="307" t="s">
        <v>92</v>
      </c>
      <c r="AH18" s="50"/>
      <c r="AI18" s="50"/>
      <c r="AJ18" s="18"/>
      <c r="AK18" s="307" t="s">
        <v>93</v>
      </c>
      <c r="AL18" s="50"/>
      <c r="AM18" s="50"/>
      <c r="AN18" s="18"/>
      <c r="AO18" s="307" t="s">
        <v>94</v>
      </c>
      <c r="AP18" s="50"/>
      <c r="AQ18" s="50"/>
      <c r="AR18" s="18"/>
      <c r="AS18" s="307" t="s">
        <v>95</v>
      </c>
      <c r="AT18" s="50"/>
      <c r="AU18" s="50"/>
      <c r="AV18" s="18"/>
      <c r="AW18" s="307" t="s">
        <v>96</v>
      </c>
      <c r="AX18" s="50"/>
      <c r="AY18" s="50"/>
      <c r="AZ18" s="18"/>
      <c r="BA18" s="307" t="s">
        <v>106</v>
      </c>
      <c r="BB18" s="50"/>
      <c r="BC18" s="50"/>
      <c r="BD18" s="18"/>
    </row>
    <row r="19">
      <c r="A19" s="304"/>
      <c r="B19" s="333"/>
      <c r="C19" s="334" t="s">
        <v>210</v>
      </c>
      <c r="D19" s="335" t="s">
        <v>211</v>
      </c>
      <c r="E19" s="335" t="s">
        <v>212</v>
      </c>
      <c r="F19" s="335" t="s">
        <v>213</v>
      </c>
      <c r="G19" s="335" t="s">
        <v>214</v>
      </c>
      <c r="H19" s="335" t="s">
        <v>215</v>
      </c>
      <c r="I19" s="335" t="s">
        <v>216</v>
      </c>
      <c r="J19" s="335" t="s">
        <v>217</v>
      </c>
      <c r="K19" s="336" t="s">
        <v>218</v>
      </c>
      <c r="L19" s="337"/>
      <c r="M19" s="337"/>
      <c r="N19" s="337"/>
      <c r="O19" s="337"/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  <c r="BA19" s="311" t="s">
        <v>7</v>
      </c>
      <c r="BB19" s="312"/>
      <c r="BD19" s="313" t="s">
        <v>8</v>
      </c>
    </row>
    <row r="20">
      <c r="A20" s="304"/>
      <c r="B20" s="338" t="s">
        <v>219</v>
      </c>
      <c r="C20" s="339" t="s">
        <v>188</v>
      </c>
      <c r="D20" s="339" t="s">
        <v>188</v>
      </c>
      <c r="E20" s="339" t="s">
        <v>188</v>
      </c>
      <c r="F20" s="339" t="s">
        <v>188</v>
      </c>
      <c r="G20" s="339" t="s">
        <v>188</v>
      </c>
      <c r="H20" s="339" t="s">
        <v>188</v>
      </c>
      <c r="I20" s="339" t="s">
        <v>188</v>
      </c>
      <c r="J20" s="339" t="s">
        <v>188</v>
      </c>
      <c r="K20" s="339" t="s">
        <v>188</v>
      </c>
      <c r="L20" s="340"/>
      <c r="M20" s="340"/>
      <c r="N20" s="340"/>
      <c r="O20" s="340"/>
      <c r="Q20" s="314">
        <f>SUM(Q6,-M6)</f>
        <v>0</v>
      </c>
      <c r="T20" s="315">
        <f>SUM(T6,-M6)</f>
        <v>0</v>
      </c>
      <c r="U20" s="314">
        <f>SUM(U6,-M6)</f>
        <v>0</v>
      </c>
      <c r="X20" s="315">
        <f>SUM(X6,-P6)</f>
        <v>0</v>
      </c>
      <c r="Y20" s="314">
        <f>SUM(Y6,-M6)</f>
        <v>0</v>
      </c>
      <c r="AB20" s="315">
        <f>SUM(AB6,-P6)</f>
        <v>0</v>
      </c>
      <c r="AC20" s="314">
        <f>SUM(AC6,-M6)</f>
        <v>0</v>
      </c>
      <c r="AF20" s="315">
        <f>SUM(AF6,-P6)</f>
        <v>0</v>
      </c>
      <c r="AG20" s="314">
        <f>SUM(AG6,-M6)</f>
        <v>0</v>
      </c>
      <c r="AJ20" s="315">
        <f>SUM(AJ6,-P6)</f>
        <v>0</v>
      </c>
      <c r="AK20" s="314">
        <f>SUM(AK6,-M6)</f>
        <v>0</v>
      </c>
      <c r="AN20" s="315">
        <f>SUM(AN6,-P6)</f>
        <v>0</v>
      </c>
      <c r="AO20" s="314">
        <f>SUM(AO6,-M6)</f>
        <v>0</v>
      </c>
      <c r="AR20" s="315">
        <f>SUM(AR6,-P6)</f>
        <v>0</v>
      </c>
      <c r="AS20" s="314">
        <f>SUM(AS6,-M6)</f>
        <v>0</v>
      </c>
      <c r="AV20" s="315">
        <f>SUM(AV6,-P6)</f>
        <v>0</v>
      </c>
      <c r="AW20" s="314">
        <f>SUM(AW6,-M6)</f>
        <v>0</v>
      </c>
      <c r="AZ20" s="315">
        <f>SUM(AZ6,-P6)</f>
        <v>0</v>
      </c>
      <c r="BA20" s="314">
        <f>SUM(BA6,-M6)</f>
        <v>0</v>
      </c>
      <c r="BD20" s="315">
        <f>SUM(BD6,-P6)</f>
        <v>0</v>
      </c>
    </row>
    <row r="21">
      <c r="A21" s="30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  <c r="BA21" s="306"/>
      <c r="BD21" s="214"/>
    </row>
    <row r="22">
      <c r="A22" s="304"/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  <c r="BA22" s="317" t="s">
        <v>9</v>
      </c>
      <c r="BD22" s="318" t="s">
        <v>10</v>
      </c>
    </row>
    <row r="23">
      <c r="A23" s="304"/>
      <c r="Q23" s="314">
        <f>SUM(Q9,-M6)</f>
        <v>0</v>
      </c>
      <c r="T23" s="315">
        <f>SUM(T9,-M6)</f>
        <v>0</v>
      </c>
      <c r="U23" s="314">
        <f>SUM(U9,-M9)</f>
        <v>0</v>
      </c>
      <c r="X23" s="315">
        <f>SUM(X9-P9)</f>
        <v>0</v>
      </c>
      <c r="Y23" s="314">
        <f>SUM(Y9,-M9)</f>
        <v>0</v>
      </c>
      <c r="AB23" s="315">
        <f>SUM(AB9-P9)</f>
        <v>0</v>
      </c>
      <c r="AC23" s="314">
        <f>SUM(AC9,-M9)</f>
        <v>0</v>
      </c>
      <c r="AF23" s="315">
        <f>SUM(AF9-P9)</f>
        <v>0</v>
      </c>
      <c r="AG23" s="314">
        <f>SUM(AG9,-M9)</f>
        <v>0</v>
      </c>
      <c r="AJ23" s="315">
        <f>SUM(AJ9-P9)</f>
        <v>0</v>
      </c>
      <c r="AK23" s="314">
        <f>SUM(AK9,-M9)</f>
        <v>0</v>
      </c>
      <c r="AN23" s="315">
        <f>SUM(AN9-P9)</f>
        <v>0</v>
      </c>
      <c r="AO23" s="314">
        <f>SUM(AO9,-M9)</f>
        <v>0</v>
      </c>
      <c r="AR23" s="315">
        <f>SUM(AR9-P9)</f>
        <v>0</v>
      </c>
      <c r="AS23" s="314">
        <f>SUM(AS9,-M9)</f>
        <v>0</v>
      </c>
      <c r="AV23" s="315">
        <f>SUM(AV9-P9)</f>
        <v>0</v>
      </c>
      <c r="AW23" s="314">
        <f>SUM(AW9,-M9)</f>
        <v>0</v>
      </c>
      <c r="AZ23" s="315">
        <f>SUM(AZ9-P9)</f>
        <v>0</v>
      </c>
      <c r="BA23" s="314">
        <f>SUM(BA9,-M9)</f>
        <v>0</v>
      </c>
      <c r="BD23" s="315">
        <f>SUM(BD9-P9)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  <c r="BA24" s="306"/>
      <c r="BD24" s="214"/>
    </row>
    <row r="25"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  <c r="BA25" s="320" t="s">
        <v>220</v>
      </c>
      <c r="BB25" s="57"/>
      <c r="BC25" s="57"/>
      <c r="BD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5"/>
      <c r="P26" s="325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26">
        <f>SUM(BA20,BA23,BD23,BD20)</f>
        <v>0</v>
      </c>
      <c r="BB26" s="63"/>
      <c r="BC26" s="63"/>
      <c r="BD26" s="64"/>
      <c r="BE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F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5" t="s">
        <v>221</v>
      </c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7"/>
      <c r="BA28" s="237"/>
      <c r="BB28" s="237"/>
      <c r="BC28" s="237"/>
      <c r="BD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4"/>
      <c r="L29" s="304"/>
      <c r="M29" s="304"/>
      <c r="N29" s="304"/>
      <c r="O29" s="306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42" t="s">
        <v>222</v>
      </c>
      <c r="P30" s="343"/>
      <c r="Q30" s="307" t="s">
        <v>104</v>
      </c>
      <c r="R30" s="50"/>
      <c r="S30" s="50"/>
      <c r="T30" s="18"/>
      <c r="U30" s="307" t="s">
        <v>105</v>
      </c>
      <c r="V30" s="50"/>
      <c r="W30" s="50"/>
      <c r="X30" s="18"/>
      <c r="Y30" s="307" t="s">
        <v>90</v>
      </c>
      <c r="Z30" s="50"/>
      <c r="AA30" s="50"/>
      <c r="AB30" s="18"/>
      <c r="AC30" s="307" t="s">
        <v>91</v>
      </c>
      <c r="AD30" s="50"/>
      <c r="AE30" s="50"/>
      <c r="AF30" s="18"/>
      <c r="AG30" s="307" t="s">
        <v>92</v>
      </c>
      <c r="AH30" s="50"/>
      <c r="AI30" s="50"/>
      <c r="AJ30" s="18"/>
      <c r="AK30" s="307" t="s">
        <v>93</v>
      </c>
      <c r="AL30" s="50"/>
      <c r="AM30" s="50"/>
      <c r="AN30" s="18"/>
      <c r="AO30" s="307" t="s">
        <v>94</v>
      </c>
      <c r="AP30" s="50"/>
      <c r="AQ30" s="50"/>
      <c r="AR30" s="18"/>
      <c r="AS30" s="307" t="s">
        <v>95</v>
      </c>
      <c r="AT30" s="50"/>
      <c r="AU30" s="50"/>
      <c r="AV30" s="18"/>
      <c r="AW30" s="307" t="s">
        <v>96</v>
      </c>
      <c r="AX30" s="50"/>
      <c r="AY30" s="50"/>
      <c r="AZ30" s="18"/>
      <c r="BA30" s="307" t="s">
        <v>106</v>
      </c>
      <c r="BB30" s="50"/>
      <c r="BC30" s="50"/>
      <c r="BD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04"/>
      <c r="L31" s="304"/>
      <c r="M31" s="304"/>
      <c r="N31" s="304"/>
      <c r="O31" s="317" t="s">
        <v>223</v>
      </c>
      <c r="P31" s="5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  <c r="BA31" s="344" t="str">
        <f>DIVIDE(SUM(BA20,BD20),SUM(BA23,BD23,BD20,BA20))*100</f>
        <v>#DIV/0!</v>
      </c>
      <c r="BB31" s="57"/>
      <c r="BC31" s="57"/>
      <c r="BD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04"/>
      <c r="L32" s="304"/>
      <c r="M32" s="304"/>
      <c r="N32" s="304"/>
      <c r="O32" s="317" t="s">
        <v>224</v>
      </c>
      <c r="P32" s="5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  <c r="BA32" s="344" t="str">
        <f>DIVIDE(SUM(BA23,BD23),SUM(BA23,BD23,BD20,BA20))*100</f>
        <v>#DIV/0!</v>
      </c>
      <c r="BB32" s="57"/>
      <c r="BC32" s="57"/>
      <c r="BD32" s="198"/>
    </row>
    <row r="33">
      <c r="O33" s="317" t="s">
        <v>225</v>
      </c>
      <c r="P33" s="5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  <c r="BA33" s="345" t="str">
        <f>DIVIDE(SUM(BA20,BA23),SUM(BA23,BD23,BD20,BA20))*100</f>
        <v>#DIV/0!</v>
      </c>
      <c r="BB33" s="57"/>
      <c r="BC33" s="57"/>
      <c r="BD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04"/>
      <c r="L34" s="304"/>
      <c r="M34" s="304"/>
      <c r="N34" s="304"/>
      <c r="O34" s="346" t="s">
        <v>226</v>
      </c>
      <c r="P34" s="64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  <c r="BA34" s="347" t="str">
        <f>DIVIDE(SUM(BD23,BD20),SUM(BA23,BD23,BD20,BA20))*100</f>
        <v>#DIV/0!</v>
      </c>
      <c r="BB34" s="63"/>
      <c r="BC34" s="63"/>
      <c r="BD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Q35" s="304"/>
      <c r="R35" s="304"/>
      <c r="S35" s="304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V36" s="312"/>
      <c r="W36" s="348"/>
      <c r="X36" s="348"/>
      <c r="Y36" s="348"/>
      <c r="Z36" s="348"/>
      <c r="AA36" s="348"/>
      <c r="AB36" s="348"/>
      <c r="AC36" s="348"/>
      <c r="AD36" s="348"/>
      <c r="AE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Q37" s="304"/>
      <c r="R37" s="304"/>
      <c r="S37" s="304"/>
      <c r="AI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Q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 t="s">
        <v>229</v>
      </c>
      <c r="R43" s="351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  <c r="BB43" s="352"/>
      <c r="BC43" s="352"/>
      <c r="BD43" s="352"/>
      <c r="BE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53" t="s">
        <v>230</v>
      </c>
      <c r="R44" s="57"/>
      <c r="S44" s="58"/>
      <c r="T44" s="353" t="s">
        <v>231</v>
      </c>
      <c r="U44" s="58"/>
      <c r="V44" s="353" t="s">
        <v>232</v>
      </c>
      <c r="W44" s="58"/>
      <c r="X44" s="353" t="s">
        <v>233</v>
      </c>
      <c r="Y44" s="58"/>
      <c r="Z44" s="353" t="s">
        <v>234</v>
      </c>
      <c r="AA44" s="58"/>
      <c r="AB44" s="353" t="s">
        <v>235</v>
      </c>
      <c r="AC44" s="58"/>
      <c r="AD44" s="353" t="s">
        <v>236</v>
      </c>
      <c r="AE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185" t="s">
        <v>237</v>
      </c>
      <c r="R45" s="185"/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  <c r="AB45" s="185" t="s">
        <v>237</v>
      </c>
      <c r="AC45" s="185" t="s">
        <v>238</v>
      </c>
      <c r="AD45" s="185" t="s">
        <v>237</v>
      </c>
      <c r="AE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185">
        <v>0.0</v>
      </c>
      <c r="R46" s="185"/>
      <c r="S46" s="185">
        <v>0.0</v>
      </c>
      <c r="T46" s="185">
        <v>760.0</v>
      </c>
      <c r="U46" s="185">
        <v>0.0</v>
      </c>
      <c r="V46" s="185">
        <v>300.0</v>
      </c>
      <c r="W46" s="185">
        <v>3819.0</v>
      </c>
      <c r="X46" s="185">
        <v>2948.0</v>
      </c>
      <c r="Y46" s="185">
        <v>6022.0</v>
      </c>
      <c r="Z46" s="185">
        <v>5646.0</v>
      </c>
      <c r="AA46" s="185">
        <v>8372.0</v>
      </c>
      <c r="AB46" s="185">
        <v>8928.0</v>
      </c>
      <c r="AC46" s="185">
        <v>10900.0</v>
      </c>
      <c r="AD46" s="185">
        <v>12330.0</v>
      </c>
      <c r="AE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185" t="s">
        <v>239</v>
      </c>
      <c r="R47" s="185"/>
      <c r="S47" s="354">
        <f>Q46+S46</f>
        <v>0</v>
      </c>
      <c r="T47" s="185" t="s">
        <v>239</v>
      </c>
      <c r="U47" s="354">
        <f>T46+U46</f>
        <v>760</v>
      </c>
      <c r="V47" s="185" t="s">
        <v>239</v>
      </c>
      <c r="W47" s="354">
        <f>V46+W46</f>
        <v>4119</v>
      </c>
      <c r="X47" s="185" t="s">
        <v>239</v>
      </c>
      <c r="Y47" s="354">
        <f>X46+Y46</f>
        <v>8970</v>
      </c>
      <c r="Z47" s="185" t="s">
        <v>239</v>
      </c>
      <c r="AA47" s="354">
        <f>Z46+AA46</f>
        <v>14018</v>
      </c>
      <c r="AB47" s="185" t="s">
        <v>239</v>
      </c>
      <c r="AC47" s="354">
        <f>AB46+AC46</f>
        <v>19828</v>
      </c>
      <c r="AD47" s="185" t="s">
        <v>239</v>
      </c>
      <c r="AE47" s="354">
        <f>AD46+AE46</f>
        <v>26089</v>
      </c>
    </row>
  </sheetData>
  <mergeCells count="311">
    <mergeCell ref="AM12:AN12"/>
    <mergeCell ref="AO12:AP12"/>
    <mergeCell ref="Y12:Z12"/>
    <mergeCell ref="AA12:AB12"/>
    <mergeCell ref="AC12:AD12"/>
    <mergeCell ref="AE12:AF12"/>
    <mergeCell ref="AG12:AH12"/>
    <mergeCell ref="AI12:AJ12"/>
    <mergeCell ref="AK12:AL12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AA13:AB13"/>
    <mergeCell ref="AC13:AD13"/>
    <mergeCell ref="AE13:AF13"/>
    <mergeCell ref="AG13:AH13"/>
    <mergeCell ref="AI13:AJ13"/>
    <mergeCell ref="AK13:AL13"/>
    <mergeCell ref="AM13:AN13"/>
    <mergeCell ref="M13:N13"/>
    <mergeCell ref="O13:P13"/>
    <mergeCell ref="Q13:R13"/>
    <mergeCell ref="S13:T13"/>
    <mergeCell ref="U13:V13"/>
    <mergeCell ref="W13:X13"/>
    <mergeCell ref="Y13:Z13"/>
    <mergeCell ref="AO14:AP14"/>
    <mergeCell ref="AQ14:AR14"/>
    <mergeCell ref="AS14:AT14"/>
    <mergeCell ref="AU14:AV14"/>
    <mergeCell ref="AW14:AX14"/>
    <mergeCell ref="AY14:AZ14"/>
    <mergeCell ref="BA14:BB14"/>
    <mergeCell ref="Q20:Q21"/>
    <mergeCell ref="T20:T21"/>
    <mergeCell ref="BD20:BD21"/>
    <mergeCell ref="BE20:BE21"/>
    <mergeCell ref="AG20:AG21"/>
    <mergeCell ref="AJ20:AJ21"/>
    <mergeCell ref="AB23:AB24"/>
    <mergeCell ref="AC23:AC24"/>
    <mergeCell ref="AF23:AF24"/>
    <mergeCell ref="AG23:AG24"/>
    <mergeCell ref="AJ23:AJ24"/>
    <mergeCell ref="AK23:AK24"/>
    <mergeCell ref="AG18:AJ18"/>
    <mergeCell ref="AK18:AN18"/>
    <mergeCell ref="V19:W24"/>
    <mergeCell ref="Z19:AA24"/>
    <mergeCell ref="AD19:AE24"/>
    <mergeCell ref="AH19:AI24"/>
    <mergeCell ref="AK20:AK21"/>
    <mergeCell ref="AN23:AN24"/>
    <mergeCell ref="U20:U21"/>
    <mergeCell ref="X20:X21"/>
    <mergeCell ref="Y20:Y21"/>
    <mergeCell ref="AB20:AB21"/>
    <mergeCell ref="AC20:AC21"/>
    <mergeCell ref="AF20:AF21"/>
    <mergeCell ref="AR20:AR21"/>
    <mergeCell ref="AS20:AS21"/>
    <mergeCell ref="AO23:AO24"/>
    <mergeCell ref="AR23:AR24"/>
    <mergeCell ref="AS23:AS24"/>
    <mergeCell ref="AV20:AV21"/>
    <mergeCell ref="AW20:AW21"/>
    <mergeCell ref="AV23:AV24"/>
    <mergeCell ref="AW23:AW24"/>
    <mergeCell ref="AZ23:AZ24"/>
    <mergeCell ref="BA23:BA24"/>
    <mergeCell ref="BD23:BD24"/>
    <mergeCell ref="BE23:BE24"/>
    <mergeCell ref="R19:S24"/>
    <mergeCell ref="Q23:Q24"/>
    <mergeCell ref="T23:T24"/>
    <mergeCell ref="U23:U24"/>
    <mergeCell ref="X23:X24"/>
    <mergeCell ref="Y23:Y24"/>
    <mergeCell ref="U26:X26"/>
    <mergeCell ref="Y26:AB26"/>
    <mergeCell ref="AC26:AF26"/>
    <mergeCell ref="AG26:AJ26"/>
    <mergeCell ref="AK26:AN26"/>
    <mergeCell ref="AO26:AR26"/>
    <mergeCell ref="O28:BD29"/>
    <mergeCell ref="Q26:T26"/>
    <mergeCell ref="O30:P30"/>
    <mergeCell ref="Q30:T30"/>
    <mergeCell ref="U30:X30"/>
    <mergeCell ref="Y30:AB30"/>
    <mergeCell ref="AC30:AF30"/>
    <mergeCell ref="AG30:AJ30"/>
    <mergeCell ref="AO32:AR32"/>
    <mergeCell ref="AS32:AV32"/>
    <mergeCell ref="AW32:AZ32"/>
    <mergeCell ref="BA32:BD32"/>
    <mergeCell ref="O32:P32"/>
    <mergeCell ref="Q32:T32"/>
    <mergeCell ref="U32:X32"/>
    <mergeCell ref="Y32:AB32"/>
    <mergeCell ref="AC32:AF32"/>
    <mergeCell ref="AG32:AJ32"/>
    <mergeCell ref="AK32:AN32"/>
    <mergeCell ref="AO33:AR33"/>
    <mergeCell ref="AS33:AV33"/>
    <mergeCell ref="AW33:AZ33"/>
    <mergeCell ref="BA33:BD33"/>
    <mergeCell ref="O33:P33"/>
    <mergeCell ref="Q33:T33"/>
    <mergeCell ref="U33:X33"/>
    <mergeCell ref="Y33:AB33"/>
    <mergeCell ref="AC33:AF33"/>
    <mergeCell ref="AG33:AJ33"/>
    <mergeCell ref="AK33:AN33"/>
    <mergeCell ref="AB44:AC44"/>
    <mergeCell ref="AD44:AE44"/>
    <mergeCell ref="AF44:AG44"/>
    <mergeCell ref="Q39:S39"/>
    <mergeCell ref="Q40:S40"/>
    <mergeCell ref="Q44:S44"/>
    <mergeCell ref="T44:U44"/>
    <mergeCell ref="V44:W44"/>
    <mergeCell ref="X44:Y44"/>
    <mergeCell ref="Z44:AA44"/>
    <mergeCell ref="AZ20:AZ21"/>
    <mergeCell ref="BA20:BA21"/>
    <mergeCell ref="AL19:AM24"/>
    <mergeCell ref="AP19:AQ24"/>
    <mergeCell ref="AT19:AU24"/>
    <mergeCell ref="AX19:AY24"/>
    <mergeCell ref="BB19:BC24"/>
    <mergeCell ref="AN20:AN21"/>
    <mergeCell ref="AO20:AO21"/>
    <mergeCell ref="AK25:AN25"/>
    <mergeCell ref="AO25:AR25"/>
    <mergeCell ref="AS25:AV25"/>
    <mergeCell ref="AW25:AZ25"/>
    <mergeCell ref="BA25:BD25"/>
    <mergeCell ref="B25:C25"/>
    <mergeCell ref="D25:P25"/>
    <mergeCell ref="Q25:T25"/>
    <mergeCell ref="U25:X25"/>
    <mergeCell ref="Y25:AB25"/>
    <mergeCell ref="AC25:AF25"/>
    <mergeCell ref="AG25:AJ25"/>
    <mergeCell ref="AS26:AV26"/>
    <mergeCell ref="AW26:AZ26"/>
    <mergeCell ref="BA26:BD26"/>
    <mergeCell ref="AK30:AN30"/>
    <mergeCell ref="AO30:AR30"/>
    <mergeCell ref="AS30:AV30"/>
    <mergeCell ref="AW30:AZ30"/>
    <mergeCell ref="BA30:BD30"/>
    <mergeCell ref="AO34:AR34"/>
    <mergeCell ref="AS34:AV34"/>
    <mergeCell ref="AW34:AZ34"/>
    <mergeCell ref="BA34:BD34"/>
    <mergeCell ref="O34:P34"/>
    <mergeCell ref="Q34:T34"/>
    <mergeCell ref="U34:X34"/>
    <mergeCell ref="Y34:AB34"/>
    <mergeCell ref="AC34:AF34"/>
    <mergeCell ref="AG34:AJ34"/>
    <mergeCell ref="AK34:AN34"/>
    <mergeCell ref="AZ6:AZ7"/>
    <mergeCell ref="BA6:BA7"/>
    <mergeCell ref="AR6:AR7"/>
    <mergeCell ref="AR9:AR10"/>
    <mergeCell ref="AS9:AS10"/>
    <mergeCell ref="AV9:AV10"/>
    <mergeCell ref="AW9:AW10"/>
    <mergeCell ref="AZ9:AZ10"/>
    <mergeCell ref="BA9:BA10"/>
    <mergeCell ref="BD9:BD10"/>
    <mergeCell ref="AP5:AQ10"/>
    <mergeCell ref="AT5:AU10"/>
    <mergeCell ref="AX5:AY10"/>
    <mergeCell ref="BB5:BC10"/>
    <mergeCell ref="AO6:AO7"/>
    <mergeCell ref="AS6:AS7"/>
    <mergeCell ref="AO9:AO10"/>
    <mergeCell ref="AO4:AR4"/>
    <mergeCell ref="AS4:AV4"/>
    <mergeCell ref="AW4:AZ4"/>
    <mergeCell ref="BA4:BD4"/>
    <mergeCell ref="M2:BD3"/>
    <mergeCell ref="B3:D4"/>
    <mergeCell ref="M4:P4"/>
    <mergeCell ref="Q4:T4"/>
    <mergeCell ref="U4:X4"/>
    <mergeCell ref="Y4:AB4"/>
    <mergeCell ref="AC4:AF4"/>
    <mergeCell ref="M6:M7"/>
    <mergeCell ref="P6:P7"/>
    <mergeCell ref="Q6:Q7"/>
    <mergeCell ref="T6:T7"/>
    <mergeCell ref="U6:U7"/>
    <mergeCell ref="X6:X7"/>
    <mergeCell ref="AV6:AV7"/>
    <mergeCell ref="AW6:AW7"/>
    <mergeCell ref="BD6:BD7"/>
    <mergeCell ref="Y6:Y7"/>
    <mergeCell ref="AB6:AB7"/>
    <mergeCell ref="AC6:AC7"/>
    <mergeCell ref="AF6:AF7"/>
    <mergeCell ref="AK4:AN4"/>
    <mergeCell ref="AN6:AN7"/>
    <mergeCell ref="AN9:AN10"/>
    <mergeCell ref="M9:M10"/>
    <mergeCell ref="P9:P10"/>
    <mergeCell ref="B10:D10"/>
    <mergeCell ref="Q9:Q10"/>
    <mergeCell ref="T9:T10"/>
    <mergeCell ref="U9:U10"/>
    <mergeCell ref="X9:X10"/>
    <mergeCell ref="Y9:Y10"/>
    <mergeCell ref="AB9:AB10"/>
    <mergeCell ref="AH5:AI10"/>
    <mergeCell ref="AL5:AM10"/>
    <mergeCell ref="AJ6:AJ7"/>
    <mergeCell ref="AK6:AK7"/>
    <mergeCell ref="AJ9:AJ10"/>
    <mergeCell ref="AK9:AK10"/>
    <mergeCell ref="AG4:AJ4"/>
    <mergeCell ref="R5:S10"/>
    <mergeCell ref="V5:W10"/>
    <mergeCell ref="Z5:AA10"/>
    <mergeCell ref="AD5:AE10"/>
    <mergeCell ref="AG6:AG7"/>
    <mergeCell ref="AG9:AG10"/>
    <mergeCell ref="AC9:AC10"/>
    <mergeCell ref="AF9:AF10"/>
    <mergeCell ref="AA11:AB11"/>
    <mergeCell ref="AC11:AD11"/>
    <mergeCell ref="AE11:AF11"/>
    <mergeCell ref="AG11:AH11"/>
    <mergeCell ref="AI11:AJ11"/>
    <mergeCell ref="AY11:AZ11"/>
    <mergeCell ref="BA11:BB11"/>
    <mergeCell ref="BC11:BD11"/>
    <mergeCell ref="N5:O10"/>
    <mergeCell ref="O11:P11"/>
    <mergeCell ref="Q11:R11"/>
    <mergeCell ref="S11:T11"/>
    <mergeCell ref="U11:V11"/>
    <mergeCell ref="W11:X11"/>
    <mergeCell ref="Y11:Z11"/>
    <mergeCell ref="M11:N11"/>
    <mergeCell ref="M12:N12"/>
    <mergeCell ref="O12:P12"/>
    <mergeCell ref="Q12:R12"/>
    <mergeCell ref="S12:T12"/>
    <mergeCell ref="U12:V12"/>
    <mergeCell ref="W12:X12"/>
    <mergeCell ref="AQ12:AR12"/>
    <mergeCell ref="AS12:AT12"/>
    <mergeCell ref="AU12:AV12"/>
    <mergeCell ref="AW12:AX12"/>
    <mergeCell ref="AY12:AZ12"/>
    <mergeCell ref="BA12:BB12"/>
    <mergeCell ref="BC12:BD12"/>
    <mergeCell ref="AK11:AL11"/>
    <mergeCell ref="AM11:AN11"/>
    <mergeCell ref="AO11:AP11"/>
    <mergeCell ref="AQ11:AR11"/>
    <mergeCell ref="AS11:AT11"/>
    <mergeCell ref="AU11:AV11"/>
    <mergeCell ref="AW11:AX11"/>
    <mergeCell ref="AA14:AB14"/>
    <mergeCell ref="AC14:AD14"/>
    <mergeCell ref="AE14:AF14"/>
    <mergeCell ref="AG14:AH14"/>
    <mergeCell ref="AI14:AJ14"/>
    <mergeCell ref="AK14:AL14"/>
    <mergeCell ref="AM14:AN14"/>
    <mergeCell ref="M14:N14"/>
    <mergeCell ref="O14:P14"/>
    <mergeCell ref="Q14:R14"/>
    <mergeCell ref="S14:T14"/>
    <mergeCell ref="U14:V14"/>
    <mergeCell ref="W14:X14"/>
    <mergeCell ref="Y14:Z14"/>
    <mergeCell ref="BC14:BD14"/>
    <mergeCell ref="Q16:BD17"/>
    <mergeCell ref="AO18:AR18"/>
    <mergeCell ref="AS18:AV18"/>
    <mergeCell ref="AW18:AZ18"/>
    <mergeCell ref="BA18:BD18"/>
    <mergeCell ref="B15:D15"/>
    <mergeCell ref="B16:D16"/>
    <mergeCell ref="B18:K18"/>
    <mergeCell ref="Q18:T18"/>
    <mergeCell ref="U18:X18"/>
    <mergeCell ref="Y18:AB18"/>
    <mergeCell ref="AC18:AF18"/>
    <mergeCell ref="AO31:AR31"/>
    <mergeCell ref="AS31:AV31"/>
    <mergeCell ref="AW31:AZ31"/>
    <mergeCell ref="BA31:BD31"/>
    <mergeCell ref="O31:P31"/>
    <mergeCell ref="Q31:T31"/>
    <mergeCell ref="U31:X31"/>
    <mergeCell ref="Y31:AB31"/>
    <mergeCell ref="AC31:AF31"/>
    <mergeCell ref="AG31:AJ31"/>
    <mergeCell ref="AK31:AN3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55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5" t="s">
        <v>184</v>
      </c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25</v>
      </c>
      <c r="C3" s="237"/>
      <c r="D3" s="238"/>
      <c r="E3" s="304"/>
      <c r="F3" s="158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>
        <v>70.0</v>
      </c>
      <c r="I6" s="315">
        <v>70.0</v>
      </c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>
        <v>75.0</v>
      </c>
      <c r="AO6" s="315">
        <v>76.0</v>
      </c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>
        <v>72.0</v>
      </c>
      <c r="I9" s="315">
        <v>72.0</v>
      </c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>
        <v>86.0</v>
      </c>
      <c r="AO9" s="315">
        <v>88.0</v>
      </c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>
        <v>10.0</v>
      </c>
      <c r="AM12" s="58"/>
      <c r="AN12" s="323">
        <v>11.0</v>
      </c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284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325</v>
      </c>
      <c r="AM14" s="64"/>
      <c r="AN14" s="327">
        <f>SUM(AN12,AL12)</f>
        <v>21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-70</v>
      </c>
      <c r="M20" s="315">
        <f>SUM(M6,-F6)</f>
        <v>-70</v>
      </c>
      <c r="N20" s="314">
        <f>SUM(N6,-F6)</f>
        <v>-70</v>
      </c>
      <c r="Q20" s="315">
        <f>SUM(Q6,-I6)</f>
        <v>-70</v>
      </c>
      <c r="R20" s="314">
        <f>SUM(R6,-F6)</f>
        <v>-70</v>
      </c>
      <c r="U20" s="315">
        <f>SUM(U6,-I6)</f>
        <v>-70</v>
      </c>
      <c r="V20" s="314">
        <f>SUM(V6,-F6)</f>
        <v>-70</v>
      </c>
      <c r="Y20" s="315">
        <f>SUM(Y6,-I6)</f>
        <v>-70</v>
      </c>
      <c r="Z20" s="314">
        <f>SUM(Z6,-F6)</f>
        <v>-70</v>
      </c>
      <c r="AC20" s="315">
        <f>SUM(AC6,-I6)</f>
        <v>-70</v>
      </c>
      <c r="AD20" s="314">
        <f>SUM(AD6,-F6)</f>
        <v>-70</v>
      </c>
      <c r="AG20" s="315">
        <f>SUM(AG6,-I6)</f>
        <v>-70</v>
      </c>
      <c r="AH20" s="314">
        <f>SUM(AH6,-F6)</f>
        <v>-70</v>
      </c>
      <c r="AK20" s="315">
        <f>SUM(AK6,-I6)</f>
        <v>-70</v>
      </c>
      <c r="AL20" s="314">
        <f>SUM(AL6,-F6)</f>
        <v>5</v>
      </c>
      <c r="AO20" s="315">
        <f>SUM(AO6,-I6)</f>
        <v>6</v>
      </c>
      <c r="AP20" s="314">
        <f>SUM(AP6,-F6)</f>
        <v>-70</v>
      </c>
      <c r="AS20" s="315">
        <f>SUM(AS6,-I6)</f>
        <v>-70</v>
      </c>
      <c r="AT20" s="314">
        <f>SUM(AT6,-F6)</f>
        <v>-70</v>
      </c>
      <c r="AW20" s="315">
        <f>SUM(AW6,-I6)</f>
        <v>-70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-70</v>
      </c>
      <c r="M23" s="315">
        <f>SUM(M9,-F6)</f>
        <v>-70</v>
      </c>
      <c r="N23" s="314">
        <f>SUM(N9,-F9)</f>
        <v>-72</v>
      </c>
      <c r="Q23" s="315">
        <f>SUM(Q9-I9)</f>
        <v>-72</v>
      </c>
      <c r="R23" s="314">
        <f>SUM(R9,-F9)</f>
        <v>-72</v>
      </c>
      <c r="U23" s="315">
        <f>SUM(U9-I9)</f>
        <v>-72</v>
      </c>
      <c r="V23" s="314">
        <f>SUM(V9,-F9)</f>
        <v>-72</v>
      </c>
      <c r="Y23" s="315">
        <f>SUM(Y9-I9)</f>
        <v>-72</v>
      </c>
      <c r="Z23" s="314">
        <f>SUM(Z9,-F9)</f>
        <v>-72</v>
      </c>
      <c r="AC23" s="315">
        <f>SUM(AC9-I9)</f>
        <v>-72</v>
      </c>
      <c r="AD23" s="314">
        <f>SUM(AD9,-F9)</f>
        <v>-72</v>
      </c>
      <c r="AG23" s="315">
        <f>SUM(AG9-I9)</f>
        <v>-72</v>
      </c>
      <c r="AH23" s="314">
        <f>SUM(AH9,-F9)</f>
        <v>-72</v>
      </c>
      <c r="AK23" s="315">
        <f>SUM(AK9-I9)</f>
        <v>-72</v>
      </c>
      <c r="AL23" s="314">
        <f>SUM(AL9,-F9)</f>
        <v>14</v>
      </c>
      <c r="AO23" s="315">
        <f>SUM(AO9-I9)</f>
        <v>16</v>
      </c>
      <c r="AP23" s="314">
        <f>SUM(AP9,-F9)</f>
        <v>-72</v>
      </c>
      <c r="AS23" s="315">
        <f>SUM(AS9-I9)</f>
        <v>-72</v>
      </c>
      <c r="AT23" s="314">
        <f>SUM(AT9,-F9)</f>
        <v>-72</v>
      </c>
      <c r="AW23" s="315">
        <f>SUM(AW9-I9)</f>
        <v>-72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-280</v>
      </c>
      <c r="K26" s="63"/>
      <c r="L26" s="63"/>
      <c r="M26" s="64"/>
      <c r="N26" s="326">
        <f>SUM(N20,N23,Q23,Q20)</f>
        <v>-284</v>
      </c>
      <c r="O26" s="63"/>
      <c r="P26" s="63"/>
      <c r="Q26" s="64"/>
      <c r="R26" s="326">
        <f>SUM(R20,R23,U23,U20)</f>
        <v>-284</v>
      </c>
      <c r="S26" s="63"/>
      <c r="T26" s="63"/>
      <c r="U26" s="64"/>
      <c r="V26" s="326">
        <f>SUM(V20,V23,Y23,Y20)</f>
        <v>-284</v>
      </c>
      <c r="W26" s="63"/>
      <c r="X26" s="63"/>
      <c r="Y26" s="64"/>
      <c r="Z26" s="326">
        <f>SUM(Z20,Z23,AC23,AC20)</f>
        <v>-284</v>
      </c>
      <c r="AA26" s="63"/>
      <c r="AB26" s="63"/>
      <c r="AC26" s="64"/>
      <c r="AD26" s="326">
        <f>SUM(AD20,AD23,AG23,AG20)</f>
        <v>-284</v>
      </c>
      <c r="AE26" s="63"/>
      <c r="AF26" s="63"/>
      <c r="AG26" s="64"/>
      <c r="AH26" s="326">
        <f>SUM(AH20,AH23,AK23,AK20)</f>
        <v>-284</v>
      </c>
      <c r="AI26" s="63"/>
      <c r="AJ26" s="63"/>
      <c r="AK26" s="64"/>
      <c r="AL26" s="326">
        <f>SUM(AL20,AL23,AO23,AO20)</f>
        <v>41</v>
      </c>
      <c r="AM26" s="63"/>
      <c r="AN26" s="63"/>
      <c r="AO26" s="64"/>
      <c r="AP26" s="326">
        <f>SUM(AP20,AP23,AS23,AS20)</f>
        <v>-284</v>
      </c>
      <c r="AQ26" s="63"/>
      <c r="AR26" s="63"/>
      <c r="AS26" s="64"/>
      <c r="AT26" s="326">
        <f>SUM(AT20,AT23,AW23,AW20)</f>
        <v>-284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>
        <f>DIVIDE(SUM(J20,M20),SUM(J23,M23,M20,J20))*100</f>
        <v>50</v>
      </c>
      <c r="K31" s="57"/>
      <c r="L31" s="57"/>
      <c r="M31" s="198"/>
      <c r="N31" s="344">
        <f>DIVIDE(SUM(N20,Q20),SUM(N23,Q23,Q20,N20))*100</f>
        <v>49.29577465</v>
      </c>
      <c r="O31" s="57"/>
      <c r="P31" s="57"/>
      <c r="Q31" s="198"/>
      <c r="R31" s="344">
        <f>DIVIDE(SUM(R20,U20),SUM(R23,U23,U20,R20))*100</f>
        <v>49.29577465</v>
      </c>
      <c r="S31" s="57"/>
      <c r="T31" s="57"/>
      <c r="U31" s="198"/>
      <c r="V31" s="344">
        <f>DIVIDE(SUM(V20,Y20),SUM(V23,Y23,Y20,V20))*100</f>
        <v>49.29577465</v>
      </c>
      <c r="W31" s="57"/>
      <c r="X31" s="57"/>
      <c r="Y31" s="198"/>
      <c r="Z31" s="344">
        <f>DIVIDE(SUM(Z20,AC20),SUM(Z23,AC23,AC20,Z20))*100</f>
        <v>49.29577465</v>
      </c>
      <c r="AA31" s="57"/>
      <c r="AB31" s="57"/>
      <c r="AC31" s="198"/>
      <c r="AD31" s="344">
        <f>DIVIDE(SUM(AD20,AG20),SUM(AD23,AG23,AG20,AD20))*100</f>
        <v>49.29577465</v>
      </c>
      <c r="AE31" s="57"/>
      <c r="AF31" s="57"/>
      <c r="AG31" s="198"/>
      <c r="AH31" s="344">
        <f>DIVIDE(SUM(AH20,AK20),SUM(AH23,AK23,AK20,AH20))*100</f>
        <v>49.29577465</v>
      </c>
      <c r="AI31" s="57"/>
      <c r="AJ31" s="57"/>
      <c r="AK31" s="198"/>
      <c r="AL31" s="344">
        <f>DIVIDE(SUM(AL20,AO20),SUM(AL23,AO23,AO20,AL20))*100</f>
        <v>26.82926829</v>
      </c>
      <c r="AM31" s="57"/>
      <c r="AN31" s="57"/>
      <c r="AO31" s="198"/>
      <c r="AP31" s="344">
        <f>DIVIDE(SUM(AP20,AS20),SUM(AP23,AS23,AS20,AP20))*100</f>
        <v>49.29577465</v>
      </c>
      <c r="AQ31" s="57"/>
      <c r="AR31" s="57"/>
      <c r="AS31" s="198"/>
      <c r="AT31" s="344">
        <f>DIVIDE(SUM(AT20,AW20),SUM(AT23,AW23,AW20,AT20))*100</f>
        <v>49.29577465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>
        <f>DIVIDE(SUM(J23,M23),SUM(J23,M23,M20,J20))*100</f>
        <v>50</v>
      </c>
      <c r="K32" s="57"/>
      <c r="L32" s="57"/>
      <c r="M32" s="198"/>
      <c r="N32" s="344">
        <f>DIVIDE(SUM(N23,Q23),SUM(N23,Q23,Q20,N20))*100</f>
        <v>50.70422535</v>
      </c>
      <c r="O32" s="57"/>
      <c r="P32" s="57"/>
      <c r="Q32" s="198"/>
      <c r="R32" s="344">
        <f>DIVIDE(SUM(R23,U23),SUM(R23,U23,U20,R20))*100</f>
        <v>50.70422535</v>
      </c>
      <c r="S32" s="57"/>
      <c r="T32" s="57"/>
      <c r="U32" s="198"/>
      <c r="V32" s="344">
        <f>DIVIDE(SUM(V23,Y23),SUM(V23,Y23,Y20,V20))*100</f>
        <v>50.70422535</v>
      </c>
      <c r="W32" s="57"/>
      <c r="X32" s="57"/>
      <c r="Y32" s="198"/>
      <c r="Z32" s="344">
        <f>DIVIDE(SUM(Z23,AC23),SUM(Z23,AC23,AC20,Z20))*100</f>
        <v>50.70422535</v>
      </c>
      <c r="AA32" s="57"/>
      <c r="AB32" s="57"/>
      <c r="AC32" s="198"/>
      <c r="AD32" s="344">
        <f>DIVIDE(SUM(AD23,AG23),SUM(AD23,AG23,AG20,AD20))*100</f>
        <v>50.70422535</v>
      </c>
      <c r="AE32" s="57"/>
      <c r="AF32" s="57"/>
      <c r="AG32" s="198"/>
      <c r="AH32" s="344">
        <f>DIVIDE(SUM(AH23,AK23),SUM(AH23,AK23,AK20,AH20))*100</f>
        <v>50.70422535</v>
      </c>
      <c r="AI32" s="57"/>
      <c r="AJ32" s="57"/>
      <c r="AK32" s="198"/>
      <c r="AL32" s="344">
        <f>DIVIDE(SUM(AL23,AO23),SUM(AL23,AO23,AO20,AL20))*100</f>
        <v>73.17073171</v>
      </c>
      <c r="AM32" s="57"/>
      <c r="AN32" s="57"/>
      <c r="AO32" s="198"/>
      <c r="AP32" s="344">
        <f>DIVIDE(SUM(AP23,AS23),SUM(AP23,AS23,AS20,AP20))*100</f>
        <v>50.70422535</v>
      </c>
      <c r="AQ32" s="57"/>
      <c r="AR32" s="57"/>
      <c r="AS32" s="198"/>
      <c r="AT32" s="344">
        <f>DIVIDE(SUM(AT23,AW23),SUM(AT23,AW23,AW20,AT20))*100</f>
        <v>50.70422535</v>
      </c>
      <c r="AU32" s="57"/>
      <c r="AV32" s="57"/>
      <c r="AW32" s="198"/>
    </row>
    <row r="33">
      <c r="H33" s="317" t="s">
        <v>225</v>
      </c>
      <c r="I33" s="58"/>
      <c r="J33" s="345">
        <f>DIVIDE(SUM(J20,J23),SUM(J23,M23,M20,J20))*100</f>
        <v>50</v>
      </c>
      <c r="K33" s="57"/>
      <c r="L33" s="57"/>
      <c r="M33" s="198"/>
      <c r="N33" s="345">
        <f>DIVIDE(SUM(N20,N23),SUM(N23,Q23,Q20,N20))*100</f>
        <v>50</v>
      </c>
      <c r="O33" s="57"/>
      <c r="P33" s="57"/>
      <c r="Q33" s="198"/>
      <c r="R33" s="345">
        <f>DIVIDE(SUM(R20,R23),SUM(R23,U23,U20,R20))*100</f>
        <v>50</v>
      </c>
      <c r="S33" s="57"/>
      <c r="T33" s="57"/>
      <c r="U33" s="198"/>
      <c r="V33" s="345">
        <f>DIVIDE(SUM(V20,V23),SUM(V23,Y23,Y20,V20))*100</f>
        <v>50</v>
      </c>
      <c r="W33" s="57"/>
      <c r="X33" s="57"/>
      <c r="Y33" s="198"/>
      <c r="Z33" s="345">
        <f>DIVIDE(SUM(Z20,Z23),SUM(Z23,AC23,AC20,Z20))*100</f>
        <v>50</v>
      </c>
      <c r="AA33" s="57"/>
      <c r="AB33" s="57"/>
      <c r="AC33" s="198"/>
      <c r="AD33" s="345">
        <f>DIVIDE(SUM(AD20,AD23),SUM(AD23,AG23,AG20,AD20))*100</f>
        <v>50</v>
      </c>
      <c r="AE33" s="57"/>
      <c r="AF33" s="57"/>
      <c r="AG33" s="198"/>
      <c r="AH33" s="345">
        <f>DIVIDE(SUM(AH20,AH23),SUM(AH23,AK23,AK20,AH20))*100</f>
        <v>50</v>
      </c>
      <c r="AI33" s="57"/>
      <c r="AJ33" s="57"/>
      <c r="AK33" s="198"/>
      <c r="AL33" s="345">
        <f>DIVIDE(SUM(AL20,AL23),SUM(AL23,AO23,AO20,AL20))*100</f>
        <v>46.34146341</v>
      </c>
      <c r="AM33" s="57"/>
      <c r="AN33" s="57"/>
      <c r="AO33" s="198"/>
      <c r="AP33" s="345">
        <f>DIVIDE(SUM(AP20,AP23),SUM(AP23,AS23,AS20,AP20))*100</f>
        <v>50</v>
      </c>
      <c r="AQ33" s="57"/>
      <c r="AR33" s="57"/>
      <c r="AS33" s="198"/>
      <c r="AT33" s="345">
        <f>DIVIDE(SUM(AT20,AT23),SUM(AT23,AW23,AW20,AT20))*100</f>
        <v>50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>
        <f>DIVIDE(SUM(M23,M20),SUM(J23,M23,M20,J20))*100</f>
        <v>50</v>
      </c>
      <c r="K34" s="63"/>
      <c r="L34" s="63"/>
      <c r="M34" s="328"/>
      <c r="N34" s="347">
        <f>DIVIDE(SUM(Q23,Q20),SUM(N23,Q23,Q20,N20))*100</f>
        <v>50</v>
      </c>
      <c r="O34" s="63"/>
      <c r="P34" s="63"/>
      <c r="Q34" s="328"/>
      <c r="R34" s="347">
        <f>DIVIDE(SUM(U23,U20),SUM(R23,U23,U20,R20))*100</f>
        <v>50</v>
      </c>
      <c r="S34" s="63"/>
      <c r="T34" s="63"/>
      <c r="U34" s="328"/>
      <c r="V34" s="347">
        <f>DIVIDE(SUM(Y23,Y20),SUM(V23,Y23,Y20,V20))*100</f>
        <v>50</v>
      </c>
      <c r="W34" s="63"/>
      <c r="X34" s="63"/>
      <c r="Y34" s="328"/>
      <c r="Z34" s="347">
        <f>DIVIDE(SUM(AC23,AC20),SUM(Z23,AC23,AC20,Z20))*100</f>
        <v>50</v>
      </c>
      <c r="AA34" s="63"/>
      <c r="AB34" s="63"/>
      <c r="AC34" s="328"/>
      <c r="AD34" s="347">
        <f>DIVIDE(SUM(AG23,AG20),SUM(AD23,AG23,AG20,AD20))*100</f>
        <v>50</v>
      </c>
      <c r="AE34" s="63"/>
      <c r="AF34" s="63"/>
      <c r="AG34" s="328"/>
      <c r="AH34" s="347">
        <f>DIVIDE(SUM(AK23,AK20),SUM(AH23,AK23,AK20,AH20))*100</f>
        <v>50</v>
      </c>
      <c r="AI34" s="63"/>
      <c r="AJ34" s="63"/>
      <c r="AK34" s="328"/>
      <c r="AL34" s="347">
        <f>DIVIDE(SUM(AO23,AO20),SUM(AL23,AO23,AO20,AL20))*100</f>
        <v>53.65853659</v>
      </c>
      <c r="AM34" s="63"/>
      <c r="AN34" s="63"/>
      <c r="AO34" s="328"/>
      <c r="AP34" s="347">
        <f>DIVIDE(SUM(AS23,AS20),SUM(AP23,AS23,AS20,AP20))*100</f>
        <v>50</v>
      </c>
      <c r="AQ34" s="63"/>
      <c r="AR34" s="63"/>
      <c r="AS34" s="328"/>
      <c r="AT34" s="347">
        <f>DIVIDE(SUM(AW23,AW20),SUM(AT23,AW23,AW20,AT20))*100</f>
        <v>50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J44" s="353"/>
      <c r="K44" s="57"/>
      <c r="L44" s="58"/>
      <c r="M44" s="353"/>
      <c r="N44" s="58"/>
      <c r="O44" s="353"/>
      <c r="P44" s="58"/>
      <c r="Q44" s="353"/>
      <c r="R44" s="58"/>
      <c r="S44" s="353"/>
      <c r="T44" s="58"/>
      <c r="U44" s="353"/>
      <c r="V44" s="58"/>
      <c r="W44" s="353"/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</row>
    <row r="46">
      <c r="A46" s="304"/>
      <c r="B46" s="304"/>
      <c r="C46" s="304"/>
      <c r="D46" s="304"/>
      <c r="E46" s="304"/>
      <c r="F46" s="304"/>
      <c r="G46" s="304"/>
      <c r="H46" s="304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</row>
    <row r="47">
      <c r="A47" s="304"/>
      <c r="B47" s="304"/>
      <c r="C47" s="304"/>
      <c r="D47" s="304"/>
      <c r="E47" s="304"/>
      <c r="F47" s="304"/>
      <c r="G47" s="304"/>
      <c r="H47" s="304"/>
      <c r="J47" s="185"/>
      <c r="K47" s="185"/>
      <c r="L47" s="354"/>
      <c r="M47" s="185"/>
      <c r="N47" s="354"/>
      <c r="O47" s="185"/>
      <c r="P47" s="354"/>
      <c r="Q47" s="185"/>
      <c r="R47" s="354"/>
      <c r="S47" s="185"/>
      <c r="T47" s="354"/>
      <c r="U47" s="185"/>
      <c r="V47" s="354"/>
      <c r="W47" s="185"/>
      <c r="X47" s="354"/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F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35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100.0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36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110.0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37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80.0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38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35.0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80.0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39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35.0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40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35.0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100.0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25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41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35.0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110.0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42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55.0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110.0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43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55.0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100.0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44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55.0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45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55.0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80.0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46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65.0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80.0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47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65.0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48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65.0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100.0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49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65.0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110.0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>
        <v>0.0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>
        <v>0.0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245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18.0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246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45.0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36.0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247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54.0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248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72.0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249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90.0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5" t="s">
        <v>184</v>
      </c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250</v>
      </c>
      <c r="C3" s="237"/>
      <c r="D3" s="238"/>
      <c r="E3" s="304"/>
      <c r="F3" s="158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108.0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F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6" width="6.63"/>
    <col customWidth="1" min="7" max="7" width="4.38"/>
    <col customWidth="1" min="8" max="8" width="4.13"/>
    <col customWidth="1" min="9" max="9" width="6.63"/>
    <col customWidth="1" min="10" max="10" width="6.13"/>
    <col customWidth="1" min="11" max="11" width="4.5"/>
    <col customWidth="1" min="12" max="12" width="4.38"/>
    <col customWidth="1" min="13" max="13" width="6.5"/>
    <col customWidth="1" min="14" max="14" width="5.63"/>
    <col customWidth="1" min="15" max="15" width="4.63"/>
    <col customWidth="1" min="16" max="16" width="4.38"/>
    <col customWidth="1" min="17" max="17" width="6.0"/>
    <col customWidth="1" min="18" max="18" width="6.88"/>
    <col customWidth="1" min="19" max="19" width="4.25"/>
    <col customWidth="1" min="20" max="20" width="4.38"/>
    <col customWidth="1" min="21" max="21" width="6.25"/>
    <col customWidth="1" min="22" max="22" width="6.63"/>
    <col customWidth="1" min="23" max="23" width="5.0"/>
    <col customWidth="1" min="24" max="24" width="4.63"/>
    <col customWidth="1" min="25" max="25" width="6.5"/>
    <col customWidth="1" min="26" max="26" width="5.63"/>
    <col customWidth="1" min="27" max="27" width="5.0"/>
    <col customWidth="1" min="28" max="28" width="4.25"/>
    <col customWidth="1" min="29" max="29" width="5.88"/>
    <col customWidth="1" min="30" max="30" width="6.25"/>
    <col customWidth="1" min="31" max="31" width="4.5"/>
    <col customWidth="1" min="32" max="32" width="4.0"/>
    <col customWidth="1" min="33" max="33" width="5.75"/>
    <col customWidth="1" min="34" max="34" width="6.0"/>
    <col customWidth="1" min="35" max="35" width="4.38"/>
    <col customWidth="1" min="36" max="36" width="5.0"/>
    <col customWidth="1" min="37" max="37" width="6.75"/>
    <col customWidth="1" min="38" max="38" width="5.75"/>
    <col customWidth="1" min="39" max="39" width="3.88"/>
    <col customWidth="1" min="40" max="40" width="4.25"/>
    <col customWidth="1" min="41" max="41" width="8.38"/>
    <col customWidth="1" min="42" max="42" width="6.75"/>
    <col customWidth="1" min="43" max="43" width="4.63"/>
    <col customWidth="1" min="44" max="44" width="4.5"/>
    <col customWidth="1" min="45" max="45" width="7.25"/>
    <col customWidth="1" min="46" max="46" width="7.38"/>
    <col customWidth="1" min="47" max="48" width="4.38"/>
    <col customWidth="1" min="49" max="49" width="7.63"/>
    <col customWidth="1" min="50" max="50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Y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5" t="s">
        <v>184</v>
      </c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8"/>
    </row>
    <row r="3">
      <c r="A3" s="304"/>
      <c r="B3" s="305" t="s">
        <v>251</v>
      </c>
      <c r="C3" s="237"/>
      <c r="D3" s="238"/>
      <c r="E3" s="304"/>
      <c r="J3" s="158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8"/>
    </row>
    <row r="4">
      <c r="A4" s="304"/>
      <c r="B4" s="306"/>
      <c r="C4" s="53"/>
      <c r="D4" s="214"/>
      <c r="E4" s="304"/>
      <c r="F4" s="307" t="s">
        <v>186</v>
      </c>
      <c r="G4" s="50"/>
      <c r="H4" s="50"/>
      <c r="I4" s="18"/>
      <c r="J4" s="307" t="s">
        <v>104</v>
      </c>
      <c r="K4" s="50"/>
      <c r="L4" s="50"/>
      <c r="M4" s="18"/>
      <c r="N4" s="307" t="s">
        <v>105</v>
      </c>
      <c r="O4" s="50"/>
      <c r="P4" s="50"/>
      <c r="Q4" s="18"/>
      <c r="R4" s="307" t="s">
        <v>90</v>
      </c>
      <c r="S4" s="50"/>
      <c r="T4" s="50"/>
      <c r="U4" s="18"/>
      <c r="V4" s="307" t="s">
        <v>91</v>
      </c>
      <c r="W4" s="50"/>
      <c r="X4" s="50"/>
      <c r="Y4" s="18"/>
      <c r="Z4" s="307" t="s">
        <v>92</v>
      </c>
      <c r="AA4" s="50"/>
      <c r="AB4" s="50"/>
      <c r="AC4" s="18"/>
      <c r="AD4" s="307" t="s">
        <v>93</v>
      </c>
      <c r="AE4" s="50"/>
      <c r="AF4" s="50"/>
      <c r="AG4" s="18"/>
      <c r="AH4" s="307" t="s">
        <v>94</v>
      </c>
      <c r="AI4" s="50"/>
      <c r="AJ4" s="50"/>
      <c r="AK4" s="18"/>
      <c r="AL4" s="307" t="s">
        <v>95</v>
      </c>
      <c r="AM4" s="50"/>
      <c r="AN4" s="50"/>
      <c r="AO4" s="18"/>
      <c r="AP4" s="307" t="s">
        <v>96</v>
      </c>
      <c r="AQ4" s="50"/>
      <c r="AR4" s="50"/>
      <c r="AS4" s="18"/>
      <c r="AT4" s="307" t="s">
        <v>106</v>
      </c>
      <c r="AU4" s="50"/>
      <c r="AV4" s="50"/>
      <c r="AW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11" t="s">
        <v>7</v>
      </c>
      <c r="G5" s="312"/>
      <c r="I5" s="313" t="s">
        <v>8</v>
      </c>
      <c r="J5" s="311" t="s">
        <v>7</v>
      </c>
      <c r="K5" s="312"/>
      <c r="M5" s="313" t="s">
        <v>8</v>
      </c>
      <c r="N5" s="311" t="s">
        <v>7</v>
      </c>
      <c r="O5" s="312"/>
      <c r="Q5" s="313" t="s">
        <v>8</v>
      </c>
      <c r="R5" s="311" t="s">
        <v>7</v>
      </c>
      <c r="S5" s="312"/>
      <c r="U5" s="313" t="s">
        <v>8</v>
      </c>
      <c r="V5" s="311" t="s">
        <v>7</v>
      </c>
      <c r="W5" s="312"/>
      <c r="Y5" s="313" t="s">
        <v>8</v>
      </c>
      <c r="Z5" s="311" t="s">
        <v>7</v>
      </c>
      <c r="AA5" s="312"/>
      <c r="AC5" s="313" t="s">
        <v>8</v>
      </c>
      <c r="AD5" s="311" t="s">
        <v>7</v>
      </c>
      <c r="AE5" s="312"/>
      <c r="AG5" s="313" t="s">
        <v>8</v>
      </c>
      <c r="AH5" s="311" t="s">
        <v>7</v>
      </c>
      <c r="AI5" s="312"/>
      <c r="AK5" s="313" t="s">
        <v>8</v>
      </c>
      <c r="AL5" s="311" t="s">
        <v>7</v>
      </c>
      <c r="AM5" s="312"/>
      <c r="AO5" s="313" t="s">
        <v>8</v>
      </c>
      <c r="AP5" s="311" t="s">
        <v>7</v>
      </c>
      <c r="AQ5" s="312"/>
      <c r="AS5" s="313" t="s">
        <v>8</v>
      </c>
      <c r="AT5" s="311" t="s">
        <v>7</v>
      </c>
      <c r="AU5" s="312"/>
      <c r="AW5" s="313" t="s">
        <v>8</v>
      </c>
      <c r="AX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314"/>
      <c r="I6" s="315"/>
      <c r="J6" s="314"/>
      <c r="M6" s="315"/>
      <c r="N6" s="314"/>
      <c r="Q6" s="315"/>
      <c r="R6" s="314"/>
      <c r="U6" s="315"/>
      <c r="V6" s="314"/>
      <c r="Y6" s="315"/>
      <c r="Z6" s="314"/>
      <c r="AC6" s="315"/>
      <c r="AD6" s="314"/>
      <c r="AG6" s="315"/>
      <c r="AH6" s="314"/>
      <c r="AK6" s="315"/>
      <c r="AL6" s="314"/>
      <c r="AO6" s="315"/>
      <c r="AP6" s="314"/>
      <c r="AS6" s="315"/>
      <c r="AT6" s="314"/>
      <c r="AW6" s="315"/>
      <c r="AX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306"/>
      <c r="I7" s="214"/>
      <c r="J7" s="306"/>
      <c r="M7" s="214"/>
      <c r="N7" s="306"/>
      <c r="Q7" s="214"/>
      <c r="R7" s="306"/>
      <c r="U7" s="214"/>
      <c r="V7" s="306"/>
      <c r="Y7" s="214"/>
      <c r="Z7" s="306"/>
      <c r="AC7" s="214"/>
      <c r="AD7" s="306"/>
      <c r="AG7" s="214"/>
      <c r="AH7" s="306"/>
      <c r="AK7" s="214"/>
      <c r="AL7" s="306"/>
      <c r="AO7" s="214"/>
      <c r="AP7" s="306"/>
      <c r="AS7" s="214"/>
      <c r="AT7" s="306"/>
      <c r="AW7" s="214"/>
    </row>
    <row r="8">
      <c r="A8" s="304"/>
      <c r="B8" s="304"/>
      <c r="C8" s="304"/>
      <c r="D8" s="304"/>
      <c r="E8" s="304"/>
      <c r="F8" s="317" t="s">
        <v>9</v>
      </c>
      <c r="I8" s="318" t="s">
        <v>10</v>
      </c>
      <c r="J8" s="317" t="s">
        <v>9</v>
      </c>
      <c r="M8" s="318" t="s">
        <v>10</v>
      </c>
      <c r="N8" s="317" t="s">
        <v>9</v>
      </c>
      <c r="Q8" s="318" t="s">
        <v>10</v>
      </c>
      <c r="R8" s="317" t="s">
        <v>9</v>
      </c>
      <c r="U8" s="318" t="s">
        <v>10</v>
      </c>
      <c r="V8" s="317" t="s">
        <v>9</v>
      </c>
      <c r="Y8" s="318" t="s">
        <v>10</v>
      </c>
      <c r="Z8" s="317" t="s">
        <v>9</v>
      </c>
      <c r="AC8" s="318" t="s">
        <v>10</v>
      </c>
      <c r="AD8" s="317" t="s">
        <v>9</v>
      </c>
      <c r="AG8" s="318" t="s">
        <v>10</v>
      </c>
      <c r="AH8" s="317" t="s">
        <v>9</v>
      </c>
      <c r="AK8" s="318" t="s">
        <v>10</v>
      </c>
      <c r="AL8" s="317" t="s">
        <v>9</v>
      </c>
      <c r="AO8" s="318" t="s">
        <v>10</v>
      </c>
      <c r="AP8" s="317" t="s">
        <v>9</v>
      </c>
      <c r="AS8" s="318" t="s">
        <v>10</v>
      </c>
      <c r="AT8" s="317" t="s">
        <v>9</v>
      </c>
      <c r="AW8" s="318" t="s">
        <v>10</v>
      </c>
      <c r="AX8" s="304"/>
    </row>
    <row r="9">
      <c r="A9" s="304"/>
      <c r="B9" s="304"/>
      <c r="C9" s="304"/>
      <c r="D9" s="304"/>
      <c r="E9" s="304"/>
      <c r="F9" s="314"/>
      <c r="I9" s="315"/>
      <c r="J9" s="314"/>
      <c r="M9" s="315"/>
      <c r="N9" s="314"/>
      <c r="Q9" s="315"/>
      <c r="R9" s="314"/>
      <c r="U9" s="315"/>
      <c r="V9" s="314"/>
      <c r="Y9" s="315"/>
      <c r="Z9" s="314"/>
      <c r="AC9" s="315"/>
      <c r="AD9" s="314"/>
      <c r="AG9" s="315"/>
      <c r="AH9" s="314"/>
      <c r="AK9" s="315"/>
      <c r="AL9" s="314"/>
      <c r="AO9" s="315"/>
      <c r="AP9" s="314"/>
      <c r="AS9" s="315"/>
      <c r="AT9" s="314"/>
      <c r="AW9" s="315"/>
      <c r="AX9" s="312"/>
    </row>
    <row r="10">
      <c r="A10" s="304"/>
      <c r="B10" s="319" t="s">
        <v>190</v>
      </c>
      <c r="C10" s="50"/>
      <c r="D10" s="18"/>
      <c r="E10" s="304"/>
      <c r="F10" s="306"/>
      <c r="I10" s="214"/>
      <c r="J10" s="306"/>
      <c r="M10" s="214"/>
      <c r="N10" s="306"/>
      <c r="Q10" s="214"/>
      <c r="R10" s="306"/>
      <c r="U10" s="214"/>
      <c r="V10" s="306"/>
      <c r="Y10" s="214"/>
      <c r="Z10" s="306"/>
      <c r="AC10" s="214"/>
      <c r="AD10" s="306"/>
      <c r="AG10" s="214"/>
      <c r="AH10" s="306"/>
      <c r="AK10" s="214"/>
      <c r="AL10" s="306"/>
      <c r="AO10" s="214"/>
      <c r="AP10" s="306"/>
      <c r="AS10" s="214"/>
      <c r="AT10" s="306"/>
      <c r="AW10" s="214"/>
      <c r="AX10" s="312"/>
    </row>
    <row r="11">
      <c r="A11" s="304"/>
      <c r="B11" s="308"/>
      <c r="C11" s="309" t="s">
        <v>191</v>
      </c>
      <c r="D11" s="310" t="s">
        <v>192</v>
      </c>
      <c r="E11" s="304"/>
      <c r="F11" s="320" t="s">
        <v>193</v>
      </c>
      <c r="G11" s="58"/>
      <c r="H11" s="321" t="s">
        <v>194</v>
      </c>
      <c r="I11" s="214"/>
      <c r="J11" s="320" t="s">
        <v>194</v>
      </c>
      <c r="K11" s="58"/>
      <c r="L11" s="321" t="s">
        <v>195</v>
      </c>
      <c r="M11" s="214"/>
      <c r="N11" s="320" t="s">
        <v>195</v>
      </c>
      <c r="O11" s="58"/>
      <c r="P11" s="321" t="s">
        <v>196</v>
      </c>
      <c r="Q11" s="214"/>
      <c r="R11" s="320" t="s">
        <v>196</v>
      </c>
      <c r="S11" s="58"/>
      <c r="T11" s="321" t="s">
        <v>197</v>
      </c>
      <c r="U11" s="214"/>
      <c r="V11" s="320" t="s">
        <v>197</v>
      </c>
      <c r="W11" s="58"/>
      <c r="X11" s="321" t="s">
        <v>198</v>
      </c>
      <c r="Y11" s="214"/>
      <c r="Z11" s="320" t="s">
        <v>198</v>
      </c>
      <c r="AA11" s="58"/>
      <c r="AB11" s="321" t="s">
        <v>199</v>
      </c>
      <c r="AC11" s="214"/>
      <c r="AD11" s="320" t="s">
        <v>199</v>
      </c>
      <c r="AE11" s="58"/>
      <c r="AF11" s="321" t="s">
        <v>200</v>
      </c>
      <c r="AG11" s="214"/>
      <c r="AH11" s="320" t="s">
        <v>200</v>
      </c>
      <c r="AI11" s="58"/>
      <c r="AJ11" s="321" t="s">
        <v>201</v>
      </c>
      <c r="AK11" s="214"/>
      <c r="AL11" s="320" t="s">
        <v>201</v>
      </c>
      <c r="AM11" s="58"/>
      <c r="AN11" s="321" t="s">
        <v>202</v>
      </c>
      <c r="AO11" s="214"/>
      <c r="AP11" s="320" t="s">
        <v>202</v>
      </c>
      <c r="AQ11" s="58"/>
      <c r="AR11" s="321" t="s">
        <v>203</v>
      </c>
      <c r="AS11" s="214"/>
      <c r="AT11" s="320" t="s">
        <v>203</v>
      </c>
      <c r="AU11" s="58"/>
      <c r="AV11" s="321" t="s">
        <v>204</v>
      </c>
      <c r="AW11" s="214"/>
      <c r="AX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22"/>
      <c r="G12" s="58"/>
      <c r="H12" s="323"/>
      <c r="I12" s="198"/>
      <c r="J12" s="322"/>
      <c r="K12" s="58"/>
      <c r="L12" s="323"/>
      <c r="M12" s="198"/>
      <c r="N12" s="322"/>
      <c r="O12" s="58"/>
      <c r="P12" s="323"/>
      <c r="Q12" s="198"/>
      <c r="R12" s="322"/>
      <c r="S12" s="58"/>
      <c r="T12" s="323"/>
      <c r="U12" s="198"/>
      <c r="V12" s="322"/>
      <c r="W12" s="58"/>
      <c r="X12" s="323"/>
      <c r="Y12" s="198"/>
      <c r="Z12" s="322"/>
      <c r="AA12" s="58"/>
      <c r="AB12" s="323"/>
      <c r="AC12" s="198"/>
      <c r="AD12" s="322"/>
      <c r="AE12" s="58"/>
      <c r="AF12" s="323"/>
      <c r="AG12" s="198"/>
      <c r="AH12" s="322"/>
      <c r="AI12" s="58"/>
      <c r="AJ12" s="323"/>
      <c r="AK12" s="198"/>
      <c r="AL12" s="322"/>
      <c r="AM12" s="58"/>
      <c r="AN12" s="323"/>
      <c r="AO12" s="198"/>
      <c r="AP12" s="322"/>
      <c r="AQ12" s="58"/>
      <c r="AR12" s="323"/>
      <c r="AS12" s="198"/>
      <c r="AT12" s="322"/>
      <c r="AU12" s="58"/>
      <c r="AV12" s="323"/>
      <c r="AW12" s="198"/>
      <c r="AX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20" t="s">
        <v>205</v>
      </c>
      <c r="G13" s="58"/>
      <c r="H13" s="324" t="s">
        <v>206</v>
      </c>
      <c r="I13" s="198"/>
      <c r="J13" s="320" t="s">
        <v>205</v>
      </c>
      <c r="K13" s="58"/>
      <c r="L13" s="324" t="s">
        <v>206</v>
      </c>
      <c r="M13" s="198"/>
      <c r="N13" s="320" t="s">
        <v>205</v>
      </c>
      <c r="O13" s="58"/>
      <c r="P13" s="324" t="s">
        <v>206</v>
      </c>
      <c r="Q13" s="198"/>
      <c r="R13" s="320" t="s">
        <v>205</v>
      </c>
      <c r="S13" s="58"/>
      <c r="T13" s="324" t="s">
        <v>206</v>
      </c>
      <c r="U13" s="198"/>
      <c r="V13" s="320" t="s">
        <v>205</v>
      </c>
      <c r="W13" s="58"/>
      <c r="X13" s="324" t="s">
        <v>206</v>
      </c>
      <c r="Y13" s="198"/>
      <c r="Z13" s="320" t="s">
        <v>205</v>
      </c>
      <c r="AA13" s="58"/>
      <c r="AB13" s="324" t="s">
        <v>206</v>
      </c>
      <c r="AC13" s="198"/>
      <c r="AD13" s="320" t="s">
        <v>205</v>
      </c>
      <c r="AE13" s="58"/>
      <c r="AF13" s="324" t="s">
        <v>206</v>
      </c>
      <c r="AG13" s="198"/>
      <c r="AH13" s="320" t="s">
        <v>205</v>
      </c>
      <c r="AI13" s="58"/>
      <c r="AJ13" s="324" t="s">
        <v>206</v>
      </c>
      <c r="AK13" s="198"/>
      <c r="AL13" s="320" t="s">
        <v>205</v>
      </c>
      <c r="AM13" s="58"/>
      <c r="AN13" s="324" t="s">
        <v>206</v>
      </c>
      <c r="AO13" s="198"/>
      <c r="AP13" s="320" t="s">
        <v>205</v>
      </c>
      <c r="AQ13" s="58"/>
      <c r="AR13" s="324" t="s">
        <v>206</v>
      </c>
      <c r="AS13" s="198"/>
      <c r="AT13" s="320" t="s">
        <v>205</v>
      </c>
      <c r="AU13" s="58"/>
      <c r="AV13" s="324" t="s">
        <v>206</v>
      </c>
      <c r="AW13" s="198"/>
      <c r="AX13" s="312"/>
    </row>
    <row r="14">
      <c r="A14" s="325"/>
      <c r="B14" s="325"/>
      <c r="C14" s="325"/>
      <c r="D14" s="325"/>
      <c r="E14" s="325"/>
      <c r="F14" s="326">
        <f>F6+I6+F9+I9</f>
        <v>0</v>
      </c>
      <c r="G14" s="64"/>
      <c r="H14" s="327">
        <f>SUM(H12,F12)</f>
        <v>0</v>
      </c>
      <c r="I14" s="328"/>
      <c r="J14" s="326">
        <f>J6+M6+J9+M9</f>
        <v>0</v>
      </c>
      <c r="K14" s="64"/>
      <c r="L14" s="327">
        <f>SUM(L12,J12)</f>
        <v>0</v>
      </c>
      <c r="M14" s="328"/>
      <c r="N14" s="326">
        <f>N6+Q6+N9+Q9</f>
        <v>0</v>
      </c>
      <c r="O14" s="64"/>
      <c r="P14" s="327">
        <f>SUM(P12,N12)</f>
        <v>0</v>
      </c>
      <c r="Q14" s="328"/>
      <c r="R14" s="326">
        <f>R6+U6+R9+U9</f>
        <v>0</v>
      </c>
      <c r="S14" s="64"/>
      <c r="T14" s="327">
        <f>SUM(T12,R12)</f>
        <v>0</v>
      </c>
      <c r="U14" s="328"/>
      <c r="V14" s="326">
        <f>V6+Y6+V9+Y9</f>
        <v>0</v>
      </c>
      <c r="W14" s="64"/>
      <c r="X14" s="327">
        <f>SUM(X12,V12)</f>
        <v>0</v>
      </c>
      <c r="Y14" s="328"/>
      <c r="Z14" s="326">
        <f>Z6+AC6+Z9+AC9</f>
        <v>0</v>
      </c>
      <c r="AA14" s="64"/>
      <c r="AB14" s="327">
        <f>SUM(AB12,Z12)</f>
        <v>0</v>
      </c>
      <c r="AC14" s="328"/>
      <c r="AD14" s="326">
        <f>AD6+AG6+AD9+AG9</f>
        <v>0</v>
      </c>
      <c r="AE14" s="64"/>
      <c r="AF14" s="327">
        <f>SUM(AF12,AD12)</f>
        <v>0</v>
      </c>
      <c r="AG14" s="328"/>
      <c r="AH14" s="326">
        <f>AH6+AK6+AH9+AK9</f>
        <v>0</v>
      </c>
      <c r="AI14" s="64"/>
      <c r="AJ14" s="327">
        <f>SUM(AJ12,AH12)</f>
        <v>0</v>
      </c>
      <c r="AK14" s="328"/>
      <c r="AL14" s="326">
        <f>AL6+AO6+AL9+AO9</f>
        <v>0</v>
      </c>
      <c r="AM14" s="64"/>
      <c r="AN14" s="327">
        <f>SUM(AN12,AL12)</f>
        <v>0</v>
      </c>
      <c r="AO14" s="328"/>
      <c r="AP14" s="326">
        <f>AP6+AS6+AP9+AS9</f>
        <v>0</v>
      </c>
      <c r="AQ14" s="64"/>
      <c r="AR14" s="327">
        <f>SUM(AR12,AP12)</f>
        <v>0</v>
      </c>
      <c r="AS14" s="328"/>
      <c r="AT14" s="326">
        <f>AT6+AW6+AT9+AW9</f>
        <v>0</v>
      </c>
      <c r="AU14" s="64"/>
      <c r="AV14" s="327">
        <f>SUM(AV12,AT12)</f>
        <v>0</v>
      </c>
      <c r="AW14" s="328"/>
      <c r="AX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Y15" s="304"/>
    </row>
    <row r="16">
      <c r="A16" s="304"/>
      <c r="B16" s="330">
        <v>126.0</v>
      </c>
      <c r="C16" s="63"/>
      <c r="D16" s="328"/>
      <c r="E16" s="304"/>
      <c r="F16" s="304"/>
      <c r="G16" s="304"/>
      <c r="H16" s="304"/>
      <c r="I16" s="304"/>
      <c r="J16" s="305" t="s">
        <v>208</v>
      </c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8"/>
    </row>
    <row r="17">
      <c r="A17" s="304"/>
      <c r="J17" s="158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8"/>
    </row>
    <row r="18">
      <c r="A18" s="304"/>
      <c r="J18" s="307" t="s">
        <v>104</v>
      </c>
      <c r="K18" s="50"/>
      <c r="L18" s="50"/>
      <c r="M18" s="18"/>
      <c r="N18" s="307" t="s">
        <v>105</v>
      </c>
      <c r="O18" s="50"/>
      <c r="P18" s="50"/>
      <c r="Q18" s="18"/>
      <c r="R18" s="307" t="s">
        <v>90</v>
      </c>
      <c r="S18" s="50"/>
      <c r="T18" s="50"/>
      <c r="U18" s="18"/>
      <c r="V18" s="307" t="s">
        <v>91</v>
      </c>
      <c r="W18" s="50"/>
      <c r="X18" s="50"/>
      <c r="Y18" s="18"/>
      <c r="Z18" s="307" t="s">
        <v>92</v>
      </c>
      <c r="AA18" s="50"/>
      <c r="AB18" s="50"/>
      <c r="AC18" s="18"/>
      <c r="AD18" s="307" t="s">
        <v>93</v>
      </c>
      <c r="AE18" s="50"/>
      <c r="AF18" s="50"/>
      <c r="AG18" s="18"/>
      <c r="AH18" s="307" t="s">
        <v>94</v>
      </c>
      <c r="AI18" s="50"/>
      <c r="AJ18" s="50"/>
      <c r="AK18" s="18"/>
      <c r="AL18" s="307" t="s">
        <v>95</v>
      </c>
      <c r="AM18" s="50"/>
      <c r="AN18" s="50"/>
      <c r="AO18" s="18"/>
      <c r="AP18" s="307" t="s">
        <v>96</v>
      </c>
      <c r="AQ18" s="50"/>
      <c r="AR18" s="50"/>
      <c r="AS18" s="18"/>
      <c r="AT18" s="307" t="s">
        <v>106</v>
      </c>
      <c r="AU18" s="50"/>
      <c r="AV18" s="50"/>
      <c r="AW18" s="18"/>
    </row>
    <row r="19">
      <c r="A19" s="304"/>
      <c r="J19" s="311" t="s">
        <v>7</v>
      </c>
      <c r="K19" s="312"/>
      <c r="M19" s="313" t="s">
        <v>8</v>
      </c>
      <c r="N19" s="311" t="s">
        <v>7</v>
      </c>
      <c r="O19" s="312"/>
      <c r="Q19" s="313" t="s">
        <v>8</v>
      </c>
      <c r="R19" s="311" t="s">
        <v>7</v>
      </c>
      <c r="S19" s="312"/>
      <c r="U19" s="313" t="s">
        <v>8</v>
      </c>
      <c r="V19" s="311" t="s">
        <v>7</v>
      </c>
      <c r="W19" s="312"/>
      <c r="Y19" s="313" t="s">
        <v>8</v>
      </c>
      <c r="Z19" s="311" t="s">
        <v>7</v>
      </c>
      <c r="AA19" s="312"/>
      <c r="AC19" s="313" t="s">
        <v>8</v>
      </c>
      <c r="AD19" s="311" t="s">
        <v>7</v>
      </c>
      <c r="AE19" s="312"/>
      <c r="AG19" s="313" t="s">
        <v>8</v>
      </c>
      <c r="AH19" s="311" t="s">
        <v>7</v>
      </c>
      <c r="AI19" s="312"/>
      <c r="AK19" s="313" t="s">
        <v>8</v>
      </c>
      <c r="AL19" s="311" t="s">
        <v>7</v>
      </c>
      <c r="AM19" s="312"/>
      <c r="AO19" s="313" t="s">
        <v>8</v>
      </c>
      <c r="AP19" s="311" t="s">
        <v>7</v>
      </c>
      <c r="AQ19" s="312"/>
      <c r="AS19" s="313" t="s">
        <v>8</v>
      </c>
      <c r="AT19" s="311" t="s">
        <v>7</v>
      </c>
      <c r="AU19" s="312"/>
      <c r="AW19" s="313" t="s">
        <v>8</v>
      </c>
    </row>
    <row r="20">
      <c r="A20" s="304"/>
      <c r="J20" s="314">
        <f>SUM(J6,-F6)</f>
        <v>0</v>
      </c>
      <c r="M20" s="315">
        <f>SUM(M6,-F6)</f>
        <v>0</v>
      </c>
      <c r="N20" s="314">
        <f>SUM(N6,-F6)</f>
        <v>0</v>
      </c>
      <c r="Q20" s="315">
        <f>SUM(Q6,-I6)</f>
        <v>0</v>
      </c>
      <c r="R20" s="314">
        <f>SUM(R6,-F6)</f>
        <v>0</v>
      </c>
      <c r="U20" s="315">
        <f>SUM(U6,-I6)</f>
        <v>0</v>
      </c>
      <c r="V20" s="314">
        <f>SUM(V6,-F6)</f>
        <v>0</v>
      </c>
      <c r="Y20" s="315">
        <f>SUM(Y6,-I6)</f>
        <v>0</v>
      </c>
      <c r="Z20" s="314">
        <f>SUM(Z6,-F6)</f>
        <v>0</v>
      </c>
      <c r="AC20" s="315">
        <f>SUM(AC6,-I6)</f>
        <v>0</v>
      </c>
      <c r="AD20" s="314">
        <f>SUM(AD6,-F6)</f>
        <v>0</v>
      </c>
      <c r="AG20" s="315">
        <f>SUM(AG6,-I6)</f>
        <v>0</v>
      </c>
      <c r="AH20" s="314">
        <f>SUM(AH6,-F6)</f>
        <v>0</v>
      </c>
      <c r="AK20" s="315">
        <f>SUM(AK6,-I6)</f>
        <v>0</v>
      </c>
      <c r="AL20" s="314">
        <f>SUM(AL6,-F6)</f>
        <v>0</v>
      </c>
      <c r="AO20" s="315">
        <f>SUM(AO6,-I6)</f>
        <v>0</v>
      </c>
      <c r="AP20" s="314">
        <f>SUM(AP6,-F6)</f>
        <v>0</v>
      </c>
      <c r="AS20" s="315">
        <f>SUM(AS6,-I6)</f>
        <v>0</v>
      </c>
      <c r="AT20" s="314">
        <f>SUM(AT6,-F6)</f>
        <v>0</v>
      </c>
      <c r="AW20" s="315">
        <f>SUM(AW6,-I6)</f>
        <v>0</v>
      </c>
    </row>
    <row r="21">
      <c r="A21" s="304"/>
      <c r="J21" s="306"/>
      <c r="M21" s="214"/>
      <c r="N21" s="306"/>
      <c r="Q21" s="214"/>
      <c r="R21" s="306"/>
      <c r="U21" s="214"/>
      <c r="V21" s="306"/>
      <c r="Y21" s="214"/>
      <c r="Z21" s="306"/>
      <c r="AC21" s="214"/>
      <c r="AD21" s="306"/>
      <c r="AG21" s="214"/>
      <c r="AH21" s="306"/>
      <c r="AK21" s="214"/>
      <c r="AL21" s="306"/>
      <c r="AO21" s="214"/>
      <c r="AP21" s="306"/>
      <c r="AS21" s="214"/>
      <c r="AT21" s="306"/>
      <c r="AW21" s="214"/>
    </row>
    <row r="22">
      <c r="A22" s="304"/>
      <c r="J22" s="317" t="s">
        <v>9</v>
      </c>
      <c r="M22" s="318" t="s">
        <v>10</v>
      </c>
      <c r="N22" s="317" t="s">
        <v>9</v>
      </c>
      <c r="Q22" s="318" t="s">
        <v>10</v>
      </c>
      <c r="R22" s="317" t="s">
        <v>9</v>
      </c>
      <c r="U22" s="318" t="s">
        <v>10</v>
      </c>
      <c r="V22" s="317" t="s">
        <v>9</v>
      </c>
      <c r="Y22" s="318" t="s">
        <v>10</v>
      </c>
      <c r="Z22" s="317" t="s">
        <v>9</v>
      </c>
      <c r="AC22" s="318" t="s">
        <v>10</v>
      </c>
      <c r="AD22" s="317" t="s">
        <v>9</v>
      </c>
      <c r="AG22" s="318" t="s">
        <v>10</v>
      </c>
      <c r="AH22" s="317" t="s">
        <v>9</v>
      </c>
      <c r="AK22" s="318" t="s">
        <v>10</v>
      </c>
      <c r="AL22" s="317" t="s">
        <v>9</v>
      </c>
      <c r="AO22" s="318" t="s">
        <v>10</v>
      </c>
      <c r="AP22" s="317" t="s">
        <v>9</v>
      </c>
      <c r="AS22" s="318" t="s">
        <v>10</v>
      </c>
      <c r="AT22" s="317" t="s">
        <v>9</v>
      </c>
      <c r="AW22" s="318" t="s">
        <v>10</v>
      </c>
    </row>
    <row r="23">
      <c r="A23" s="304"/>
      <c r="J23" s="314">
        <f>SUM(J9,-F6)</f>
        <v>0</v>
      </c>
      <c r="M23" s="315">
        <f>SUM(M9,-F6)</f>
        <v>0</v>
      </c>
      <c r="N23" s="314">
        <f>SUM(N9,-F9)</f>
        <v>0</v>
      </c>
      <c r="Q23" s="315">
        <f>SUM(Q9-I9)</f>
        <v>0</v>
      </c>
      <c r="R23" s="314">
        <f>SUM(R9,-F9)</f>
        <v>0</v>
      </c>
      <c r="U23" s="315">
        <f>SUM(U9-I9)</f>
        <v>0</v>
      </c>
      <c r="V23" s="314">
        <f>SUM(V9,-F9)</f>
        <v>0</v>
      </c>
      <c r="Y23" s="315">
        <f>SUM(Y9-I9)</f>
        <v>0</v>
      </c>
      <c r="Z23" s="314">
        <f>SUM(Z9,-F9)</f>
        <v>0</v>
      </c>
      <c r="AC23" s="315">
        <f>SUM(AC9-I9)</f>
        <v>0</v>
      </c>
      <c r="AD23" s="314">
        <f>SUM(AD9,-F9)</f>
        <v>0</v>
      </c>
      <c r="AG23" s="315">
        <f>SUM(AG9-I9)</f>
        <v>0</v>
      </c>
      <c r="AH23" s="314">
        <f>SUM(AH9,-F9)</f>
        <v>0</v>
      </c>
      <c r="AK23" s="315">
        <f>SUM(AK9-I9)</f>
        <v>0</v>
      </c>
      <c r="AL23" s="314">
        <f>SUM(AL9,-F9)</f>
        <v>0</v>
      </c>
      <c r="AO23" s="315">
        <f>SUM(AO9-I9)</f>
        <v>0</v>
      </c>
      <c r="AP23" s="314">
        <f>SUM(AP9,-F9)</f>
        <v>0</v>
      </c>
      <c r="AS23" s="315">
        <f>SUM(AS9-I9)</f>
        <v>0</v>
      </c>
      <c r="AT23" s="314">
        <f>SUM(AT9,-F9)</f>
        <v>0</v>
      </c>
      <c r="AW23" s="315">
        <f>SUM(AW9-I9)</f>
        <v>0</v>
      </c>
    </row>
    <row r="24">
      <c r="A24" s="304"/>
      <c r="B24" s="304"/>
      <c r="C24" s="304"/>
      <c r="D24" s="304"/>
      <c r="E24" s="304"/>
      <c r="J24" s="306"/>
      <c r="M24" s="214"/>
      <c r="N24" s="306"/>
      <c r="Q24" s="214"/>
      <c r="R24" s="306"/>
      <c r="U24" s="214"/>
      <c r="V24" s="306"/>
      <c r="Y24" s="214"/>
      <c r="Z24" s="306"/>
      <c r="AC24" s="214"/>
      <c r="AD24" s="306"/>
      <c r="AG24" s="214"/>
      <c r="AH24" s="306"/>
      <c r="AK24" s="214"/>
      <c r="AL24" s="306"/>
      <c r="AO24" s="214"/>
      <c r="AP24" s="306"/>
      <c r="AS24" s="214"/>
      <c r="AT24" s="306"/>
      <c r="AW24" s="214"/>
    </row>
    <row r="25">
      <c r="J25" s="320" t="s">
        <v>220</v>
      </c>
      <c r="K25" s="57"/>
      <c r="L25" s="57"/>
      <c r="M25" s="58"/>
      <c r="N25" s="320" t="s">
        <v>220</v>
      </c>
      <c r="O25" s="57"/>
      <c r="P25" s="57"/>
      <c r="Q25" s="58"/>
      <c r="R25" s="320" t="s">
        <v>220</v>
      </c>
      <c r="S25" s="57"/>
      <c r="T25" s="57"/>
      <c r="U25" s="58"/>
      <c r="V25" s="320" t="s">
        <v>220</v>
      </c>
      <c r="W25" s="57"/>
      <c r="X25" s="57"/>
      <c r="Y25" s="58"/>
      <c r="Z25" s="320" t="s">
        <v>220</v>
      </c>
      <c r="AA25" s="57"/>
      <c r="AB25" s="57"/>
      <c r="AC25" s="58"/>
      <c r="AD25" s="320" t="s">
        <v>220</v>
      </c>
      <c r="AE25" s="57"/>
      <c r="AF25" s="57"/>
      <c r="AG25" s="58"/>
      <c r="AH25" s="320" t="s">
        <v>220</v>
      </c>
      <c r="AI25" s="57"/>
      <c r="AJ25" s="57"/>
      <c r="AK25" s="58"/>
      <c r="AL25" s="320" t="s">
        <v>220</v>
      </c>
      <c r="AM25" s="57"/>
      <c r="AN25" s="57"/>
      <c r="AO25" s="58"/>
      <c r="AP25" s="320" t="s">
        <v>220</v>
      </c>
      <c r="AQ25" s="57"/>
      <c r="AR25" s="57"/>
      <c r="AS25" s="58"/>
      <c r="AT25" s="320" t="s">
        <v>220</v>
      </c>
      <c r="AU25" s="57"/>
      <c r="AV25" s="57"/>
      <c r="AW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6">
        <f>SUM(J20,J23,M23,M20)</f>
        <v>0</v>
      </c>
      <c r="K26" s="63"/>
      <c r="L26" s="63"/>
      <c r="M26" s="64"/>
      <c r="N26" s="326">
        <f>SUM(N20,N23,Q23,Q20)</f>
        <v>0</v>
      </c>
      <c r="O26" s="63"/>
      <c r="P26" s="63"/>
      <c r="Q26" s="64"/>
      <c r="R26" s="326">
        <f>SUM(R20,R23,U23,U20)</f>
        <v>0</v>
      </c>
      <c r="S26" s="63"/>
      <c r="T26" s="63"/>
      <c r="U26" s="64"/>
      <c r="V26" s="326">
        <f>SUM(V20,V23,Y23,Y20)</f>
        <v>0</v>
      </c>
      <c r="W26" s="63"/>
      <c r="X26" s="63"/>
      <c r="Y26" s="64"/>
      <c r="Z26" s="326">
        <f>SUM(Z20,Z23,AC23,AC20)</f>
        <v>0</v>
      </c>
      <c r="AA26" s="63"/>
      <c r="AB26" s="63"/>
      <c r="AC26" s="64"/>
      <c r="AD26" s="326">
        <f>SUM(AD20,AD23,AG23,AG20)</f>
        <v>0</v>
      </c>
      <c r="AE26" s="63"/>
      <c r="AF26" s="63"/>
      <c r="AG26" s="64"/>
      <c r="AH26" s="326">
        <f>SUM(AH20,AH23,AK23,AK20)</f>
        <v>0</v>
      </c>
      <c r="AI26" s="63"/>
      <c r="AJ26" s="63"/>
      <c r="AK26" s="64"/>
      <c r="AL26" s="326">
        <f>SUM(AL20,AL23,AO23,AO20)</f>
        <v>0</v>
      </c>
      <c r="AM26" s="63"/>
      <c r="AN26" s="63"/>
      <c r="AO26" s="64"/>
      <c r="AP26" s="326">
        <f>SUM(AP20,AP23,AS23,AS20)</f>
        <v>0</v>
      </c>
      <c r="AQ26" s="63"/>
      <c r="AR26" s="63"/>
      <c r="AS26" s="64"/>
      <c r="AT26" s="326">
        <f>SUM(AT20,AT23,AW23,AW20)</f>
        <v>0</v>
      </c>
      <c r="AU26" s="63"/>
      <c r="AV26" s="63"/>
      <c r="AW26" s="64"/>
      <c r="AX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Y27" s="304"/>
    </row>
    <row r="28">
      <c r="A28" s="304"/>
      <c r="B28" s="304"/>
      <c r="C28" s="304"/>
      <c r="D28" s="304"/>
      <c r="E28" s="304"/>
      <c r="F28" s="304"/>
      <c r="G28" s="304"/>
      <c r="H28" s="305" t="s">
        <v>221</v>
      </c>
      <c r="I28" s="237"/>
      <c r="J28" s="237"/>
      <c r="K28" s="237"/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8"/>
    </row>
    <row r="29">
      <c r="A29" s="304"/>
      <c r="B29" s="304"/>
      <c r="C29" s="304"/>
      <c r="D29" s="304"/>
      <c r="E29" s="304"/>
      <c r="F29" s="304"/>
      <c r="G29" s="304"/>
      <c r="H29" s="306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214"/>
    </row>
    <row r="30">
      <c r="A30" s="304"/>
      <c r="B30" s="304"/>
      <c r="C30" s="304"/>
      <c r="D30" s="304"/>
      <c r="E30" s="304"/>
      <c r="F30" s="304"/>
      <c r="G30" s="304"/>
      <c r="H30" s="342" t="s">
        <v>222</v>
      </c>
      <c r="I30" s="343"/>
      <c r="J30" s="307" t="s">
        <v>104</v>
      </c>
      <c r="K30" s="50"/>
      <c r="L30" s="50"/>
      <c r="M30" s="18"/>
      <c r="N30" s="307" t="s">
        <v>105</v>
      </c>
      <c r="O30" s="50"/>
      <c r="P30" s="50"/>
      <c r="Q30" s="18"/>
      <c r="R30" s="307" t="s">
        <v>90</v>
      </c>
      <c r="S30" s="50"/>
      <c r="T30" s="50"/>
      <c r="U30" s="18"/>
      <c r="V30" s="307" t="s">
        <v>91</v>
      </c>
      <c r="W30" s="50"/>
      <c r="X30" s="50"/>
      <c r="Y30" s="18"/>
      <c r="Z30" s="307" t="s">
        <v>92</v>
      </c>
      <c r="AA30" s="50"/>
      <c r="AB30" s="50"/>
      <c r="AC30" s="18"/>
      <c r="AD30" s="307" t="s">
        <v>93</v>
      </c>
      <c r="AE30" s="50"/>
      <c r="AF30" s="50"/>
      <c r="AG30" s="18"/>
      <c r="AH30" s="307" t="s">
        <v>94</v>
      </c>
      <c r="AI30" s="50"/>
      <c r="AJ30" s="50"/>
      <c r="AK30" s="18"/>
      <c r="AL30" s="307" t="s">
        <v>95</v>
      </c>
      <c r="AM30" s="50"/>
      <c r="AN30" s="50"/>
      <c r="AO30" s="18"/>
      <c r="AP30" s="307" t="s">
        <v>96</v>
      </c>
      <c r="AQ30" s="50"/>
      <c r="AR30" s="50"/>
      <c r="AS30" s="18"/>
      <c r="AT30" s="307" t="s">
        <v>106</v>
      </c>
      <c r="AU30" s="50"/>
      <c r="AV30" s="50"/>
      <c r="AW30" s="18"/>
    </row>
    <row r="31">
      <c r="A31" s="304"/>
      <c r="B31" s="304"/>
      <c r="C31" s="304"/>
      <c r="D31" s="304"/>
      <c r="E31" s="304"/>
      <c r="F31" s="304"/>
      <c r="G31" s="304"/>
      <c r="H31" s="317" t="s">
        <v>223</v>
      </c>
      <c r="I31" s="58"/>
      <c r="J31" s="344" t="str">
        <f>DIVIDE(SUM(J20,M20),SUM(J23,M23,M20,J20))*100</f>
        <v>#DIV/0!</v>
      </c>
      <c r="K31" s="57"/>
      <c r="L31" s="57"/>
      <c r="M31" s="198"/>
      <c r="N31" s="344" t="str">
        <f>DIVIDE(SUM(N20,Q20),SUM(N23,Q23,Q20,N20))*100</f>
        <v>#DIV/0!</v>
      </c>
      <c r="O31" s="57"/>
      <c r="P31" s="57"/>
      <c r="Q31" s="198"/>
      <c r="R31" s="344" t="str">
        <f>DIVIDE(SUM(R20,U20),SUM(R23,U23,U20,R20))*100</f>
        <v>#DIV/0!</v>
      </c>
      <c r="S31" s="57"/>
      <c r="T31" s="57"/>
      <c r="U31" s="198"/>
      <c r="V31" s="344" t="str">
        <f>DIVIDE(SUM(V20,Y20),SUM(V23,Y23,Y20,V20))*100</f>
        <v>#DIV/0!</v>
      </c>
      <c r="W31" s="57"/>
      <c r="X31" s="57"/>
      <c r="Y31" s="198"/>
      <c r="Z31" s="344" t="str">
        <f>DIVIDE(SUM(Z20,AC20),SUM(Z23,AC23,AC20,Z20))*100</f>
        <v>#DIV/0!</v>
      </c>
      <c r="AA31" s="57"/>
      <c r="AB31" s="57"/>
      <c r="AC31" s="198"/>
      <c r="AD31" s="344" t="str">
        <f>DIVIDE(SUM(AD20,AG20),SUM(AD23,AG23,AG20,AD20))*100</f>
        <v>#DIV/0!</v>
      </c>
      <c r="AE31" s="57"/>
      <c r="AF31" s="57"/>
      <c r="AG31" s="198"/>
      <c r="AH31" s="344" t="str">
        <f>DIVIDE(SUM(AH20,AK20),SUM(AH23,AK23,AK20,AH20))*100</f>
        <v>#DIV/0!</v>
      </c>
      <c r="AI31" s="57"/>
      <c r="AJ31" s="57"/>
      <c r="AK31" s="198"/>
      <c r="AL31" s="344" t="str">
        <f>DIVIDE(SUM(AL20,AO20),SUM(AL23,AO23,AO20,AL20))*100</f>
        <v>#DIV/0!</v>
      </c>
      <c r="AM31" s="57"/>
      <c r="AN31" s="57"/>
      <c r="AO31" s="198"/>
      <c r="AP31" s="344" t="str">
        <f>DIVIDE(SUM(AP20,AS20),SUM(AP23,AS23,AS20,AP20))*100</f>
        <v>#DIV/0!</v>
      </c>
      <c r="AQ31" s="57"/>
      <c r="AR31" s="57"/>
      <c r="AS31" s="198"/>
      <c r="AT31" s="344" t="str">
        <f>DIVIDE(SUM(AT20,AW20),SUM(AT23,AW23,AW20,AT20))*100</f>
        <v>#DIV/0!</v>
      </c>
      <c r="AU31" s="57"/>
      <c r="AV31" s="57"/>
      <c r="AW31" s="198"/>
    </row>
    <row r="32">
      <c r="A32" s="304"/>
      <c r="B32" s="304"/>
      <c r="C32" s="304"/>
      <c r="D32" s="304"/>
      <c r="E32" s="304"/>
      <c r="F32" s="304"/>
      <c r="G32" s="304"/>
      <c r="H32" s="317" t="s">
        <v>224</v>
      </c>
      <c r="I32" s="58"/>
      <c r="J32" s="344" t="str">
        <f>DIVIDE(SUM(J23,M23),SUM(J23,M23,M20,J20))*100</f>
        <v>#DIV/0!</v>
      </c>
      <c r="K32" s="57"/>
      <c r="L32" s="57"/>
      <c r="M32" s="198"/>
      <c r="N32" s="344" t="str">
        <f>DIVIDE(SUM(N23,Q23),SUM(N23,Q23,Q20,N20))*100</f>
        <v>#DIV/0!</v>
      </c>
      <c r="O32" s="57"/>
      <c r="P32" s="57"/>
      <c r="Q32" s="198"/>
      <c r="R32" s="344" t="str">
        <f>DIVIDE(SUM(R23,U23),SUM(R23,U23,U20,R20))*100</f>
        <v>#DIV/0!</v>
      </c>
      <c r="S32" s="57"/>
      <c r="T32" s="57"/>
      <c r="U32" s="198"/>
      <c r="V32" s="344" t="str">
        <f>DIVIDE(SUM(V23,Y23),SUM(V23,Y23,Y20,V20))*100</f>
        <v>#DIV/0!</v>
      </c>
      <c r="W32" s="57"/>
      <c r="X32" s="57"/>
      <c r="Y32" s="198"/>
      <c r="Z32" s="344" t="str">
        <f>DIVIDE(SUM(Z23,AC23),SUM(Z23,AC23,AC20,Z20))*100</f>
        <v>#DIV/0!</v>
      </c>
      <c r="AA32" s="57"/>
      <c r="AB32" s="57"/>
      <c r="AC32" s="198"/>
      <c r="AD32" s="344" t="str">
        <f>DIVIDE(SUM(AD23,AG23),SUM(AD23,AG23,AG20,AD20))*100</f>
        <v>#DIV/0!</v>
      </c>
      <c r="AE32" s="57"/>
      <c r="AF32" s="57"/>
      <c r="AG32" s="198"/>
      <c r="AH32" s="344" t="str">
        <f>DIVIDE(SUM(AH23,AK23),SUM(AH23,AK23,AK20,AH20))*100</f>
        <v>#DIV/0!</v>
      </c>
      <c r="AI32" s="57"/>
      <c r="AJ32" s="57"/>
      <c r="AK32" s="198"/>
      <c r="AL32" s="344" t="str">
        <f>DIVIDE(SUM(AL23,AO23),SUM(AL23,AO23,AO20,AL20))*100</f>
        <v>#DIV/0!</v>
      </c>
      <c r="AM32" s="57"/>
      <c r="AN32" s="57"/>
      <c r="AO32" s="198"/>
      <c r="AP32" s="344" t="str">
        <f>DIVIDE(SUM(AP23,AS23),SUM(AP23,AS23,AS20,AP20))*100</f>
        <v>#DIV/0!</v>
      </c>
      <c r="AQ32" s="57"/>
      <c r="AR32" s="57"/>
      <c r="AS32" s="198"/>
      <c r="AT32" s="344" t="str">
        <f>DIVIDE(SUM(AT23,AW23),SUM(AT23,AW23,AW20,AT20))*100</f>
        <v>#DIV/0!</v>
      </c>
      <c r="AU32" s="57"/>
      <c r="AV32" s="57"/>
      <c r="AW32" s="198"/>
    </row>
    <row r="33">
      <c r="H33" s="317" t="s">
        <v>225</v>
      </c>
      <c r="I33" s="58"/>
      <c r="J33" s="345" t="str">
        <f>DIVIDE(SUM(J20,J23),SUM(J23,M23,M20,J20))*100</f>
        <v>#DIV/0!</v>
      </c>
      <c r="K33" s="57"/>
      <c r="L33" s="57"/>
      <c r="M33" s="198"/>
      <c r="N33" s="345" t="str">
        <f>DIVIDE(SUM(N20,N23),SUM(N23,Q23,Q20,N20))*100</f>
        <v>#DIV/0!</v>
      </c>
      <c r="O33" s="57"/>
      <c r="P33" s="57"/>
      <c r="Q33" s="198"/>
      <c r="R33" s="345" t="str">
        <f>DIVIDE(SUM(R20,R23),SUM(R23,U23,U20,R20))*100</f>
        <v>#DIV/0!</v>
      </c>
      <c r="S33" s="57"/>
      <c r="T33" s="57"/>
      <c r="U33" s="198"/>
      <c r="V33" s="345" t="str">
        <f>DIVIDE(SUM(V20,V23),SUM(V23,Y23,Y20,V20))*100</f>
        <v>#DIV/0!</v>
      </c>
      <c r="W33" s="57"/>
      <c r="X33" s="57"/>
      <c r="Y33" s="198"/>
      <c r="Z33" s="345" t="str">
        <f>DIVIDE(SUM(Z20,Z23),SUM(Z23,AC23,AC20,Z20))*100</f>
        <v>#DIV/0!</v>
      </c>
      <c r="AA33" s="57"/>
      <c r="AB33" s="57"/>
      <c r="AC33" s="198"/>
      <c r="AD33" s="345" t="str">
        <f>DIVIDE(SUM(AD20,AD23),SUM(AD23,AG23,AG20,AD20))*100</f>
        <v>#DIV/0!</v>
      </c>
      <c r="AE33" s="57"/>
      <c r="AF33" s="57"/>
      <c r="AG33" s="198"/>
      <c r="AH33" s="345" t="str">
        <f>DIVIDE(SUM(AH20,AH23),SUM(AH23,AK23,AK20,AH20))*100</f>
        <v>#DIV/0!</v>
      </c>
      <c r="AI33" s="57"/>
      <c r="AJ33" s="57"/>
      <c r="AK33" s="198"/>
      <c r="AL33" s="345" t="str">
        <f>DIVIDE(SUM(AL20,AL23),SUM(AL23,AO23,AO20,AL20))*100</f>
        <v>#DIV/0!</v>
      </c>
      <c r="AM33" s="57"/>
      <c r="AN33" s="57"/>
      <c r="AO33" s="198"/>
      <c r="AP33" s="345" t="str">
        <f>DIVIDE(SUM(AP20,AP23),SUM(AP23,AS23,AS20,AP20))*100</f>
        <v>#DIV/0!</v>
      </c>
      <c r="AQ33" s="57"/>
      <c r="AR33" s="57"/>
      <c r="AS33" s="198"/>
      <c r="AT33" s="345" t="str">
        <f>DIVIDE(SUM(AT20,AT23),SUM(AT23,AW23,AW20,AT20))*100</f>
        <v>#DIV/0!</v>
      </c>
      <c r="AU33" s="57"/>
      <c r="AV33" s="57"/>
      <c r="AW33" s="198"/>
    </row>
    <row r="34">
      <c r="A34" s="304"/>
      <c r="B34" s="304"/>
      <c r="C34" s="304"/>
      <c r="D34" s="304"/>
      <c r="E34" s="304"/>
      <c r="F34" s="304"/>
      <c r="G34" s="304"/>
      <c r="H34" s="346" t="s">
        <v>226</v>
      </c>
      <c r="I34" s="64"/>
      <c r="J34" s="347" t="str">
        <f>DIVIDE(SUM(M23,M20),SUM(J23,M23,M20,J20))*100</f>
        <v>#DIV/0!</v>
      </c>
      <c r="K34" s="63"/>
      <c r="L34" s="63"/>
      <c r="M34" s="328"/>
      <c r="N34" s="347" t="str">
        <f>DIVIDE(SUM(Q23,Q20),SUM(N23,Q23,Q20,N20))*100</f>
        <v>#DIV/0!</v>
      </c>
      <c r="O34" s="63"/>
      <c r="P34" s="63"/>
      <c r="Q34" s="328"/>
      <c r="R34" s="347" t="str">
        <f>DIVIDE(SUM(U23,U20),SUM(R23,U23,U20,R20))*100</f>
        <v>#DIV/0!</v>
      </c>
      <c r="S34" s="63"/>
      <c r="T34" s="63"/>
      <c r="U34" s="328"/>
      <c r="V34" s="347" t="str">
        <f>DIVIDE(SUM(Y23,Y20),SUM(V23,Y23,Y20,V20))*100</f>
        <v>#DIV/0!</v>
      </c>
      <c r="W34" s="63"/>
      <c r="X34" s="63"/>
      <c r="Y34" s="328"/>
      <c r="Z34" s="347" t="str">
        <f>DIVIDE(SUM(AC23,AC20),SUM(Z23,AC23,AC20,Z20))*100</f>
        <v>#DIV/0!</v>
      </c>
      <c r="AA34" s="63"/>
      <c r="AB34" s="63"/>
      <c r="AC34" s="328"/>
      <c r="AD34" s="347" t="str">
        <f>DIVIDE(SUM(AG23,AG20),SUM(AD23,AG23,AG20,AD20))*100</f>
        <v>#DIV/0!</v>
      </c>
      <c r="AE34" s="63"/>
      <c r="AF34" s="63"/>
      <c r="AG34" s="328"/>
      <c r="AH34" s="347" t="str">
        <f>DIVIDE(SUM(AK23,AK20),SUM(AH23,AK23,AK20,AH20))*100</f>
        <v>#DIV/0!</v>
      </c>
      <c r="AI34" s="63"/>
      <c r="AJ34" s="63"/>
      <c r="AK34" s="328"/>
      <c r="AL34" s="347" t="str">
        <f>DIVIDE(SUM(AO23,AO20),SUM(AL23,AO23,AO20,AL20))*100</f>
        <v>#DIV/0!</v>
      </c>
      <c r="AM34" s="63"/>
      <c r="AN34" s="63"/>
      <c r="AO34" s="328"/>
      <c r="AP34" s="347" t="str">
        <f>DIVIDE(SUM(AS23,AS20),SUM(AP23,AS23,AS20,AP20))*100</f>
        <v>#DIV/0!</v>
      </c>
      <c r="AQ34" s="63"/>
      <c r="AR34" s="63"/>
      <c r="AS34" s="328"/>
      <c r="AT34" s="347" t="str">
        <f>DIVIDE(SUM(AW23,AW20),SUM(AT23,AW23,AW20,AT20))*100</f>
        <v>#DIV/0!</v>
      </c>
      <c r="AU34" s="63"/>
      <c r="AV34" s="63"/>
      <c r="AW34" s="328"/>
    </row>
    <row r="35">
      <c r="A35" s="304"/>
      <c r="B35" s="304"/>
      <c r="C35" s="304"/>
      <c r="D35" s="304"/>
      <c r="E35" s="304"/>
      <c r="F35" s="304"/>
      <c r="G35" s="304"/>
      <c r="H35" s="304"/>
      <c r="J35" s="304"/>
      <c r="K35" s="304"/>
      <c r="L35" s="304"/>
      <c r="O35" s="312"/>
      <c r="P35" s="312"/>
      <c r="Q35" s="312"/>
      <c r="R35" s="312"/>
      <c r="S35" s="312"/>
      <c r="T35" s="312"/>
      <c r="U35" s="312"/>
      <c r="V35" s="312"/>
      <c r="W35" s="312"/>
      <c r="X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O36" s="312"/>
      <c r="P36" s="348"/>
      <c r="Q36" s="348"/>
      <c r="R36" s="348"/>
      <c r="S36" s="348"/>
      <c r="T36" s="348"/>
      <c r="U36" s="348"/>
      <c r="V36" s="348"/>
      <c r="W36" s="348"/>
      <c r="X36" s="348"/>
    </row>
    <row r="37">
      <c r="A37" s="304"/>
      <c r="B37" s="304"/>
      <c r="C37" s="304"/>
      <c r="D37" s="304"/>
      <c r="E37" s="304"/>
      <c r="F37" s="304"/>
      <c r="G37" s="304"/>
      <c r="H37" s="304"/>
      <c r="J37" s="304"/>
      <c r="K37" s="304"/>
      <c r="L37" s="304"/>
      <c r="AB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</row>
    <row r="39">
      <c r="A39" s="304"/>
      <c r="B39" s="304"/>
      <c r="C39" s="304"/>
      <c r="D39" s="304"/>
      <c r="E39" s="304"/>
      <c r="F39" s="304"/>
      <c r="G39" s="304"/>
      <c r="H39" s="304"/>
      <c r="J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 t="s">
        <v>229</v>
      </c>
      <c r="K43" s="351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53" t="s">
        <v>230</v>
      </c>
      <c r="K44" s="57"/>
      <c r="L44" s="58"/>
      <c r="M44" s="353" t="s">
        <v>231</v>
      </c>
      <c r="N44" s="58"/>
      <c r="O44" s="353" t="s">
        <v>232</v>
      </c>
      <c r="P44" s="58"/>
      <c r="Q44" s="353" t="s">
        <v>233</v>
      </c>
      <c r="R44" s="58"/>
      <c r="S44" s="353" t="s">
        <v>234</v>
      </c>
      <c r="T44" s="58"/>
      <c r="U44" s="353" t="s">
        <v>235</v>
      </c>
      <c r="V44" s="58"/>
      <c r="W44" s="353" t="s">
        <v>236</v>
      </c>
      <c r="X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185" t="s">
        <v>237</v>
      </c>
      <c r="K45" s="185"/>
      <c r="L45" s="185" t="s">
        <v>238</v>
      </c>
      <c r="M45" s="185" t="s">
        <v>237</v>
      </c>
      <c r="N45" s="185" t="s">
        <v>238</v>
      </c>
      <c r="O45" s="185" t="s">
        <v>237</v>
      </c>
      <c r="P45" s="185" t="s">
        <v>238</v>
      </c>
      <c r="Q45" s="185" t="s">
        <v>237</v>
      </c>
      <c r="R45" s="185" t="s">
        <v>238</v>
      </c>
      <c r="S45" s="185" t="s">
        <v>237</v>
      </c>
      <c r="T45" s="185" t="s">
        <v>238</v>
      </c>
      <c r="U45" s="185" t="s">
        <v>237</v>
      </c>
      <c r="V45" s="185" t="s">
        <v>238</v>
      </c>
      <c r="W45" s="185" t="s">
        <v>237</v>
      </c>
      <c r="X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185">
        <v>0.0</v>
      </c>
      <c r="K46" s="185"/>
      <c r="L46" s="185">
        <v>0.0</v>
      </c>
      <c r="M46" s="185">
        <v>760.0</v>
      </c>
      <c r="N46" s="185">
        <v>0.0</v>
      </c>
      <c r="O46" s="185">
        <v>300.0</v>
      </c>
      <c r="P46" s="185">
        <v>3819.0</v>
      </c>
      <c r="Q46" s="185">
        <v>2948.0</v>
      </c>
      <c r="R46" s="185">
        <v>6022.0</v>
      </c>
      <c r="S46" s="185">
        <v>5646.0</v>
      </c>
      <c r="T46" s="185">
        <v>8372.0</v>
      </c>
      <c r="U46" s="185">
        <v>8928.0</v>
      </c>
      <c r="V46" s="185">
        <v>10900.0</v>
      </c>
      <c r="W46" s="185">
        <v>12330.0</v>
      </c>
      <c r="X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185" t="s">
        <v>239</v>
      </c>
      <c r="K47" s="185"/>
      <c r="L47" s="354">
        <f>J46+L46</f>
        <v>0</v>
      </c>
      <c r="M47" s="185" t="s">
        <v>239</v>
      </c>
      <c r="N47" s="354">
        <f>M46+N46</f>
        <v>760</v>
      </c>
      <c r="O47" s="185" t="s">
        <v>239</v>
      </c>
      <c r="P47" s="354">
        <f>O46+P46</f>
        <v>4119</v>
      </c>
      <c r="Q47" s="185" t="s">
        <v>239</v>
      </c>
      <c r="R47" s="354">
        <f>Q46+R46</f>
        <v>8970</v>
      </c>
      <c r="S47" s="185" t="s">
        <v>239</v>
      </c>
      <c r="T47" s="354">
        <f>S46+T46</f>
        <v>14018</v>
      </c>
      <c r="U47" s="185" t="s">
        <v>239</v>
      </c>
      <c r="V47" s="354">
        <f>U46+V46</f>
        <v>19828</v>
      </c>
      <c r="W47" s="185" t="s">
        <v>239</v>
      </c>
      <c r="X47" s="354">
        <f>W46+X46</f>
        <v>26089</v>
      </c>
    </row>
  </sheetData>
  <mergeCells count="310">
    <mergeCell ref="R23:R24"/>
    <mergeCell ref="U23:U24"/>
    <mergeCell ref="V23:V24"/>
    <mergeCell ref="Y23:Y24"/>
    <mergeCell ref="Z23:Z24"/>
    <mergeCell ref="AC23:AC24"/>
    <mergeCell ref="AD23:AD24"/>
    <mergeCell ref="AG23:AG24"/>
    <mergeCell ref="Z18:AC18"/>
    <mergeCell ref="AD18:AG18"/>
    <mergeCell ref="K19:L24"/>
    <mergeCell ref="O19:P24"/>
    <mergeCell ref="S19:T24"/>
    <mergeCell ref="W19:X24"/>
    <mergeCell ref="AA19:AB24"/>
    <mergeCell ref="N20:N21"/>
    <mergeCell ref="Q20:Q21"/>
    <mergeCell ref="R20:R21"/>
    <mergeCell ref="U20:U21"/>
    <mergeCell ref="V20:V21"/>
    <mergeCell ref="Y20:Y21"/>
    <mergeCell ref="Z20:Z21"/>
    <mergeCell ref="AC20:AC21"/>
    <mergeCell ref="AD20:AD21"/>
    <mergeCell ref="AG20:AG21"/>
    <mergeCell ref="AH26:AK26"/>
    <mergeCell ref="AL26:AO26"/>
    <mergeCell ref="AP26:AS26"/>
    <mergeCell ref="AT26:AW26"/>
    <mergeCell ref="H28:AW29"/>
    <mergeCell ref="V30:Y30"/>
    <mergeCell ref="Z30:AC30"/>
    <mergeCell ref="AH30:AK30"/>
    <mergeCell ref="AL30:AO30"/>
    <mergeCell ref="AP30:AS30"/>
    <mergeCell ref="AT30:AW30"/>
    <mergeCell ref="AH33:AK33"/>
    <mergeCell ref="AL33:AO33"/>
    <mergeCell ref="AP33:AS33"/>
    <mergeCell ref="AT33:AW33"/>
    <mergeCell ref="H33:I33"/>
    <mergeCell ref="J33:M33"/>
    <mergeCell ref="N33:Q33"/>
    <mergeCell ref="R33:U33"/>
    <mergeCell ref="V33:Y33"/>
    <mergeCell ref="Z33:AC33"/>
    <mergeCell ref="AD33:AG33"/>
    <mergeCell ref="N23:N24"/>
    <mergeCell ref="Q23:Q24"/>
    <mergeCell ref="N26:Q26"/>
    <mergeCell ref="R26:U26"/>
    <mergeCell ref="V26:Y26"/>
    <mergeCell ref="Z26:AC26"/>
    <mergeCell ref="AD26:AG26"/>
    <mergeCell ref="AD30:AG30"/>
    <mergeCell ref="J23:J24"/>
    <mergeCell ref="M23:M24"/>
    <mergeCell ref="J26:M26"/>
    <mergeCell ref="H30:I30"/>
    <mergeCell ref="J30:M30"/>
    <mergeCell ref="N30:Q30"/>
    <mergeCell ref="R30:U30"/>
    <mergeCell ref="AH31:AK31"/>
    <mergeCell ref="AL31:AO31"/>
    <mergeCell ref="AP31:AS31"/>
    <mergeCell ref="AT31:AW31"/>
    <mergeCell ref="H31:I31"/>
    <mergeCell ref="J31:M31"/>
    <mergeCell ref="N31:Q31"/>
    <mergeCell ref="R31:U31"/>
    <mergeCell ref="V31:Y31"/>
    <mergeCell ref="Z31:AC31"/>
    <mergeCell ref="AD31:AG31"/>
    <mergeCell ref="AH32:AK32"/>
    <mergeCell ref="AL32:AO32"/>
    <mergeCell ref="AP32:AS32"/>
    <mergeCell ref="AT32:AW32"/>
    <mergeCell ref="H32:I32"/>
    <mergeCell ref="J32:M32"/>
    <mergeCell ref="N32:Q32"/>
    <mergeCell ref="R32:U32"/>
    <mergeCell ref="V32:Y32"/>
    <mergeCell ref="Z32:AC32"/>
    <mergeCell ref="AD32:AG32"/>
    <mergeCell ref="AH34:AK34"/>
    <mergeCell ref="AL34:AO34"/>
    <mergeCell ref="AP34:AS34"/>
    <mergeCell ref="AT34:AW34"/>
    <mergeCell ref="H34:I34"/>
    <mergeCell ref="J34:M34"/>
    <mergeCell ref="N34:Q34"/>
    <mergeCell ref="R34:U34"/>
    <mergeCell ref="V34:Y34"/>
    <mergeCell ref="Z34:AC34"/>
    <mergeCell ref="AD34:AG34"/>
    <mergeCell ref="U44:V44"/>
    <mergeCell ref="W44:X44"/>
    <mergeCell ref="Y44:Z44"/>
    <mergeCell ref="J39:L39"/>
    <mergeCell ref="J40:L40"/>
    <mergeCell ref="J44:L44"/>
    <mergeCell ref="M44:N44"/>
    <mergeCell ref="O44:P44"/>
    <mergeCell ref="Q44:R44"/>
    <mergeCell ref="S44:T44"/>
    <mergeCell ref="AS6:AS7"/>
    <mergeCell ref="AT6:AT7"/>
    <mergeCell ref="AK6:AK7"/>
    <mergeCell ref="AK9:AK10"/>
    <mergeCell ref="AL9:AL10"/>
    <mergeCell ref="AO9:AO10"/>
    <mergeCell ref="AP9:AP10"/>
    <mergeCell ref="AS9:AS10"/>
    <mergeCell ref="AT9:AT10"/>
    <mergeCell ref="AW9:AW10"/>
    <mergeCell ref="AI5:AJ10"/>
    <mergeCell ref="AM5:AN10"/>
    <mergeCell ref="AQ5:AR10"/>
    <mergeCell ref="AU5:AV10"/>
    <mergeCell ref="AH6:AH7"/>
    <mergeCell ref="AL6:AL7"/>
    <mergeCell ref="AH9:AH10"/>
    <mergeCell ref="AH4:AK4"/>
    <mergeCell ref="AL4:AO4"/>
    <mergeCell ref="AP4:AS4"/>
    <mergeCell ref="AT4:AW4"/>
    <mergeCell ref="J2:AW3"/>
    <mergeCell ref="B3:D4"/>
    <mergeCell ref="F4:I4"/>
    <mergeCell ref="J4:M4"/>
    <mergeCell ref="N4:Q4"/>
    <mergeCell ref="R4:U4"/>
    <mergeCell ref="V4:Y4"/>
    <mergeCell ref="F6:F7"/>
    <mergeCell ref="I6:I7"/>
    <mergeCell ref="J6:J7"/>
    <mergeCell ref="M6:M7"/>
    <mergeCell ref="N6:N7"/>
    <mergeCell ref="Q6:Q7"/>
    <mergeCell ref="AO6:AO7"/>
    <mergeCell ref="AP6:AP7"/>
    <mergeCell ref="AW6:AW7"/>
    <mergeCell ref="AA5:AB10"/>
    <mergeCell ref="AE5:AF10"/>
    <mergeCell ref="AC6:AC7"/>
    <mergeCell ref="AD6:AD7"/>
    <mergeCell ref="AC9:AC10"/>
    <mergeCell ref="AD9:AD10"/>
    <mergeCell ref="V9:V10"/>
    <mergeCell ref="Y9:Y10"/>
    <mergeCell ref="Z4:AC4"/>
    <mergeCell ref="G5:H10"/>
    <mergeCell ref="K5:L10"/>
    <mergeCell ref="O5:P10"/>
    <mergeCell ref="S5:T10"/>
    <mergeCell ref="W5:X10"/>
    <mergeCell ref="Z6:Z7"/>
    <mergeCell ref="Z9:Z10"/>
    <mergeCell ref="R6:R7"/>
    <mergeCell ref="U6:U7"/>
    <mergeCell ref="V6:V7"/>
    <mergeCell ref="Y6:Y7"/>
    <mergeCell ref="F9:F10"/>
    <mergeCell ref="I9:I10"/>
    <mergeCell ref="B10:D10"/>
    <mergeCell ref="F11:G11"/>
    <mergeCell ref="H11:I11"/>
    <mergeCell ref="F12:G12"/>
    <mergeCell ref="H12:I12"/>
    <mergeCell ref="R9:R10"/>
    <mergeCell ref="U9:U10"/>
    <mergeCell ref="R11:S11"/>
    <mergeCell ref="T11:U11"/>
    <mergeCell ref="V11:W11"/>
    <mergeCell ref="X11:Y11"/>
    <mergeCell ref="Z11:AA11"/>
    <mergeCell ref="AB11:AC11"/>
    <mergeCell ref="AL11:AM11"/>
    <mergeCell ref="AN11:AO11"/>
    <mergeCell ref="AP11:AQ11"/>
    <mergeCell ref="AR11:AS11"/>
    <mergeCell ref="AT11:AU11"/>
    <mergeCell ref="AV11:AW11"/>
    <mergeCell ref="AD4:AG4"/>
    <mergeCell ref="AG6:AG7"/>
    <mergeCell ref="AG9:AG10"/>
    <mergeCell ref="AD11:AE11"/>
    <mergeCell ref="AF11:AG11"/>
    <mergeCell ref="AH11:AI11"/>
    <mergeCell ref="AJ11:AK11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T12:U12"/>
    <mergeCell ref="V12:W12"/>
    <mergeCell ref="X12:Y12"/>
    <mergeCell ref="Z12:AA12"/>
    <mergeCell ref="AB12:AC12"/>
    <mergeCell ref="AD12:AE12"/>
    <mergeCell ref="AF12:AG12"/>
    <mergeCell ref="N9:N10"/>
    <mergeCell ref="Q9:Q10"/>
    <mergeCell ref="N11:O11"/>
    <mergeCell ref="P11:Q11"/>
    <mergeCell ref="N12:O12"/>
    <mergeCell ref="P12:Q12"/>
    <mergeCell ref="R12:S12"/>
    <mergeCell ref="H13:I13"/>
    <mergeCell ref="J13:K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F13:G13"/>
    <mergeCell ref="F14:G14"/>
    <mergeCell ref="H14:I14"/>
    <mergeCell ref="J9:J10"/>
    <mergeCell ref="M9:M10"/>
    <mergeCell ref="J11:K11"/>
    <mergeCell ref="L11:M11"/>
    <mergeCell ref="J12:K12"/>
    <mergeCell ref="L12:M12"/>
    <mergeCell ref="L13:M13"/>
    <mergeCell ref="J14:K14"/>
    <mergeCell ref="L14:M14"/>
    <mergeCell ref="N14:O14"/>
    <mergeCell ref="P14:Q14"/>
    <mergeCell ref="R14:S14"/>
    <mergeCell ref="T14:U14"/>
    <mergeCell ref="V14:W14"/>
    <mergeCell ref="AR14:AS14"/>
    <mergeCell ref="AT14:AU14"/>
    <mergeCell ref="AL13:AM13"/>
    <mergeCell ref="AN13:AO13"/>
    <mergeCell ref="AP13:AQ13"/>
    <mergeCell ref="AR13:AS13"/>
    <mergeCell ref="AT13:AU13"/>
    <mergeCell ref="AV13:AW13"/>
    <mergeCell ref="AP14:AQ14"/>
    <mergeCell ref="AV14:AW14"/>
    <mergeCell ref="AP20:AP21"/>
    <mergeCell ref="AS20:AS21"/>
    <mergeCell ref="AH20:AH21"/>
    <mergeCell ref="AH23:AH24"/>
    <mergeCell ref="AK23:AK24"/>
    <mergeCell ref="AL23:AL24"/>
    <mergeCell ref="AO23:AO24"/>
    <mergeCell ref="AP23:AP24"/>
    <mergeCell ref="AS23:AS24"/>
    <mergeCell ref="AT23:AT24"/>
    <mergeCell ref="AW23:AW24"/>
    <mergeCell ref="AX23:AX24"/>
    <mergeCell ref="AE19:AF24"/>
    <mergeCell ref="AI19:AJ24"/>
    <mergeCell ref="AM19:AN24"/>
    <mergeCell ref="AQ19:AR24"/>
    <mergeCell ref="AU19:AV24"/>
    <mergeCell ref="AK20:AK21"/>
    <mergeCell ref="AT20:AT21"/>
    <mergeCell ref="AL14:AM14"/>
    <mergeCell ref="AN14:AO14"/>
    <mergeCell ref="X14:Y14"/>
    <mergeCell ref="Z14:AA14"/>
    <mergeCell ref="AB14:AC14"/>
    <mergeCell ref="AD14:AE14"/>
    <mergeCell ref="AF14:AG14"/>
    <mergeCell ref="AH14:AI14"/>
    <mergeCell ref="AJ14:AK14"/>
    <mergeCell ref="AH18:AK18"/>
    <mergeCell ref="AL18:AO18"/>
    <mergeCell ref="AP18:AS18"/>
    <mergeCell ref="AT18:AW18"/>
    <mergeCell ref="B15:D15"/>
    <mergeCell ref="B16:D16"/>
    <mergeCell ref="J16:AW17"/>
    <mergeCell ref="J18:M18"/>
    <mergeCell ref="N18:Q18"/>
    <mergeCell ref="R18:U18"/>
    <mergeCell ref="V18:Y18"/>
    <mergeCell ref="AL20:AL21"/>
    <mergeCell ref="AO20:AO21"/>
    <mergeCell ref="AW20:AW21"/>
    <mergeCell ref="AX20:AX21"/>
    <mergeCell ref="V25:Y25"/>
    <mergeCell ref="Z25:AC25"/>
    <mergeCell ref="AD25:AG25"/>
    <mergeCell ref="AH25:AK25"/>
    <mergeCell ref="AL25:AO25"/>
    <mergeCell ref="AP25:AS25"/>
    <mergeCell ref="AT25:AW25"/>
    <mergeCell ref="J20:J21"/>
    <mergeCell ref="M20:M21"/>
    <mergeCell ref="B25:C25"/>
    <mergeCell ref="D25:I25"/>
    <mergeCell ref="J25:M25"/>
    <mergeCell ref="N25:Q25"/>
    <mergeCell ref="R25:U25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252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61" t="s">
        <v>252</v>
      </c>
      <c r="C20" s="362" t="s">
        <v>253</v>
      </c>
      <c r="D20" s="362" t="s">
        <v>254</v>
      </c>
      <c r="E20" s="362" t="s">
        <v>255</v>
      </c>
      <c r="F20" s="362" t="s">
        <v>256</v>
      </c>
      <c r="G20" s="362" t="s">
        <v>257</v>
      </c>
      <c r="H20" s="362" t="s">
        <v>188</v>
      </c>
      <c r="I20" s="362" t="s">
        <v>188</v>
      </c>
      <c r="J20" s="362" t="s">
        <v>188</v>
      </c>
      <c r="K20" s="363" t="s">
        <v>188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258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 t="s">
        <v>188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 t="s">
        <v>188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>
        <v>45.0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>
        <v>90.0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38" t="s">
        <v>258</v>
      </c>
      <c r="C20" s="362" t="s">
        <v>259</v>
      </c>
      <c r="D20" s="364">
        <v>45964.0</v>
      </c>
      <c r="E20" s="362" t="s">
        <v>260</v>
      </c>
      <c r="F20" s="362" t="s">
        <v>261</v>
      </c>
      <c r="G20" s="362" t="s">
        <v>262</v>
      </c>
      <c r="H20" s="362" t="s">
        <v>263</v>
      </c>
      <c r="I20" s="362" t="s">
        <v>264</v>
      </c>
      <c r="J20" s="362" t="s">
        <v>265</v>
      </c>
      <c r="K20" s="363" t="s">
        <v>266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267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 t="s">
        <v>188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 t="s">
        <v>188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>
        <v>45.0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>
        <v>90.0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38" t="s">
        <v>267</v>
      </c>
      <c r="C20" s="362" t="s">
        <v>268</v>
      </c>
      <c r="D20" s="364" t="s">
        <v>269</v>
      </c>
      <c r="E20" s="364">
        <v>45810.0</v>
      </c>
      <c r="F20" s="362" t="s">
        <v>270</v>
      </c>
      <c r="G20" s="362" t="s">
        <v>271</v>
      </c>
      <c r="H20" s="362" t="s">
        <v>272</v>
      </c>
      <c r="I20" s="362" t="s">
        <v>273</v>
      </c>
      <c r="J20" s="362" t="s">
        <v>274</v>
      </c>
      <c r="K20" s="363" t="s">
        <v>275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276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38" t="s">
        <v>276</v>
      </c>
      <c r="C20" s="362" t="s">
        <v>277</v>
      </c>
      <c r="D20" s="364" t="s">
        <v>278</v>
      </c>
      <c r="E20" s="364" t="s">
        <v>279</v>
      </c>
      <c r="F20" s="362" t="s">
        <v>280</v>
      </c>
      <c r="G20" s="362" t="s">
        <v>281</v>
      </c>
      <c r="H20" s="362" t="s">
        <v>282</v>
      </c>
      <c r="I20" s="362" t="s">
        <v>283</v>
      </c>
      <c r="J20" s="362" t="s">
        <v>284</v>
      </c>
      <c r="K20" s="363" t="s">
        <v>285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286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 t="s">
        <v>188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 t="s">
        <v>188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>
        <v>45.0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>
        <v>90.0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38" t="s">
        <v>286</v>
      </c>
      <c r="C20" s="362" t="s">
        <v>287</v>
      </c>
      <c r="D20" s="364" t="s">
        <v>288</v>
      </c>
      <c r="E20" s="364" t="s">
        <v>289</v>
      </c>
      <c r="F20" s="362" t="s">
        <v>290</v>
      </c>
      <c r="G20" s="362" t="s">
        <v>291</v>
      </c>
      <c r="H20" s="362" t="s">
        <v>292</v>
      </c>
      <c r="I20" s="362" t="s">
        <v>293</v>
      </c>
      <c r="J20" s="362" t="s">
        <v>294</v>
      </c>
      <c r="K20" s="363" t="s">
        <v>295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7.88"/>
    <col customWidth="1" min="3" max="3" width="9.38"/>
    <col customWidth="1" min="4" max="9" width="6.63"/>
    <col customWidth="1" min="10" max="10" width="4.38"/>
    <col customWidth="1" min="11" max="11" width="4.13"/>
    <col customWidth="1" min="12" max="12" width="6.63"/>
    <col customWidth="1" min="13" max="13" width="6.13"/>
    <col customWidth="1" min="14" max="14" width="4.5"/>
    <col customWidth="1" min="15" max="15" width="4.38"/>
    <col customWidth="1" min="16" max="16" width="6.5"/>
    <col customWidth="1" min="17" max="17" width="5.63"/>
    <col customWidth="1" min="18" max="18" width="4.63"/>
    <col customWidth="1" min="19" max="19" width="4.38"/>
    <col customWidth="1" min="20" max="20" width="6.0"/>
    <col customWidth="1" min="21" max="21" width="6.88"/>
    <col customWidth="1" min="22" max="22" width="4.25"/>
    <col customWidth="1" min="23" max="23" width="4.38"/>
    <col customWidth="1" min="24" max="24" width="6.25"/>
    <col customWidth="1" min="25" max="25" width="6.63"/>
    <col customWidth="1" min="26" max="26" width="5.0"/>
    <col customWidth="1" min="27" max="27" width="4.63"/>
    <col customWidth="1" min="28" max="28" width="6.5"/>
    <col customWidth="1" min="29" max="29" width="5.63"/>
    <col customWidth="1" min="30" max="30" width="5.0"/>
    <col customWidth="1" min="31" max="31" width="4.25"/>
    <col customWidth="1" min="32" max="32" width="5.88"/>
    <col customWidth="1" min="33" max="33" width="6.25"/>
    <col customWidth="1" min="34" max="34" width="4.5"/>
    <col customWidth="1" min="35" max="35" width="4.0"/>
    <col customWidth="1" min="36" max="36" width="5.75"/>
    <col customWidth="1" min="37" max="37" width="6.0"/>
    <col customWidth="1" min="38" max="38" width="4.38"/>
    <col customWidth="1" min="39" max="39" width="5.0"/>
    <col customWidth="1" min="40" max="40" width="6.75"/>
    <col customWidth="1" min="41" max="41" width="5.75"/>
    <col customWidth="1" min="42" max="42" width="3.88"/>
    <col customWidth="1" min="43" max="43" width="4.25"/>
    <col customWidth="1" min="44" max="44" width="8.38"/>
    <col customWidth="1" min="45" max="45" width="6.75"/>
    <col customWidth="1" min="46" max="46" width="4.63"/>
    <col customWidth="1" min="47" max="47" width="4.5"/>
    <col customWidth="1" min="48" max="48" width="7.25"/>
    <col customWidth="1" min="49" max="49" width="7.38"/>
    <col customWidth="1" min="50" max="51" width="4.38"/>
    <col customWidth="1" min="52" max="52" width="7.63"/>
    <col customWidth="1" min="53" max="53" width="6.75"/>
  </cols>
  <sheetData>
    <row r="1">
      <c r="A1" s="304"/>
      <c r="B1" s="304"/>
      <c r="C1" s="304"/>
      <c r="D1" s="304"/>
      <c r="E1" s="304"/>
      <c r="F1" s="304"/>
      <c r="G1" s="304"/>
      <c r="H1" s="304"/>
      <c r="I1" s="304"/>
      <c r="J1" s="304"/>
      <c r="K1" s="304"/>
      <c r="L1" s="304"/>
      <c r="M1" s="30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B1" s="304"/>
    </row>
    <row r="2">
      <c r="A2" s="304"/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5" t="s">
        <v>184</v>
      </c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  <c r="AG2" s="237"/>
      <c r="AH2" s="237"/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7"/>
      <c r="AU2" s="237"/>
      <c r="AV2" s="237"/>
      <c r="AW2" s="237"/>
      <c r="AX2" s="237"/>
      <c r="AY2" s="237"/>
      <c r="AZ2" s="238"/>
    </row>
    <row r="3">
      <c r="A3" s="304"/>
      <c r="B3" s="305" t="s">
        <v>296</v>
      </c>
      <c r="C3" s="237"/>
      <c r="D3" s="238"/>
      <c r="E3" s="304"/>
      <c r="F3" s="304"/>
      <c r="G3" s="304"/>
      <c r="H3" s="304"/>
      <c r="M3" s="158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8"/>
    </row>
    <row r="4">
      <c r="A4" s="304"/>
      <c r="B4" s="306"/>
      <c r="C4" s="53"/>
      <c r="D4" s="214"/>
      <c r="E4" s="304"/>
      <c r="F4" s="304"/>
      <c r="G4" s="304"/>
      <c r="H4" s="304"/>
      <c r="I4" s="307" t="s">
        <v>186</v>
      </c>
      <c r="J4" s="50"/>
      <c r="K4" s="50"/>
      <c r="L4" s="18"/>
      <c r="M4" s="307" t="s">
        <v>104</v>
      </c>
      <c r="N4" s="50"/>
      <c r="O4" s="50"/>
      <c r="P4" s="18"/>
      <c r="Q4" s="307" t="s">
        <v>105</v>
      </c>
      <c r="R4" s="50"/>
      <c r="S4" s="50"/>
      <c r="T4" s="18"/>
      <c r="U4" s="307" t="s">
        <v>90</v>
      </c>
      <c r="V4" s="50"/>
      <c r="W4" s="50"/>
      <c r="X4" s="18"/>
      <c r="Y4" s="307" t="s">
        <v>91</v>
      </c>
      <c r="Z4" s="50"/>
      <c r="AA4" s="50"/>
      <c r="AB4" s="18"/>
      <c r="AC4" s="307" t="s">
        <v>92</v>
      </c>
      <c r="AD4" s="50"/>
      <c r="AE4" s="50"/>
      <c r="AF4" s="18"/>
      <c r="AG4" s="307" t="s">
        <v>93</v>
      </c>
      <c r="AH4" s="50"/>
      <c r="AI4" s="50"/>
      <c r="AJ4" s="18"/>
      <c r="AK4" s="307" t="s">
        <v>94</v>
      </c>
      <c r="AL4" s="50"/>
      <c r="AM4" s="50"/>
      <c r="AN4" s="18"/>
      <c r="AO4" s="307" t="s">
        <v>95</v>
      </c>
      <c r="AP4" s="50"/>
      <c r="AQ4" s="50"/>
      <c r="AR4" s="18"/>
      <c r="AS4" s="307" t="s">
        <v>96</v>
      </c>
      <c r="AT4" s="50"/>
      <c r="AU4" s="50"/>
      <c r="AV4" s="18"/>
      <c r="AW4" s="307" t="s">
        <v>106</v>
      </c>
      <c r="AX4" s="50"/>
      <c r="AY4" s="50"/>
      <c r="AZ4" s="18"/>
    </row>
    <row r="5">
      <c r="A5" s="304"/>
      <c r="B5" s="308" t="s">
        <v>97</v>
      </c>
      <c r="C5" s="309" t="s">
        <v>26</v>
      </c>
      <c r="D5" s="310" t="s">
        <v>27</v>
      </c>
      <c r="E5" s="304"/>
      <c r="F5" s="304"/>
      <c r="G5" s="304"/>
      <c r="H5" s="304"/>
      <c r="I5" s="311" t="s">
        <v>7</v>
      </c>
      <c r="J5" s="312"/>
      <c r="L5" s="313" t="s">
        <v>8</v>
      </c>
      <c r="M5" s="311" t="s">
        <v>7</v>
      </c>
      <c r="N5" s="312"/>
      <c r="P5" s="313" t="s">
        <v>8</v>
      </c>
      <c r="Q5" s="311" t="s">
        <v>7</v>
      </c>
      <c r="R5" s="312"/>
      <c r="T5" s="313" t="s">
        <v>8</v>
      </c>
      <c r="U5" s="311" t="s">
        <v>7</v>
      </c>
      <c r="V5" s="312"/>
      <c r="X5" s="313" t="s">
        <v>8</v>
      </c>
      <c r="Y5" s="311" t="s">
        <v>7</v>
      </c>
      <c r="Z5" s="312"/>
      <c r="AB5" s="313" t="s">
        <v>8</v>
      </c>
      <c r="AC5" s="311" t="s">
        <v>7</v>
      </c>
      <c r="AD5" s="312"/>
      <c r="AF5" s="313" t="s">
        <v>8</v>
      </c>
      <c r="AG5" s="311" t="s">
        <v>7</v>
      </c>
      <c r="AH5" s="312"/>
      <c r="AJ5" s="313" t="s">
        <v>8</v>
      </c>
      <c r="AK5" s="311" t="s">
        <v>7</v>
      </c>
      <c r="AL5" s="312"/>
      <c r="AN5" s="313" t="s">
        <v>8</v>
      </c>
      <c r="AO5" s="311" t="s">
        <v>7</v>
      </c>
      <c r="AP5" s="312"/>
      <c r="AR5" s="313" t="s">
        <v>8</v>
      </c>
      <c r="AS5" s="311" t="s">
        <v>7</v>
      </c>
      <c r="AT5" s="312"/>
      <c r="AV5" s="313" t="s">
        <v>8</v>
      </c>
      <c r="AW5" s="311" t="s">
        <v>7</v>
      </c>
      <c r="AX5" s="312"/>
      <c r="AZ5" s="313" t="s">
        <v>8</v>
      </c>
      <c r="BA5" s="304"/>
    </row>
    <row r="6">
      <c r="A6" s="304"/>
      <c r="B6" s="308" t="s">
        <v>187</v>
      </c>
      <c r="C6" s="73">
        <v>45.0</v>
      </c>
      <c r="D6" s="60" t="s">
        <v>188</v>
      </c>
      <c r="E6" s="82"/>
      <c r="F6" s="82"/>
      <c r="G6" s="82"/>
      <c r="H6" s="82"/>
      <c r="I6" s="314"/>
      <c r="L6" s="315"/>
      <c r="M6" s="314"/>
      <c r="P6" s="315"/>
      <c r="Q6" s="314"/>
      <c r="T6" s="315"/>
      <c r="U6" s="314"/>
      <c r="X6" s="315"/>
      <c r="Y6" s="314"/>
      <c r="AB6" s="315"/>
      <c r="AC6" s="314"/>
      <c r="AF6" s="315"/>
      <c r="AG6" s="314"/>
      <c r="AJ6" s="315"/>
      <c r="AK6" s="314"/>
      <c r="AN6" s="315"/>
      <c r="AO6" s="314"/>
      <c r="AR6" s="315"/>
      <c r="AS6" s="314"/>
      <c r="AV6" s="315"/>
      <c r="AW6" s="314"/>
      <c r="AZ6" s="315"/>
      <c r="BA6" s="304"/>
    </row>
    <row r="7">
      <c r="A7" s="304"/>
      <c r="B7" s="316" t="s">
        <v>189</v>
      </c>
      <c r="C7" s="81">
        <v>90.0</v>
      </c>
      <c r="D7" s="66" t="s">
        <v>188</v>
      </c>
      <c r="E7" s="82"/>
      <c r="F7" s="82"/>
      <c r="G7" s="82"/>
      <c r="H7" s="82"/>
      <c r="I7" s="306"/>
      <c r="L7" s="214"/>
      <c r="M7" s="306"/>
      <c r="P7" s="214"/>
      <c r="Q7" s="306"/>
      <c r="T7" s="214"/>
      <c r="U7" s="306"/>
      <c r="X7" s="214"/>
      <c r="Y7" s="306"/>
      <c r="AB7" s="214"/>
      <c r="AC7" s="306"/>
      <c r="AF7" s="214"/>
      <c r="AG7" s="306"/>
      <c r="AJ7" s="214"/>
      <c r="AK7" s="306"/>
      <c r="AN7" s="214"/>
      <c r="AO7" s="306"/>
      <c r="AR7" s="214"/>
      <c r="AS7" s="306"/>
      <c r="AV7" s="214"/>
      <c r="AW7" s="306"/>
      <c r="AZ7" s="214"/>
    </row>
    <row r="8">
      <c r="A8" s="304"/>
      <c r="B8" s="304"/>
      <c r="C8" s="304"/>
      <c r="D8" s="304"/>
      <c r="E8" s="304"/>
      <c r="F8" s="304"/>
      <c r="G8" s="304"/>
      <c r="H8" s="304"/>
      <c r="I8" s="317" t="s">
        <v>9</v>
      </c>
      <c r="L8" s="318" t="s">
        <v>10</v>
      </c>
      <c r="M8" s="317" t="s">
        <v>9</v>
      </c>
      <c r="P8" s="318" t="s">
        <v>10</v>
      </c>
      <c r="Q8" s="317" t="s">
        <v>9</v>
      </c>
      <c r="T8" s="318" t="s">
        <v>10</v>
      </c>
      <c r="U8" s="317" t="s">
        <v>9</v>
      </c>
      <c r="X8" s="318" t="s">
        <v>10</v>
      </c>
      <c r="Y8" s="317" t="s">
        <v>9</v>
      </c>
      <c r="AB8" s="318" t="s">
        <v>10</v>
      </c>
      <c r="AC8" s="317" t="s">
        <v>9</v>
      </c>
      <c r="AF8" s="318" t="s">
        <v>10</v>
      </c>
      <c r="AG8" s="317" t="s">
        <v>9</v>
      </c>
      <c r="AJ8" s="318" t="s">
        <v>10</v>
      </c>
      <c r="AK8" s="317" t="s">
        <v>9</v>
      </c>
      <c r="AN8" s="318" t="s">
        <v>10</v>
      </c>
      <c r="AO8" s="317" t="s">
        <v>9</v>
      </c>
      <c r="AR8" s="318" t="s">
        <v>10</v>
      </c>
      <c r="AS8" s="317" t="s">
        <v>9</v>
      </c>
      <c r="AV8" s="318" t="s">
        <v>10</v>
      </c>
      <c r="AW8" s="317" t="s">
        <v>9</v>
      </c>
      <c r="AZ8" s="318" t="s">
        <v>10</v>
      </c>
      <c r="BA8" s="304"/>
    </row>
    <row r="9">
      <c r="A9" s="304"/>
      <c r="B9" s="304"/>
      <c r="C9" s="304"/>
      <c r="D9" s="304"/>
      <c r="E9" s="304"/>
      <c r="F9" s="304"/>
      <c r="G9" s="304"/>
      <c r="H9" s="304"/>
      <c r="I9" s="314"/>
      <c r="L9" s="315"/>
      <c r="M9" s="314"/>
      <c r="P9" s="315"/>
      <c r="Q9" s="314"/>
      <c r="T9" s="315"/>
      <c r="U9" s="314"/>
      <c r="X9" s="315"/>
      <c r="Y9" s="314"/>
      <c r="AB9" s="315"/>
      <c r="AC9" s="314"/>
      <c r="AF9" s="315"/>
      <c r="AG9" s="314"/>
      <c r="AJ9" s="315"/>
      <c r="AK9" s="314"/>
      <c r="AN9" s="315"/>
      <c r="AO9" s="314"/>
      <c r="AR9" s="315"/>
      <c r="AS9" s="314"/>
      <c r="AV9" s="315"/>
      <c r="AW9" s="314"/>
      <c r="AZ9" s="315"/>
      <c r="BA9" s="312"/>
    </row>
    <row r="10">
      <c r="A10" s="304"/>
      <c r="B10" s="319" t="s">
        <v>190</v>
      </c>
      <c r="C10" s="50"/>
      <c r="D10" s="18"/>
      <c r="E10" s="304"/>
      <c r="F10" s="304"/>
      <c r="G10" s="304"/>
      <c r="H10" s="304"/>
      <c r="I10" s="306"/>
      <c r="L10" s="214"/>
      <c r="M10" s="306"/>
      <c r="P10" s="214"/>
      <c r="Q10" s="306"/>
      <c r="T10" s="214"/>
      <c r="U10" s="306"/>
      <c r="X10" s="214"/>
      <c r="Y10" s="306"/>
      <c r="AB10" s="214"/>
      <c r="AC10" s="306"/>
      <c r="AF10" s="214"/>
      <c r="AG10" s="306"/>
      <c r="AJ10" s="214"/>
      <c r="AK10" s="306"/>
      <c r="AN10" s="214"/>
      <c r="AO10" s="306"/>
      <c r="AR10" s="214"/>
      <c r="AS10" s="306"/>
      <c r="AV10" s="214"/>
      <c r="AW10" s="306"/>
      <c r="AZ10" s="214"/>
      <c r="BA10" s="312"/>
    </row>
    <row r="11">
      <c r="A11" s="304"/>
      <c r="B11" s="308"/>
      <c r="C11" s="309" t="s">
        <v>191</v>
      </c>
      <c r="D11" s="310" t="s">
        <v>192</v>
      </c>
      <c r="E11" s="304"/>
      <c r="F11" s="304"/>
      <c r="G11" s="304"/>
      <c r="H11" s="304"/>
      <c r="I11" s="320" t="s">
        <v>193</v>
      </c>
      <c r="J11" s="58"/>
      <c r="K11" s="321" t="s">
        <v>194</v>
      </c>
      <c r="L11" s="214"/>
      <c r="M11" s="320" t="s">
        <v>194</v>
      </c>
      <c r="N11" s="58"/>
      <c r="O11" s="321" t="s">
        <v>195</v>
      </c>
      <c r="P11" s="214"/>
      <c r="Q11" s="320" t="s">
        <v>195</v>
      </c>
      <c r="R11" s="58"/>
      <c r="S11" s="321" t="s">
        <v>196</v>
      </c>
      <c r="T11" s="214"/>
      <c r="U11" s="320" t="s">
        <v>196</v>
      </c>
      <c r="V11" s="58"/>
      <c r="W11" s="321" t="s">
        <v>197</v>
      </c>
      <c r="X11" s="214"/>
      <c r="Y11" s="320" t="s">
        <v>197</v>
      </c>
      <c r="Z11" s="58"/>
      <c r="AA11" s="321" t="s">
        <v>198</v>
      </c>
      <c r="AB11" s="214"/>
      <c r="AC11" s="320" t="s">
        <v>198</v>
      </c>
      <c r="AD11" s="58"/>
      <c r="AE11" s="321" t="s">
        <v>199</v>
      </c>
      <c r="AF11" s="214"/>
      <c r="AG11" s="320" t="s">
        <v>199</v>
      </c>
      <c r="AH11" s="58"/>
      <c r="AI11" s="321" t="s">
        <v>200</v>
      </c>
      <c r="AJ11" s="214"/>
      <c r="AK11" s="320" t="s">
        <v>200</v>
      </c>
      <c r="AL11" s="58"/>
      <c r="AM11" s="321" t="s">
        <v>201</v>
      </c>
      <c r="AN11" s="214"/>
      <c r="AO11" s="320" t="s">
        <v>201</v>
      </c>
      <c r="AP11" s="58"/>
      <c r="AQ11" s="321" t="s">
        <v>202</v>
      </c>
      <c r="AR11" s="214"/>
      <c r="AS11" s="320" t="s">
        <v>202</v>
      </c>
      <c r="AT11" s="58"/>
      <c r="AU11" s="321" t="s">
        <v>203</v>
      </c>
      <c r="AV11" s="214"/>
      <c r="AW11" s="320" t="s">
        <v>203</v>
      </c>
      <c r="AX11" s="58"/>
      <c r="AY11" s="321" t="s">
        <v>204</v>
      </c>
      <c r="AZ11" s="214"/>
      <c r="BA11" s="312"/>
    </row>
    <row r="12">
      <c r="A12" s="304"/>
      <c r="B12" s="308" t="s">
        <v>187</v>
      </c>
      <c r="C12" s="73" t="s">
        <v>188</v>
      </c>
      <c r="D12" s="60" t="s">
        <v>188</v>
      </c>
      <c r="E12" s="304"/>
      <c r="F12" s="304"/>
      <c r="G12" s="304"/>
      <c r="H12" s="304"/>
      <c r="I12" s="322"/>
      <c r="J12" s="58"/>
      <c r="K12" s="323"/>
      <c r="L12" s="198"/>
      <c r="M12" s="322"/>
      <c r="N12" s="58"/>
      <c r="O12" s="323"/>
      <c r="P12" s="198"/>
      <c r="Q12" s="322"/>
      <c r="R12" s="58"/>
      <c r="S12" s="323"/>
      <c r="T12" s="198"/>
      <c r="U12" s="322"/>
      <c r="V12" s="58"/>
      <c r="W12" s="323"/>
      <c r="X12" s="198"/>
      <c r="Y12" s="322"/>
      <c r="Z12" s="58"/>
      <c r="AA12" s="323"/>
      <c r="AB12" s="198"/>
      <c r="AC12" s="322"/>
      <c r="AD12" s="58"/>
      <c r="AE12" s="323"/>
      <c r="AF12" s="198"/>
      <c r="AG12" s="322"/>
      <c r="AH12" s="58"/>
      <c r="AI12" s="323"/>
      <c r="AJ12" s="198"/>
      <c r="AK12" s="322"/>
      <c r="AL12" s="58"/>
      <c r="AM12" s="323"/>
      <c r="AN12" s="198"/>
      <c r="AO12" s="322"/>
      <c r="AP12" s="58"/>
      <c r="AQ12" s="323"/>
      <c r="AR12" s="198"/>
      <c r="AS12" s="322"/>
      <c r="AT12" s="58"/>
      <c r="AU12" s="323"/>
      <c r="AV12" s="198"/>
      <c r="AW12" s="322"/>
      <c r="AX12" s="58"/>
      <c r="AY12" s="323"/>
      <c r="AZ12" s="198"/>
      <c r="BA12" s="312"/>
    </row>
    <row r="13">
      <c r="A13" s="304"/>
      <c r="B13" s="316" t="s">
        <v>189</v>
      </c>
      <c r="C13" s="81" t="s">
        <v>188</v>
      </c>
      <c r="D13" s="66" t="s">
        <v>188</v>
      </c>
      <c r="E13" s="304"/>
      <c r="F13" s="304"/>
      <c r="G13" s="304"/>
      <c r="H13" s="304"/>
      <c r="I13" s="320" t="s">
        <v>205</v>
      </c>
      <c r="J13" s="58"/>
      <c r="K13" s="324" t="s">
        <v>206</v>
      </c>
      <c r="L13" s="198"/>
      <c r="M13" s="320" t="s">
        <v>205</v>
      </c>
      <c r="N13" s="58"/>
      <c r="O13" s="324" t="s">
        <v>206</v>
      </c>
      <c r="P13" s="198"/>
      <c r="Q13" s="320" t="s">
        <v>205</v>
      </c>
      <c r="R13" s="58"/>
      <c r="S13" s="324" t="s">
        <v>206</v>
      </c>
      <c r="T13" s="198"/>
      <c r="U13" s="320" t="s">
        <v>205</v>
      </c>
      <c r="V13" s="58"/>
      <c r="W13" s="324" t="s">
        <v>206</v>
      </c>
      <c r="X13" s="198"/>
      <c r="Y13" s="320" t="s">
        <v>205</v>
      </c>
      <c r="Z13" s="58"/>
      <c r="AA13" s="324" t="s">
        <v>206</v>
      </c>
      <c r="AB13" s="198"/>
      <c r="AC13" s="320" t="s">
        <v>205</v>
      </c>
      <c r="AD13" s="58"/>
      <c r="AE13" s="324" t="s">
        <v>206</v>
      </c>
      <c r="AF13" s="198"/>
      <c r="AG13" s="320" t="s">
        <v>205</v>
      </c>
      <c r="AH13" s="58"/>
      <c r="AI13" s="324" t="s">
        <v>206</v>
      </c>
      <c r="AJ13" s="198"/>
      <c r="AK13" s="320" t="s">
        <v>205</v>
      </c>
      <c r="AL13" s="58"/>
      <c r="AM13" s="324" t="s">
        <v>206</v>
      </c>
      <c r="AN13" s="198"/>
      <c r="AO13" s="320" t="s">
        <v>205</v>
      </c>
      <c r="AP13" s="58"/>
      <c r="AQ13" s="324" t="s">
        <v>206</v>
      </c>
      <c r="AR13" s="198"/>
      <c r="AS13" s="320" t="s">
        <v>205</v>
      </c>
      <c r="AT13" s="58"/>
      <c r="AU13" s="324" t="s">
        <v>206</v>
      </c>
      <c r="AV13" s="198"/>
      <c r="AW13" s="320" t="s">
        <v>205</v>
      </c>
      <c r="AX13" s="58"/>
      <c r="AY13" s="324" t="s">
        <v>206</v>
      </c>
      <c r="AZ13" s="198"/>
      <c r="BA13" s="312"/>
    </row>
    <row r="14">
      <c r="A14" s="325"/>
      <c r="B14" s="325"/>
      <c r="C14" s="325"/>
      <c r="D14" s="325"/>
      <c r="E14" s="325"/>
      <c r="F14" s="325"/>
      <c r="G14" s="325"/>
      <c r="H14" s="325"/>
      <c r="I14" s="326">
        <f>I6+L6+I9+L9</f>
        <v>0</v>
      </c>
      <c r="J14" s="64"/>
      <c r="K14" s="327">
        <f>SUM(K12,I12)</f>
        <v>0</v>
      </c>
      <c r="L14" s="328"/>
      <c r="M14" s="326">
        <f>M6+P6+M9+P9</f>
        <v>0</v>
      </c>
      <c r="N14" s="64"/>
      <c r="O14" s="327">
        <f>SUM(O12,M12)</f>
        <v>0</v>
      </c>
      <c r="P14" s="328"/>
      <c r="Q14" s="326">
        <f>Q6+T6+Q9+T9</f>
        <v>0</v>
      </c>
      <c r="R14" s="64"/>
      <c r="S14" s="327">
        <f>SUM(S12,Q12)</f>
        <v>0</v>
      </c>
      <c r="T14" s="328"/>
      <c r="U14" s="326">
        <f>U6+X6+U9+X9</f>
        <v>0</v>
      </c>
      <c r="V14" s="64"/>
      <c r="W14" s="327">
        <f>SUM(W12,U12)</f>
        <v>0</v>
      </c>
      <c r="X14" s="328"/>
      <c r="Y14" s="326">
        <f>Y6+AB6+Y9+AB9</f>
        <v>0</v>
      </c>
      <c r="Z14" s="64"/>
      <c r="AA14" s="327">
        <f>SUM(AA12,Y12)</f>
        <v>0</v>
      </c>
      <c r="AB14" s="328"/>
      <c r="AC14" s="326">
        <f>AC6+AF6+AC9+AF9</f>
        <v>0</v>
      </c>
      <c r="AD14" s="64"/>
      <c r="AE14" s="327">
        <f>SUM(AE12,AC12)</f>
        <v>0</v>
      </c>
      <c r="AF14" s="328"/>
      <c r="AG14" s="326">
        <f>AG6+AJ6+AG9+AJ9</f>
        <v>0</v>
      </c>
      <c r="AH14" s="64"/>
      <c r="AI14" s="327">
        <f>SUM(AI12,AG12)</f>
        <v>0</v>
      </c>
      <c r="AJ14" s="328"/>
      <c r="AK14" s="326">
        <f>AK6+AN6+AK9+AN9</f>
        <v>0</v>
      </c>
      <c r="AL14" s="64"/>
      <c r="AM14" s="327">
        <f>SUM(AM12,AK12)</f>
        <v>0</v>
      </c>
      <c r="AN14" s="328"/>
      <c r="AO14" s="326">
        <f>AO6+AR6+AO9+AR9</f>
        <v>0</v>
      </c>
      <c r="AP14" s="64"/>
      <c r="AQ14" s="327">
        <f>SUM(AQ12,AO12)</f>
        <v>0</v>
      </c>
      <c r="AR14" s="328"/>
      <c r="AS14" s="326">
        <f>AS6+AV6+AS9+AV9</f>
        <v>0</v>
      </c>
      <c r="AT14" s="64"/>
      <c r="AU14" s="327">
        <f>SUM(AU12,AS12)</f>
        <v>0</v>
      </c>
      <c r="AV14" s="328"/>
      <c r="AW14" s="326">
        <f>AW6+AZ6+AW9+AZ9</f>
        <v>0</v>
      </c>
      <c r="AX14" s="64"/>
      <c r="AY14" s="327">
        <f>SUM(AY12,AW12)</f>
        <v>0</v>
      </c>
      <c r="AZ14" s="328"/>
      <c r="BA14" s="329"/>
    </row>
    <row r="15">
      <c r="A15" s="304"/>
      <c r="B15" s="319" t="s">
        <v>207</v>
      </c>
      <c r="C15" s="50"/>
      <c r="D15" s="18"/>
      <c r="E15" s="304"/>
      <c r="F15" s="304"/>
      <c r="G15" s="304"/>
      <c r="H15" s="304"/>
      <c r="I15" s="304"/>
      <c r="J15" s="304"/>
      <c r="K15" s="304"/>
      <c r="L15" s="304"/>
      <c r="M15" s="304"/>
      <c r="N15" s="304"/>
      <c r="O15" s="304"/>
      <c r="P15" s="304"/>
      <c r="Q15" s="304"/>
      <c r="R15" s="304"/>
      <c r="S15" s="304"/>
      <c r="T15" s="304"/>
      <c r="U15" s="304"/>
      <c r="V15" s="304"/>
      <c r="W15" s="304"/>
      <c r="X15" s="304"/>
      <c r="Y15" s="304"/>
      <c r="Z15" s="304"/>
      <c r="AB15" s="304"/>
    </row>
    <row r="16">
      <c r="A16" s="304"/>
      <c r="B16" s="330" t="s">
        <v>188</v>
      </c>
      <c r="C16" s="63"/>
      <c r="D16" s="328"/>
      <c r="E16" s="304"/>
      <c r="F16" s="304"/>
      <c r="G16" s="304"/>
      <c r="H16" s="304"/>
      <c r="I16" s="304"/>
      <c r="J16" s="304"/>
      <c r="K16" s="304"/>
      <c r="L16" s="304"/>
      <c r="M16" s="305" t="s">
        <v>208</v>
      </c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38"/>
    </row>
    <row r="17">
      <c r="A17" s="304"/>
      <c r="M17" s="158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8"/>
    </row>
    <row r="18">
      <c r="A18" s="304"/>
      <c r="B18" s="356" t="s">
        <v>209</v>
      </c>
      <c r="C18" s="50"/>
      <c r="D18" s="50"/>
      <c r="E18" s="50"/>
      <c r="F18" s="50"/>
      <c r="G18" s="50"/>
      <c r="H18" s="50"/>
      <c r="I18" s="50"/>
      <c r="J18" s="50"/>
      <c r="K18" s="18"/>
      <c r="M18" s="307" t="s">
        <v>104</v>
      </c>
      <c r="N18" s="50"/>
      <c r="O18" s="50"/>
      <c r="P18" s="18"/>
      <c r="Q18" s="307" t="s">
        <v>105</v>
      </c>
      <c r="R18" s="50"/>
      <c r="S18" s="50"/>
      <c r="T18" s="18"/>
      <c r="U18" s="307" t="s">
        <v>90</v>
      </c>
      <c r="V18" s="50"/>
      <c r="W18" s="50"/>
      <c r="X18" s="18"/>
      <c r="Y18" s="307" t="s">
        <v>91</v>
      </c>
      <c r="Z18" s="50"/>
      <c r="AA18" s="50"/>
      <c r="AB18" s="18"/>
      <c r="AC18" s="307" t="s">
        <v>92</v>
      </c>
      <c r="AD18" s="50"/>
      <c r="AE18" s="50"/>
      <c r="AF18" s="18"/>
      <c r="AG18" s="307" t="s">
        <v>93</v>
      </c>
      <c r="AH18" s="50"/>
      <c r="AI18" s="50"/>
      <c r="AJ18" s="18"/>
      <c r="AK18" s="307" t="s">
        <v>94</v>
      </c>
      <c r="AL18" s="50"/>
      <c r="AM18" s="50"/>
      <c r="AN18" s="18"/>
      <c r="AO18" s="307" t="s">
        <v>95</v>
      </c>
      <c r="AP18" s="50"/>
      <c r="AQ18" s="50"/>
      <c r="AR18" s="18"/>
      <c r="AS18" s="307" t="s">
        <v>96</v>
      </c>
      <c r="AT18" s="50"/>
      <c r="AU18" s="50"/>
      <c r="AV18" s="18"/>
      <c r="AW18" s="307" t="s">
        <v>106</v>
      </c>
      <c r="AX18" s="50"/>
      <c r="AY18" s="50"/>
      <c r="AZ18" s="18"/>
    </row>
    <row r="19">
      <c r="A19" s="304"/>
      <c r="B19" s="357"/>
      <c r="C19" s="358" t="s">
        <v>210</v>
      </c>
      <c r="D19" s="359" t="s">
        <v>211</v>
      </c>
      <c r="E19" s="359" t="s">
        <v>212</v>
      </c>
      <c r="F19" s="359" t="s">
        <v>213</v>
      </c>
      <c r="G19" s="359" t="s">
        <v>214</v>
      </c>
      <c r="H19" s="359" t="s">
        <v>215</v>
      </c>
      <c r="I19" s="359" t="s">
        <v>216</v>
      </c>
      <c r="J19" s="359" t="s">
        <v>217</v>
      </c>
      <c r="K19" s="360" t="s">
        <v>218</v>
      </c>
      <c r="M19" s="311" t="s">
        <v>7</v>
      </c>
      <c r="N19" s="312"/>
      <c r="P19" s="313" t="s">
        <v>8</v>
      </c>
      <c r="Q19" s="311" t="s">
        <v>7</v>
      </c>
      <c r="R19" s="312"/>
      <c r="T19" s="313" t="s">
        <v>8</v>
      </c>
      <c r="U19" s="311" t="s">
        <v>7</v>
      </c>
      <c r="V19" s="312"/>
      <c r="X19" s="313" t="s">
        <v>8</v>
      </c>
      <c r="Y19" s="311" t="s">
        <v>7</v>
      </c>
      <c r="Z19" s="312"/>
      <c r="AB19" s="313" t="s">
        <v>8</v>
      </c>
      <c r="AC19" s="311" t="s">
        <v>7</v>
      </c>
      <c r="AD19" s="312"/>
      <c r="AF19" s="313" t="s">
        <v>8</v>
      </c>
      <c r="AG19" s="311" t="s">
        <v>7</v>
      </c>
      <c r="AH19" s="312"/>
      <c r="AJ19" s="313" t="s">
        <v>8</v>
      </c>
      <c r="AK19" s="311" t="s">
        <v>7</v>
      </c>
      <c r="AL19" s="312"/>
      <c r="AN19" s="313" t="s">
        <v>8</v>
      </c>
      <c r="AO19" s="311" t="s">
        <v>7</v>
      </c>
      <c r="AP19" s="312"/>
      <c r="AR19" s="313" t="s">
        <v>8</v>
      </c>
      <c r="AS19" s="311" t="s">
        <v>7</v>
      </c>
      <c r="AT19" s="312"/>
      <c r="AV19" s="313" t="s">
        <v>8</v>
      </c>
      <c r="AW19" s="311" t="s">
        <v>7</v>
      </c>
      <c r="AX19" s="312"/>
      <c r="AZ19" s="313" t="s">
        <v>8</v>
      </c>
    </row>
    <row r="20">
      <c r="A20" s="304"/>
      <c r="B20" s="338" t="s">
        <v>296</v>
      </c>
      <c r="C20" s="362" t="s">
        <v>297</v>
      </c>
      <c r="D20" s="364" t="s">
        <v>298</v>
      </c>
      <c r="E20" s="364" t="s">
        <v>299</v>
      </c>
      <c r="F20" s="362" t="s">
        <v>300</v>
      </c>
      <c r="G20" s="362" t="s">
        <v>301</v>
      </c>
      <c r="H20" s="362" t="s">
        <v>302</v>
      </c>
      <c r="I20" s="362" t="s">
        <v>303</v>
      </c>
      <c r="J20" s="362" t="s">
        <v>302</v>
      </c>
      <c r="K20" s="363" t="s">
        <v>304</v>
      </c>
      <c r="M20" s="314">
        <f>SUM(M6,-I6)</f>
        <v>0</v>
      </c>
      <c r="P20" s="315">
        <f>SUM(P6,-I6)</f>
        <v>0</v>
      </c>
      <c r="Q20" s="314">
        <f>SUM(Q6,-I6)</f>
        <v>0</v>
      </c>
      <c r="T20" s="315">
        <f>SUM(T6,-L6)</f>
        <v>0</v>
      </c>
      <c r="U20" s="314">
        <f>SUM(U6,-I6)</f>
        <v>0</v>
      </c>
      <c r="X20" s="315">
        <f>SUM(X6,-L6)</f>
        <v>0</v>
      </c>
      <c r="Y20" s="314">
        <f>SUM(Y6,-I6)</f>
        <v>0</v>
      </c>
      <c r="AB20" s="315">
        <f>SUM(AB6,-L6)</f>
        <v>0</v>
      </c>
      <c r="AC20" s="314">
        <f>SUM(AC6,-I6)</f>
        <v>0</v>
      </c>
      <c r="AF20" s="315">
        <f>SUM(AF6,-L6)</f>
        <v>0</v>
      </c>
      <c r="AG20" s="314">
        <f>SUM(AG6,-I6)</f>
        <v>0</v>
      </c>
      <c r="AJ20" s="315">
        <f>SUM(AJ6,-L6)</f>
        <v>0</v>
      </c>
      <c r="AK20" s="314">
        <f>SUM(AK6,-I6)</f>
        <v>0</v>
      </c>
      <c r="AN20" s="315">
        <f>SUM(AN6,-L6)</f>
        <v>0</v>
      </c>
      <c r="AO20" s="314">
        <f>SUM(AO6,-I6)</f>
        <v>0</v>
      </c>
      <c r="AR20" s="315">
        <f>SUM(AR6,-L6)</f>
        <v>0</v>
      </c>
      <c r="AS20" s="314">
        <f>SUM(AS6,-I6)</f>
        <v>0</v>
      </c>
      <c r="AV20" s="315">
        <f>SUM(AV6,-L6)</f>
        <v>0</v>
      </c>
      <c r="AW20" s="314">
        <f>SUM(AW6,-I6)</f>
        <v>0</v>
      </c>
      <c r="AZ20" s="315">
        <f>SUM(AZ6,-L6)</f>
        <v>0</v>
      </c>
    </row>
    <row r="21">
      <c r="A21" s="304"/>
      <c r="M21" s="306"/>
      <c r="P21" s="214"/>
      <c r="Q21" s="306"/>
      <c r="T21" s="214"/>
      <c r="U21" s="306"/>
      <c r="X21" s="214"/>
      <c r="Y21" s="306"/>
      <c r="AB21" s="214"/>
      <c r="AC21" s="306"/>
      <c r="AF21" s="214"/>
      <c r="AG21" s="306"/>
      <c r="AJ21" s="214"/>
      <c r="AK21" s="306"/>
      <c r="AN21" s="214"/>
      <c r="AO21" s="306"/>
      <c r="AR21" s="214"/>
      <c r="AS21" s="306"/>
      <c r="AV21" s="214"/>
      <c r="AW21" s="306"/>
      <c r="AZ21" s="214"/>
    </row>
    <row r="22">
      <c r="A22" s="304"/>
      <c r="M22" s="317" t="s">
        <v>9</v>
      </c>
      <c r="P22" s="318" t="s">
        <v>10</v>
      </c>
      <c r="Q22" s="317" t="s">
        <v>9</v>
      </c>
      <c r="T22" s="318" t="s">
        <v>10</v>
      </c>
      <c r="U22" s="317" t="s">
        <v>9</v>
      </c>
      <c r="X22" s="318" t="s">
        <v>10</v>
      </c>
      <c r="Y22" s="317" t="s">
        <v>9</v>
      </c>
      <c r="AB22" s="318" t="s">
        <v>10</v>
      </c>
      <c r="AC22" s="317" t="s">
        <v>9</v>
      </c>
      <c r="AF22" s="318" t="s">
        <v>10</v>
      </c>
      <c r="AG22" s="317" t="s">
        <v>9</v>
      </c>
      <c r="AJ22" s="318" t="s">
        <v>10</v>
      </c>
      <c r="AK22" s="317" t="s">
        <v>9</v>
      </c>
      <c r="AN22" s="318" t="s">
        <v>10</v>
      </c>
      <c r="AO22" s="317" t="s">
        <v>9</v>
      </c>
      <c r="AR22" s="318" t="s">
        <v>10</v>
      </c>
      <c r="AS22" s="317" t="s">
        <v>9</v>
      </c>
      <c r="AV22" s="318" t="s">
        <v>10</v>
      </c>
      <c r="AW22" s="317" t="s">
        <v>9</v>
      </c>
      <c r="AZ22" s="318" t="s">
        <v>10</v>
      </c>
    </row>
    <row r="23">
      <c r="A23" s="304"/>
      <c r="M23" s="314">
        <f>SUM(M9,-I6)</f>
        <v>0</v>
      </c>
      <c r="P23" s="315">
        <f>SUM(P9,-I6)</f>
        <v>0</v>
      </c>
      <c r="Q23" s="314">
        <f>SUM(Q9,-I9)</f>
        <v>0</v>
      </c>
      <c r="T23" s="315">
        <f>SUM(T9-L9)</f>
        <v>0</v>
      </c>
      <c r="U23" s="314">
        <f>SUM(U9,-I9)</f>
        <v>0</v>
      </c>
      <c r="X23" s="315">
        <f>SUM(X9-L9)</f>
        <v>0</v>
      </c>
      <c r="Y23" s="314">
        <f>SUM(Y9,-I9)</f>
        <v>0</v>
      </c>
      <c r="AB23" s="315">
        <f>SUM(AB9-L9)</f>
        <v>0</v>
      </c>
      <c r="AC23" s="314">
        <f>SUM(AC9,-I9)</f>
        <v>0</v>
      </c>
      <c r="AF23" s="315">
        <f>SUM(AF9-L9)</f>
        <v>0</v>
      </c>
      <c r="AG23" s="314">
        <f>SUM(AG9,-I9)</f>
        <v>0</v>
      </c>
      <c r="AJ23" s="315">
        <f>SUM(AJ9-L9)</f>
        <v>0</v>
      </c>
      <c r="AK23" s="314">
        <f>SUM(AK9,-I9)</f>
        <v>0</v>
      </c>
      <c r="AN23" s="315">
        <f>SUM(AN9-L9)</f>
        <v>0</v>
      </c>
      <c r="AO23" s="314">
        <f>SUM(AO9,-I9)</f>
        <v>0</v>
      </c>
      <c r="AR23" s="315">
        <f>SUM(AR9-L9)</f>
        <v>0</v>
      </c>
      <c r="AS23" s="314">
        <f>SUM(AS9,-I9)</f>
        <v>0</v>
      </c>
      <c r="AV23" s="315">
        <f>SUM(AV9-L9)</f>
        <v>0</v>
      </c>
      <c r="AW23" s="314">
        <f>SUM(AW9,-I9)</f>
        <v>0</v>
      </c>
      <c r="AZ23" s="315">
        <f>SUM(AZ9-L9)</f>
        <v>0</v>
      </c>
    </row>
    <row r="24">
      <c r="A24" s="304"/>
      <c r="B24" s="304"/>
      <c r="C24" s="304"/>
      <c r="D24" s="304"/>
      <c r="E24" s="304"/>
      <c r="F24" s="304"/>
      <c r="G24" s="304"/>
      <c r="H24" s="304"/>
      <c r="M24" s="306"/>
      <c r="P24" s="214"/>
      <c r="Q24" s="306"/>
      <c r="T24" s="214"/>
      <c r="U24" s="306"/>
      <c r="X24" s="214"/>
      <c r="Y24" s="306"/>
      <c r="AB24" s="214"/>
      <c r="AC24" s="306"/>
      <c r="AF24" s="214"/>
      <c r="AG24" s="306"/>
      <c r="AJ24" s="214"/>
      <c r="AK24" s="306"/>
      <c r="AN24" s="214"/>
      <c r="AO24" s="306"/>
      <c r="AR24" s="214"/>
      <c r="AS24" s="306"/>
      <c r="AV24" s="214"/>
      <c r="AW24" s="306"/>
      <c r="AZ24" s="214"/>
    </row>
    <row r="25">
      <c r="M25" s="320" t="s">
        <v>220</v>
      </c>
      <c r="N25" s="57"/>
      <c r="O25" s="57"/>
      <c r="P25" s="58"/>
      <c r="Q25" s="320" t="s">
        <v>220</v>
      </c>
      <c r="R25" s="57"/>
      <c r="S25" s="57"/>
      <c r="T25" s="58"/>
      <c r="U25" s="320" t="s">
        <v>220</v>
      </c>
      <c r="V25" s="57"/>
      <c r="W25" s="57"/>
      <c r="X25" s="58"/>
      <c r="Y25" s="320" t="s">
        <v>220</v>
      </c>
      <c r="Z25" s="57"/>
      <c r="AA25" s="57"/>
      <c r="AB25" s="58"/>
      <c r="AC25" s="320" t="s">
        <v>220</v>
      </c>
      <c r="AD25" s="57"/>
      <c r="AE25" s="57"/>
      <c r="AF25" s="58"/>
      <c r="AG25" s="320" t="s">
        <v>220</v>
      </c>
      <c r="AH25" s="57"/>
      <c r="AI25" s="57"/>
      <c r="AJ25" s="58"/>
      <c r="AK25" s="320" t="s">
        <v>220</v>
      </c>
      <c r="AL25" s="57"/>
      <c r="AM25" s="57"/>
      <c r="AN25" s="58"/>
      <c r="AO25" s="320" t="s">
        <v>220</v>
      </c>
      <c r="AP25" s="57"/>
      <c r="AQ25" s="57"/>
      <c r="AR25" s="58"/>
      <c r="AS25" s="320" t="s">
        <v>220</v>
      </c>
      <c r="AT25" s="57"/>
      <c r="AU25" s="57"/>
      <c r="AV25" s="58"/>
      <c r="AW25" s="320" t="s">
        <v>220</v>
      </c>
      <c r="AX25" s="57"/>
      <c r="AY25" s="57"/>
      <c r="AZ25" s="58"/>
    </row>
    <row r="26">
      <c r="A26" s="325"/>
      <c r="B26" s="325"/>
      <c r="C26" s="325"/>
      <c r="D26" s="325"/>
      <c r="E26" s="325"/>
      <c r="F26" s="325"/>
      <c r="G26" s="325"/>
      <c r="H26" s="325"/>
      <c r="I26" s="325"/>
      <c r="J26" s="325"/>
      <c r="K26" s="325"/>
      <c r="L26" s="325"/>
      <c r="M26" s="326">
        <f>SUM(M20,M23,P23,P20)</f>
        <v>0</v>
      </c>
      <c r="N26" s="63"/>
      <c r="O26" s="63"/>
      <c r="P26" s="64"/>
      <c r="Q26" s="326">
        <f>SUM(Q20,Q23,T23,T20)</f>
        <v>0</v>
      </c>
      <c r="R26" s="63"/>
      <c r="S26" s="63"/>
      <c r="T26" s="64"/>
      <c r="U26" s="326">
        <f>SUM(U20,U23,X23,X20)</f>
        <v>0</v>
      </c>
      <c r="V26" s="63"/>
      <c r="W26" s="63"/>
      <c r="X26" s="64"/>
      <c r="Y26" s="326">
        <f>SUM(Y20,Y23,AB23,AB20)</f>
        <v>0</v>
      </c>
      <c r="Z26" s="63"/>
      <c r="AA26" s="63"/>
      <c r="AB26" s="64"/>
      <c r="AC26" s="326">
        <f>SUM(AC20,AC23,AF23,AF20)</f>
        <v>0</v>
      </c>
      <c r="AD26" s="63"/>
      <c r="AE26" s="63"/>
      <c r="AF26" s="64"/>
      <c r="AG26" s="326">
        <f>SUM(AG20,AG23,AJ23,AJ20)</f>
        <v>0</v>
      </c>
      <c r="AH26" s="63"/>
      <c r="AI26" s="63"/>
      <c r="AJ26" s="64"/>
      <c r="AK26" s="326">
        <f>SUM(AK20,AK23,AN23,AN20)</f>
        <v>0</v>
      </c>
      <c r="AL26" s="63"/>
      <c r="AM26" s="63"/>
      <c r="AN26" s="64"/>
      <c r="AO26" s="326">
        <f>SUM(AO20,AO23,AR23,AR20)</f>
        <v>0</v>
      </c>
      <c r="AP26" s="63"/>
      <c r="AQ26" s="63"/>
      <c r="AR26" s="64"/>
      <c r="AS26" s="326">
        <f>SUM(AS20,AS23,AV23,AV20)</f>
        <v>0</v>
      </c>
      <c r="AT26" s="63"/>
      <c r="AU26" s="63"/>
      <c r="AV26" s="64"/>
      <c r="AW26" s="326">
        <f>SUM(AW20,AW23,AZ23,AZ20)</f>
        <v>0</v>
      </c>
      <c r="AX26" s="63"/>
      <c r="AY26" s="63"/>
      <c r="AZ26" s="64"/>
      <c r="BA26" s="341"/>
    </row>
    <row r="27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B27" s="304"/>
    </row>
    <row r="28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5" t="s">
        <v>221</v>
      </c>
      <c r="L28" s="237"/>
      <c r="M28" s="237"/>
      <c r="N28" s="237"/>
      <c r="O28" s="237"/>
      <c r="P28" s="237"/>
      <c r="Q28" s="237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237"/>
      <c r="AH28" s="237"/>
      <c r="AI28" s="237"/>
      <c r="AJ28" s="237"/>
      <c r="AK28" s="237"/>
      <c r="AL28" s="237"/>
      <c r="AM28" s="237"/>
      <c r="AN28" s="237"/>
      <c r="AO28" s="237"/>
      <c r="AP28" s="237"/>
      <c r="AQ28" s="237"/>
      <c r="AR28" s="237"/>
      <c r="AS28" s="237"/>
      <c r="AT28" s="237"/>
      <c r="AU28" s="237"/>
      <c r="AV28" s="237"/>
      <c r="AW28" s="237"/>
      <c r="AX28" s="237"/>
      <c r="AY28" s="237"/>
      <c r="AZ28" s="238"/>
    </row>
    <row r="29">
      <c r="A29" s="304"/>
      <c r="B29" s="304"/>
      <c r="C29" s="304"/>
      <c r="D29" s="304"/>
      <c r="E29" s="304"/>
      <c r="F29" s="304"/>
      <c r="G29" s="304"/>
      <c r="H29" s="304"/>
      <c r="I29" s="304"/>
      <c r="J29" s="304"/>
      <c r="K29" s="306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214"/>
    </row>
    <row r="30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42" t="s">
        <v>222</v>
      </c>
      <c r="L30" s="343"/>
      <c r="M30" s="307" t="s">
        <v>104</v>
      </c>
      <c r="N30" s="50"/>
      <c r="O30" s="50"/>
      <c r="P30" s="18"/>
      <c r="Q30" s="307" t="s">
        <v>105</v>
      </c>
      <c r="R30" s="50"/>
      <c r="S30" s="50"/>
      <c r="T30" s="18"/>
      <c r="U30" s="307" t="s">
        <v>90</v>
      </c>
      <c r="V30" s="50"/>
      <c r="W30" s="50"/>
      <c r="X30" s="18"/>
      <c r="Y30" s="307" t="s">
        <v>91</v>
      </c>
      <c r="Z30" s="50"/>
      <c r="AA30" s="50"/>
      <c r="AB30" s="18"/>
      <c r="AC30" s="307" t="s">
        <v>92</v>
      </c>
      <c r="AD30" s="50"/>
      <c r="AE30" s="50"/>
      <c r="AF30" s="18"/>
      <c r="AG30" s="307" t="s">
        <v>93</v>
      </c>
      <c r="AH30" s="50"/>
      <c r="AI30" s="50"/>
      <c r="AJ30" s="18"/>
      <c r="AK30" s="307" t="s">
        <v>94</v>
      </c>
      <c r="AL30" s="50"/>
      <c r="AM30" s="50"/>
      <c r="AN30" s="18"/>
      <c r="AO30" s="307" t="s">
        <v>95</v>
      </c>
      <c r="AP30" s="50"/>
      <c r="AQ30" s="50"/>
      <c r="AR30" s="18"/>
      <c r="AS30" s="307" t="s">
        <v>96</v>
      </c>
      <c r="AT30" s="50"/>
      <c r="AU30" s="50"/>
      <c r="AV30" s="18"/>
      <c r="AW30" s="307" t="s">
        <v>106</v>
      </c>
      <c r="AX30" s="50"/>
      <c r="AY30" s="50"/>
      <c r="AZ30" s="18"/>
    </row>
    <row r="31">
      <c r="A31" s="304"/>
      <c r="B31" s="304"/>
      <c r="C31" s="304"/>
      <c r="D31" s="304"/>
      <c r="E31" s="304"/>
      <c r="F31" s="304"/>
      <c r="G31" s="304"/>
      <c r="H31" s="304"/>
      <c r="I31" s="304"/>
      <c r="J31" s="304"/>
      <c r="K31" s="317" t="s">
        <v>223</v>
      </c>
      <c r="L31" s="58"/>
      <c r="M31" s="344" t="str">
        <f>DIVIDE(SUM(M20,P20),SUM(M23,P23,P20,M20))*100</f>
        <v>#DIV/0!</v>
      </c>
      <c r="N31" s="57"/>
      <c r="O31" s="57"/>
      <c r="P31" s="198"/>
      <c r="Q31" s="344" t="str">
        <f>DIVIDE(SUM(Q20,T20),SUM(Q23,T23,T20,Q20))*100</f>
        <v>#DIV/0!</v>
      </c>
      <c r="R31" s="57"/>
      <c r="S31" s="57"/>
      <c r="T31" s="198"/>
      <c r="U31" s="344" t="str">
        <f>DIVIDE(SUM(U20,X20),SUM(U23,X23,X20,U20))*100</f>
        <v>#DIV/0!</v>
      </c>
      <c r="V31" s="57"/>
      <c r="W31" s="57"/>
      <c r="X31" s="198"/>
      <c r="Y31" s="344" t="str">
        <f>DIVIDE(SUM(Y20,AB20),SUM(Y23,AB23,AB20,Y20))*100</f>
        <v>#DIV/0!</v>
      </c>
      <c r="Z31" s="57"/>
      <c r="AA31" s="57"/>
      <c r="AB31" s="198"/>
      <c r="AC31" s="344" t="str">
        <f>DIVIDE(SUM(AC20,AF20),SUM(AC23,AF23,AF20,AC20))*100</f>
        <v>#DIV/0!</v>
      </c>
      <c r="AD31" s="57"/>
      <c r="AE31" s="57"/>
      <c r="AF31" s="198"/>
      <c r="AG31" s="344" t="str">
        <f>DIVIDE(SUM(AG20,AJ20),SUM(AG23,AJ23,AJ20,AG20))*100</f>
        <v>#DIV/0!</v>
      </c>
      <c r="AH31" s="57"/>
      <c r="AI31" s="57"/>
      <c r="AJ31" s="198"/>
      <c r="AK31" s="344" t="str">
        <f>DIVIDE(SUM(AK20,AN20),SUM(AK23,AN23,AN20,AK20))*100</f>
        <v>#DIV/0!</v>
      </c>
      <c r="AL31" s="57"/>
      <c r="AM31" s="57"/>
      <c r="AN31" s="198"/>
      <c r="AO31" s="344" t="str">
        <f>DIVIDE(SUM(AO20,AR20),SUM(AO23,AR23,AR20,AO20))*100</f>
        <v>#DIV/0!</v>
      </c>
      <c r="AP31" s="57"/>
      <c r="AQ31" s="57"/>
      <c r="AR31" s="198"/>
      <c r="AS31" s="344" t="str">
        <f>DIVIDE(SUM(AS20,AV20),SUM(AS23,AV23,AV20,AS20))*100</f>
        <v>#DIV/0!</v>
      </c>
      <c r="AT31" s="57"/>
      <c r="AU31" s="57"/>
      <c r="AV31" s="198"/>
      <c r="AW31" s="344" t="str">
        <f>DIVIDE(SUM(AW20,AZ20),SUM(AW23,AZ23,AZ20,AW20))*100</f>
        <v>#DIV/0!</v>
      </c>
      <c r="AX31" s="57"/>
      <c r="AY31" s="57"/>
      <c r="AZ31" s="198"/>
    </row>
    <row r="32">
      <c r="A32" s="304"/>
      <c r="B32" s="304"/>
      <c r="C32" s="304"/>
      <c r="D32" s="304"/>
      <c r="E32" s="304"/>
      <c r="F32" s="304"/>
      <c r="G32" s="304"/>
      <c r="H32" s="304"/>
      <c r="I32" s="304"/>
      <c r="J32" s="304"/>
      <c r="K32" s="317" t="s">
        <v>224</v>
      </c>
      <c r="L32" s="58"/>
      <c r="M32" s="344" t="str">
        <f>DIVIDE(SUM(M23,P23),SUM(M23,P23,P20,M20))*100</f>
        <v>#DIV/0!</v>
      </c>
      <c r="N32" s="57"/>
      <c r="O32" s="57"/>
      <c r="P32" s="198"/>
      <c r="Q32" s="344" t="str">
        <f>DIVIDE(SUM(Q23,T23),SUM(Q23,T23,T20,Q20))*100</f>
        <v>#DIV/0!</v>
      </c>
      <c r="R32" s="57"/>
      <c r="S32" s="57"/>
      <c r="T32" s="198"/>
      <c r="U32" s="344" t="str">
        <f>DIVIDE(SUM(U23,X23),SUM(U23,X23,X20,U20))*100</f>
        <v>#DIV/0!</v>
      </c>
      <c r="V32" s="57"/>
      <c r="W32" s="57"/>
      <c r="X32" s="198"/>
      <c r="Y32" s="344" t="str">
        <f>DIVIDE(SUM(Y23,AB23),SUM(Y23,AB23,AB20,Y20))*100</f>
        <v>#DIV/0!</v>
      </c>
      <c r="Z32" s="57"/>
      <c r="AA32" s="57"/>
      <c r="AB32" s="198"/>
      <c r="AC32" s="344" t="str">
        <f>DIVIDE(SUM(AC23,AF23),SUM(AC23,AF23,AF20,AC20))*100</f>
        <v>#DIV/0!</v>
      </c>
      <c r="AD32" s="57"/>
      <c r="AE32" s="57"/>
      <c r="AF32" s="198"/>
      <c r="AG32" s="344" t="str">
        <f>DIVIDE(SUM(AG23,AJ23),SUM(AG23,AJ23,AJ20,AG20))*100</f>
        <v>#DIV/0!</v>
      </c>
      <c r="AH32" s="57"/>
      <c r="AI32" s="57"/>
      <c r="AJ32" s="198"/>
      <c r="AK32" s="344" t="str">
        <f>DIVIDE(SUM(AK23,AN23),SUM(AK23,AN23,AN20,AK20))*100</f>
        <v>#DIV/0!</v>
      </c>
      <c r="AL32" s="57"/>
      <c r="AM32" s="57"/>
      <c r="AN32" s="198"/>
      <c r="AO32" s="344" t="str">
        <f>DIVIDE(SUM(AO23,AR23),SUM(AO23,AR23,AR20,AO20))*100</f>
        <v>#DIV/0!</v>
      </c>
      <c r="AP32" s="57"/>
      <c r="AQ32" s="57"/>
      <c r="AR32" s="198"/>
      <c r="AS32" s="344" t="str">
        <f>DIVIDE(SUM(AS23,AV23),SUM(AS23,AV23,AV20,AS20))*100</f>
        <v>#DIV/0!</v>
      </c>
      <c r="AT32" s="57"/>
      <c r="AU32" s="57"/>
      <c r="AV32" s="198"/>
      <c r="AW32" s="344" t="str">
        <f>DIVIDE(SUM(AW23,AZ23),SUM(AW23,AZ23,AZ20,AW20))*100</f>
        <v>#DIV/0!</v>
      </c>
      <c r="AX32" s="57"/>
      <c r="AY32" s="57"/>
      <c r="AZ32" s="198"/>
    </row>
    <row r="33">
      <c r="K33" s="317" t="s">
        <v>225</v>
      </c>
      <c r="L33" s="58"/>
      <c r="M33" s="345" t="str">
        <f>DIVIDE(SUM(M20,M23),SUM(M23,P23,P20,M20))*100</f>
        <v>#DIV/0!</v>
      </c>
      <c r="N33" s="57"/>
      <c r="O33" s="57"/>
      <c r="P33" s="198"/>
      <c r="Q33" s="345" t="str">
        <f>DIVIDE(SUM(Q20,Q23),SUM(Q23,T23,T20,Q20))*100</f>
        <v>#DIV/0!</v>
      </c>
      <c r="R33" s="57"/>
      <c r="S33" s="57"/>
      <c r="T33" s="198"/>
      <c r="U33" s="345" t="str">
        <f>DIVIDE(SUM(U20,U23),SUM(U23,X23,X20,U20))*100</f>
        <v>#DIV/0!</v>
      </c>
      <c r="V33" s="57"/>
      <c r="W33" s="57"/>
      <c r="X33" s="198"/>
      <c r="Y33" s="345" t="str">
        <f>DIVIDE(SUM(Y20,Y23),SUM(Y23,AB23,AB20,Y20))*100</f>
        <v>#DIV/0!</v>
      </c>
      <c r="Z33" s="57"/>
      <c r="AA33" s="57"/>
      <c r="AB33" s="198"/>
      <c r="AC33" s="345" t="str">
        <f>DIVIDE(SUM(AC20,AC23),SUM(AC23,AF23,AF20,AC20))*100</f>
        <v>#DIV/0!</v>
      </c>
      <c r="AD33" s="57"/>
      <c r="AE33" s="57"/>
      <c r="AF33" s="198"/>
      <c r="AG33" s="345" t="str">
        <f>DIVIDE(SUM(AG20,AG23),SUM(AG23,AJ23,AJ20,AG20))*100</f>
        <v>#DIV/0!</v>
      </c>
      <c r="AH33" s="57"/>
      <c r="AI33" s="57"/>
      <c r="AJ33" s="198"/>
      <c r="AK33" s="345" t="str">
        <f>DIVIDE(SUM(AK20,AK23),SUM(AK23,AN23,AN20,AK20))*100</f>
        <v>#DIV/0!</v>
      </c>
      <c r="AL33" s="57"/>
      <c r="AM33" s="57"/>
      <c r="AN33" s="198"/>
      <c r="AO33" s="345" t="str">
        <f>DIVIDE(SUM(AO20,AO23),SUM(AO23,AR23,AR20,AO20))*100</f>
        <v>#DIV/0!</v>
      </c>
      <c r="AP33" s="57"/>
      <c r="AQ33" s="57"/>
      <c r="AR33" s="198"/>
      <c r="AS33" s="345" t="str">
        <f>DIVIDE(SUM(AS20,AS23),SUM(AS23,AV23,AV20,AS20))*100</f>
        <v>#DIV/0!</v>
      </c>
      <c r="AT33" s="57"/>
      <c r="AU33" s="57"/>
      <c r="AV33" s="198"/>
      <c r="AW33" s="345" t="str">
        <f>DIVIDE(SUM(AW20,AW23),SUM(AW23,AZ23,AZ20,AW20))*100</f>
        <v>#DIV/0!</v>
      </c>
      <c r="AX33" s="57"/>
      <c r="AY33" s="57"/>
      <c r="AZ33" s="198"/>
    </row>
    <row r="34">
      <c r="A34" s="304"/>
      <c r="B34" s="304"/>
      <c r="C34" s="304"/>
      <c r="D34" s="304"/>
      <c r="E34" s="304"/>
      <c r="F34" s="304"/>
      <c r="G34" s="304"/>
      <c r="H34" s="304"/>
      <c r="I34" s="304"/>
      <c r="J34" s="304"/>
      <c r="K34" s="346" t="s">
        <v>226</v>
      </c>
      <c r="L34" s="64"/>
      <c r="M34" s="347" t="str">
        <f>DIVIDE(SUM(P23,P20),SUM(M23,P23,P20,M20))*100</f>
        <v>#DIV/0!</v>
      </c>
      <c r="N34" s="63"/>
      <c r="O34" s="63"/>
      <c r="P34" s="328"/>
      <c r="Q34" s="347" t="str">
        <f>DIVIDE(SUM(T23,T20),SUM(Q23,T23,T20,Q20))*100</f>
        <v>#DIV/0!</v>
      </c>
      <c r="R34" s="63"/>
      <c r="S34" s="63"/>
      <c r="T34" s="328"/>
      <c r="U34" s="347" t="str">
        <f>DIVIDE(SUM(X23,X20),SUM(U23,X23,X20,U20))*100</f>
        <v>#DIV/0!</v>
      </c>
      <c r="V34" s="63"/>
      <c r="W34" s="63"/>
      <c r="X34" s="328"/>
      <c r="Y34" s="347" t="str">
        <f>DIVIDE(SUM(AB23,AB20),SUM(Y23,AB23,AB20,Y20))*100</f>
        <v>#DIV/0!</v>
      </c>
      <c r="Z34" s="63"/>
      <c r="AA34" s="63"/>
      <c r="AB34" s="328"/>
      <c r="AC34" s="347" t="str">
        <f>DIVIDE(SUM(AF23,AF20),SUM(AC23,AF23,AF20,AC20))*100</f>
        <v>#DIV/0!</v>
      </c>
      <c r="AD34" s="63"/>
      <c r="AE34" s="63"/>
      <c r="AF34" s="328"/>
      <c r="AG34" s="347" t="str">
        <f>DIVIDE(SUM(AJ23,AJ20),SUM(AG23,AJ23,AJ20,AG20))*100</f>
        <v>#DIV/0!</v>
      </c>
      <c r="AH34" s="63"/>
      <c r="AI34" s="63"/>
      <c r="AJ34" s="328"/>
      <c r="AK34" s="347" t="str">
        <f>DIVIDE(SUM(AN23,AN20),SUM(AK23,AN23,AN20,AK20))*100</f>
        <v>#DIV/0!</v>
      </c>
      <c r="AL34" s="63"/>
      <c r="AM34" s="63"/>
      <c r="AN34" s="328"/>
      <c r="AO34" s="347" t="str">
        <f>DIVIDE(SUM(AR23,AR20),SUM(AO23,AR23,AR20,AO20))*100</f>
        <v>#DIV/0!</v>
      </c>
      <c r="AP34" s="63"/>
      <c r="AQ34" s="63"/>
      <c r="AR34" s="328"/>
      <c r="AS34" s="347" t="str">
        <f>DIVIDE(SUM(AV23,AV20),SUM(AS23,AV23,AV20,AS20))*100</f>
        <v>#DIV/0!</v>
      </c>
      <c r="AT34" s="63"/>
      <c r="AU34" s="63"/>
      <c r="AV34" s="328"/>
      <c r="AW34" s="347" t="str">
        <f>DIVIDE(SUM(AZ23,AZ20),SUM(AW23,AZ23,AZ20,AW20))*100</f>
        <v>#DIV/0!</v>
      </c>
      <c r="AX34" s="63"/>
      <c r="AY34" s="63"/>
      <c r="AZ34" s="328"/>
    </row>
    <row r="35">
      <c r="A35" s="304"/>
      <c r="B35" s="304"/>
      <c r="C35" s="304"/>
      <c r="D35" s="304"/>
      <c r="E35" s="304"/>
      <c r="F35" s="304"/>
      <c r="G35" s="304"/>
      <c r="H35" s="304"/>
      <c r="I35" s="304"/>
      <c r="J35" s="304"/>
      <c r="K35" s="304"/>
      <c r="M35" s="304"/>
      <c r="N35" s="304"/>
      <c r="O35" s="304"/>
      <c r="R35" s="312"/>
      <c r="S35" s="312"/>
      <c r="T35" s="312"/>
      <c r="U35" s="312"/>
      <c r="V35" s="312"/>
      <c r="W35" s="312"/>
      <c r="X35" s="312"/>
      <c r="Y35" s="312"/>
      <c r="Z35" s="312"/>
      <c r="AA35" s="312"/>
    </row>
    <row r="36">
      <c r="A36" s="182"/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R36" s="312"/>
      <c r="S36" s="348"/>
      <c r="T36" s="348"/>
      <c r="U36" s="348"/>
      <c r="V36" s="348"/>
      <c r="W36" s="348"/>
      <c r="X36" s="348"/>
      <c r="Y36" s="348"/>
      <c r="Z36" s="348"/>
      <c r="AA36" s="348"/>
    </row>
    <row r="37">
      <c r="A37" s="304"/>
      <c r="B37" s="304"/>
      <c r="C37" s="304"/>
      <c r="D37" s="304"/>
      <c r="E37" s="304"/>
      <c r="F37" s="304"/>
      <c r="G37" s="304"/>
      <c r="H37" s="304"/>
      <c r="I37" s="304"/>
      <c r="J37" s="304"/>
      <c r="K37" s="304"/>
      <c r="M37" s="304"/>
      <c r="N37" s="304"/>
      <c r="O37" s="304"/>
      <c r="AE37" s="182"/>
    </row>
    <row r="38">
      <c r="A38" s="182"/>
      <c r="B38" s="182"/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182"/>
    </row>
    <row r="39">
      <c r="A39" s="304"/>
      <c r="B39" s="304"/>
      <c r="C39" s="304"/>
      <c r="D39" s="304"/>
      <c r="E39" s="304"/>
      <c r="F39" s="304"/>
      <c r="G39" s="304"/>
      <c r="H39" s="304"/>
      <c r="I39" s="304"/>
      <c r="J39" s="304"/>
      <c r="K39" s="304"/>
      <c r="M39" s="304"/>
    </row>
    <row r="43">
      <c r="A43" s="351"/>
      <c r="B43" s="351"/>
      <c r="C43" s="351"/>
      <c r="D43" s="351"/>
      <c r="E43" s="351"/>
      <c r="F43" s="351"/>
      <c r="G43" s="351"/>
      <c r="H43" s="351"/>
      <c r="I43" s="351"/>
      <c r="J43" s="351"/>
      <c r="K43" s="351"/>
      <c r="L43" s="351"/>
      <c r="M43" s="351" t="s">
        <v>229</v>
      </c>
      <c r="N43" s="351"/>
      <c r="O43" s="352"/>
      <c r="P43" s="352"/>
      <c r="Q43" s="352"/>
      <c r="R43" s="352"/>
      <c r="S43" s="352"/>
      <c r="T43" s="352"/>
      <c r="U43" s="352"/>
      <c r="V43" s="352"/>
      <c r="W43" s="352"/>
      <c r="X43" s="352"/>
      <c r="Y43" s="352"/>
      <c r="Z43" s="352"/>
      <c r="AA43" s="352"/>
      <c r="AB43" s="352"/>
      <c r="AC43" s="352"/>
      <c r="AD43" s="352"/>
      <c r="AE43" s="352"/>
      <c r="AF43" s="352"/>
      <c r="AG43" s="352"/>
      <c r="AH43" s="352"/>
      <c r="AI43" s="352"/>
      <c r="AJ43" s="352"/>
      <c r="AK43" s="352"/>
      <c r="AL43" s="352"/>
      <c r="AM43" s="352"/>
      <c r="AN43" s="352"/>
      <c r="AO43" s="352"/>
      <c r="AP43" s="352"/>
      <c r="AQ43" s="352"/>
      <c r="AR43" s="352"/>
      <c r="AS43" s="352"/>
      <c r="AT43" s="352"/>
      <c r="AU43" s="352"/>
      <c r="AV43" s="352"/>
      <c r="AW43" s="352"/>
      <c r="AX43" s="352"/>
      <c r="AY43" s="352"/>
      <c r="AZ43" s="352"/>
      <c r="BA43" s="352"/>
    </row>
    <row r="44">
      <c r="A44" s="304"/>
      <c r="B44" s="304"/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53" t="s">
        <v>230</v>
      </c>
      <c r="N44" s="57"/>
      <c r="O44" s="58"/>
      <c r="P44" s="353" t="s">
        <v>231</v>
      </c>
      <c r="Q44" s="58"/>
      <c r="R44" s="353" t="s">
        <v>232</v>
      </c>
      <c r="S44" s="58"/>
      <c r="T44" s="353" t="s">
        <v>233</v>
      </c>
      <c r="U44" s="58"/>
      <c r="V44" s="353" t="s">
        <v>234</v>
      </c>
      <c r="W44" s="58"/>
      <c r="X44" s="353" t="s">
        <v>235</v>
      </c>
      <c r="Y44" s="58"/>
      <c r="Z44" s="353" t="s">
        <v>236</v>
      </c>
      <c r="AA44" s="58"/>
    </row>
    <row r="45">
      <c r="A45" s="304"/>
      <c r="B45" s="304"/>
      <c r="C45" s="304"/>
      <c r="D45" s="304"/>
      <c r="E45" s="304"/>
      <c r="F45" s="304"/>
      <c r="G45" s="304"/>
      <c r="H45" s="304"/>
      <c r="I45" s="304"/>
      <c r="J45" s="304"/>
      <c r="K45" s="304"/>
      <c r="L45" s="304"/>
      <c r="M45" s="185" t="s">
        <v>237</v>
      </c>
      <c r="N45" s="185"/>
      <c r="O45" s="185" t="s">
        <v>238</v>
      </c>
      <c r="P45" s="185" t="s">
        <v>237</v>
      </c>
      <c r="Q45" s="185" t="s">
        <v>238</v>
      </c>
      <c r="R45" s="185" t="s">
        <v>237</v>
      </c>
      <c r="S45" s="185" t="s">
        <v>238</v>
      </c>
      <c r="T45" s="185" t="s">
        <v>237</v>
      </c>
      <c r="U45" s="185" t="s">
        <v>238</v>
      </c>
      <c r="V45" s="185" t="s">
        <v>237</v>
      </c>
      <c r="W45" s="185" t="s">
        <v>238</v>
      </c>
      <c r="X45" s="185" t="s">
        <v>237</v>
      </c>
      <c r="Y45" s="185" t="s">
        <v>238</v>
      </c>
      <c r="Z45" s="185" t="s">
        <v>237</v>
      </c>
      <c r="AA45" s="185" t="s">
        <v>238</v>
      </c>
    </row>
    <row r="46">
      <c r="A46" s="304"/>
      <c r="B46" s="304"/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185">
        <v>0.0</v>
      </c>
      <c r="N46" s="185"/>
      <c r="O46" s="185">
        <v>0.0</v>
      </c>
      <c r="P46" s="185">
        <v>760.0</v>
      </c>
      <c r="Q46" s="185">
        <v>0.0</v>
      </c>
      <c r="R46" s="185">
        <v>300.0</v>
      </c>
      <c r="S46" s="185">
        <v>3819.0</v>
      </c>
      <c r="T46" s="185">
        <v>2948.0</v>
      </c>
      <c r="U46" s="185">
        <v>6022.0</v>
      </c>
      <c r="V46" s="185">
        <v>5646.0</v>
      </c>
      <c r="W46" s="185">
        <v>8372.0</v>
      </c>
      <c r="X46" s="185">
        <v>8928.0</v>
      </c>
      <c r="Y46" s="185">
        <v>10900.0</v>
      </c>
      <c r="Z46" s="185">
        <v>12330.0</v>
      </c>
      <c r="AA46" s="185">
        <v>13759.0</v>
      </c>
    </row>
    <row r="47">
      <c r="A47" s="304"/>
      <c r="B47" s="304"/>
      <c r="C47" s="304"/>
      <c r="D47" s="304"/>
      <c r="E47" s="304"/>
      <c r="F47" s="304"/>
      <c r="G47" s="304"/>
      <c r="H47" s="304"/>
      <c r="I47" s="304"/>
      <c r="J47" s="304"/>
      <c r="K47" s="304"/>
      <c r="L47" s="304"/>
      <c r="M47" s="185" t="s">
        <v>239</v>
      </c>
      <c r="N47" s="185"/>
      <c r="O47" s="354">
        <f>M46+O46</f>
        <v>0</v>
      </c>
      <c r="P47" s="185" t="s">
        <v>239</v>
      </c>
      <c r="Q47" s="354">
        <f>P46+Q46</f>
        <v>760</v>
      </c>
      <c r="R47" s="185" t="s">
        <v>239</v>
      </c>
      <c r="S47" s="354">
        <f>R46+S46</f>
        <v>4119</v>
      </c>
      <c r="T47" s="185" t="s">
        <v>239</v>
      </c>
      <c r="U47" s="354">
        <f>T46+U46</f>
        <v>8970</v>
      </c>
      <c r="V47" s="185" t="s">
        <v>239</v>
      </c>
      <c r="W47" s="354">
        <f>V46+W46</f>
        <v>14018</v>
      </c>
      <c r="X47" s="185" t="s">
        <v>239</v>
      </c>
      <c r="Y47" s="354">
        <f>X46+Y46</f>
        <v>19828</v>
      </c>
      <c r="Z47" s="185" t="s">
        <v>239</v>
      </c>
      <c r="AA47" s="354">
        <f>Z46+AA46</f>
        <v>26089</v>
      </c>
    </row>
  </sheetData>
  <mergeCells count="311">
    <mergeCell ref="AI12:AJ12"/>
    <mergeCell ref="AK12:AL12"/>
    <mergeCell ref="U12:V12"/>
    <mergeCell ref="W12:X12"/>
    <mergeCell ref="Y12:Z12"/>
    <mergeCell ref="AA12:AB12"/>
    <mergeCell ref="AC12:AD12"/>
    <mergeCell ref="AE12:AF12"/>
    <mergeCell ref="AG12:AH12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W13:X13"/>
    <mergeCell ref="Y13:Z13"/>
    <mergeCell ref="AA13:AB13"/>
    <mergeCell ref="AC13:AD13"/>
    <mergeCell ref="AE13:AF13"/>
    <mergeCell ref="AG13:AH13"/>
    <mergeCell ref="AI13:AJ13"/>
    <mergeCell ref="I13:J13"/>
    <mergeCell ref="K13:L13"/>
    <mergeCell ref="M13:N13"/>
    <mergeCell ref="O13:P13"/>
    <mergeCell ref="Q13:R13"/>
    <mergeCell ref="S13:T13"/>
    <mergeCell ref="U13:V13"/>
    <mergeCell ref="AK14:AL14"/>
    <mergeCell ref="AM14:AN14"/>
    <mergeCell ref="AO14:AP14"/>
    <mergeCell ref="AQ14:AR14"/>
    <mergeCell ref="AS14:AT14"/>
    <mergeCell ref="AU14:AV14"/>
    <mergeCell ref="AW14:AX14"/>
    <mergeCell ref="M20:M21"/>
    <mergeCell ref="P20:P21"/>
    <mergeCell ref="AZ20:AZ21"/>
    <mergeCell ref="BA20:BA21"/>
    <mergeCell ref="AC20:AC21"/>
    <mergeCell ref="AF20:AF21"/>
    <mergeCell ref="X23:X24"/>
    <mergeCell ref="Y23:Y24"/>
    <mergeCell ref="AB23:AB24"/>
    <mergeCell ref="AC23:AC24"/>
    <mergeCell ref="AF23:AF24"/>
    <mergeCell ref="AG23:AG24"/>
    <mergeCell ref="AC18:AF18"/>
    <mergeCell ref="AG18:AJ18"/>
    <mergeCell ref="R19:S24"/>
    <mergeCell ref="V19:W24"/>
    <mergeCell ref="Z19:AA24"/>
    <mergeCell ref="AD19:AE24"/>
    <mergeCell ref="AG20:AG21"/>
    <mergeCell ref="AJ23:AJ24"/>
    <mergeCell ref="Q20:Q21"/>
    <mergeCell ref="T20:T21"/>
    <mergeCell ref="U20:U21"/>
    <mergeCell ref="X20:X21"/>
    <mergeCell ref="Y20:Y21"/>
    <mergeCell ref="AB20:AB21"/>
    <mergeCell ref="AN20:AN21"/>
    <mergeCell ref="AO20:AO21"/>
    <mergeCell ref="AK23:AK24"/>
    <mergeCell ref="AN23:AN24"/>
    <mergeCell ref="AO23:AO24"/>
    <mergeCell ref="AR20:AR21"/>
    <mergeCell ref="AS20:AS21"/>
    <mergeCell ref="AR23:AR24"/>
    <mergeCell ref="AS23:AS24"/>
    <mergeCell ref="AV23:AV24"/>
    <mergeCell ref="AW23:AW24"/>
    <mergeCell ref="AZ23:AZ24"/>
    <mergeCell ref="BA23:BA24"/>
    <mergeCell ref="N19:O24"/>
    <mergeCell ref="M23:M24"/>
    <mergeCell ref="P23:P24"/>
    <mergeCell ref="Q23:Q24"/>
    <mergeCell ref="T23:T24"/>
    <mergeCell ref="U23:U24"/>
    <mergeCell ref="Q26:T26"/>
    <mergeCell ref="U26:X26"/>
    <mergeCell ref="Y26:AB26"/>
    <mergeCell ref="AC26:AF26"/>
    <mergeCell ref="AG26:AJ26"/>
    <mergeCell ref="AK26:AN26"/>
    <mergeCell ref="K28:AZ29"/>
    <mergeCell ref="M26:P26"/>
    <mergeCell ref="K30:L30"/>
    <mergeCell ref="M30:P30"/>
    <mergeCell ref="Q30:T30"/>
    <mergeCell ref="U30:X30"/>
    <mergeCell ref="Y30:AB30"/>
    <mergeCell ref="AC30:AF30"/>
    <mergeCell ref="AK32:AN32"/>
    <mergeCell ref="AO32:AR32"/>
    <mergeCell ref="AS32:AV32"/>
    <mergeCell ref="AW32:AZ32"/>
    <mergeCell ref="K32:L32"/>
    <mergeCell ref="M32:P32"/>
    <mergeCell ref="Q32:T32"/>
    <mergeCell ref="U32:X32"/>
    <mergeCell ref="Y32:AB32"/>
    <mergeCell ref="AC32:AF32"/>
    <mergeCell ref="AG32:AJ32"/>
    <mergeCell ref="AK33:AN33"/>
    <mergeCell ref="AO33:AR33"/>
    <mergeCell ref="AS33:AV33"/>
    <mergeCell ref="AW33:AZ33"/>
    <mergeCell ref="K33:L33"/>
    <mergeCell ref="M33:P33"/>
    <mergeCell ref="Q33:T33"/>
    <mergeCell ref="U33:X33"/>
    <mergeCell ref="Y33:AB33"/>
    <mergeCell ref="AC33:AF33"/>
    <mergeCell ref="AG33:AJ33"/>
    <mergeCell ref="X44:Y44"/>
    <mergeCell ref="Z44:AA44"/>
    <mergeCell ref="AB44:AC44"/>
    <mergeCell ref="M39:O39"/>
    <mergeCell ref="M40:O40"/>
    <mergeCell ref="M44:O44"/>
    <mergeCell ref="P44:Q44"/>
    <mergeCell ref="R44:S44"/>
    <mergeCell ref="T44:U44"/>
    <mergeCell ref="V44:W44"/>
    <mergeCell ref="AV20:AV21"/>
    <mergeCell ref="AW20:AW21"/>
    <mergeCell ref="AH19:AI24"/>
    <mergeCell ref="AL19:AM24"/>
    <mergeCell ref="AP19:AQ24"/>
    <mergeCell ref="AT19:AU24"/>
    <mergeCell ref="AX19:AY24"/>
    <mergeCell ref="AJ20:AJ21"/>
    <mergeCell ref="AK20:AK21"/>
    <mergeCell ref="AG25:AJ25"/>
    <mergeCell ref="AK25:AN25"/>
    <mergeCell ref="AO25:AR25"/>
    <mergeCell ref="AS25:AV25"/>
    <mergeCell ref="AW25:AZ25"/>
    <mergeCell ref="B25:C25"/>
    <mergeCell ref="D25:L25"/>
    <mergeCell ref="M25:P25"/>
    <mergeCell ref="Q25:T25"/>
    <mergeCell ref="U25:X25"/>
    <mergeCell ref="Y25:AB25"/>
    <mergeCell ref="AC25:AF25"/>
    <mergeCell ref="AO26:AR26"/>
    <mergeCell ref="AS26:AV26"/>
    <mergeCell ref="AW26:AZ26"/>
    <mergeCell ref="AG30:AJ30"/>
    <mergeCell ref="AK30:AN30"/>
    <mergeCell ref="AO30:AR30"/>
    <mergeCell ref="AS30:AV30"/>
    <mergeCell ref="AW30:AZ30"/>
    <mergeCell ref="AK34:AN34"/>
    <mergeCell ref="AO34:AR34"/>
    <mergeCell ref="AS34:AV34"/>
    <mergeCell ref="AW34:AZ34"/>
    <mergeCell ref="K34:L34"/>
    <mergeCell ref="M34:P34"/>
    <mergeCell ref="Q34:T34"/>
    <mergeCell ref="U34:X34"/>
    <mergeCell ref="Y34:AB34"/>
    <mergeCell ref="AC34:AF34"/>
    <mergeCell ref="AG34:AJ34"/>
    <mergeCell ref="AV6:AV7"/>
    <mergeCell ref="AW6:AW7"/>
    <mergeCell ref="AN6:AN7"/>
    <mergeCell ref="AN9:AN10"/>
    <mergeCell ref="AO9:AO10"/>
    <mergeCell ref="AR9:AR10"/>
    <mergeCell ref="AS9:AS10"/>
    <mergeCell ref="AV9:AV10"/>
    <mergeCell ref="AW9:AW10"/>
    <mergeCell ref="AZ9:AZ10"/>
    <mergeCell ref="AL5:AM10"/>
    <mergeCell ref="AP5:AQ10"/>
    <mergeCell ref="AT5:AU10"/>
    <mergeCell ref="AX5:AY10"/>
    <mergeCell ref="AK6:AK7"/>
    <mergeCell ref="AO6:AO7"/>
    <mergeCell ref="AK9:AK10"/>
    <mergeCell ref="AK4:AN4"/>
    <mergeCell ref="AO4:AR4"/>
    <mergeCell ref="AS4:AV4"/>
    <mergeCell ref="AW4:AZ4"/>
    <mergeCell ref="M2:AZ3"/>
    <mergeCell ref="B3:D4"/>
    <mergeCell ref="I4:L4"/>
    <mergeCell ref="M4:P4"/>
    <mergeCell ref="Q4:T4"/>
    <mergeCell ref="U4:X4"/>
    <mergeCell ref="Y4:AB4"/>
    <mergeCell ref="I6:I7"/>
    <mergeCell ref="L6:L7"/>
    <mergeCell ref="M6:M7"/>
    <mergeCell ref="P6:P7"/>
    <mergeCell ref="Q6:Q7"/>
    <mergeCell ref="T6:T7"/>
    <mergeCell ref="AR6:AR7"/>
    <mergeCell ref="AS6:AS7"/>
    <mergeCell ref="AZ6:AZ7"/>
    <mergeCell ref="U6:U7"/>
    <mergeCell ref="X6:X7"/>
    <mergeCell ref="Y6:Y7"/>
    <mergeCell ref="AB6:AB7"/>
    <mergeCell ref="AG4:AJ4"/>
    <mergeCell ref="AJ6:AJ7"/>
    <mergeCell ref="AJ9:AJ10"/>
    <mergeCell ref="I9:I10"/>
    <mergeCell ref="L9:L10"/>
    <mergeCell ref="B10:D10"/>
    <mergeCell ref="M9:M10"/>
    <mergeCell ref="P9:P10"/>
    <mergeCell ref="Q9:Q10"/>
    <mergeCell ref="T9:T10"/>
    <mergeCell ref="U9:U10"/>
    <mergeCell ref="X9:X10"/>
    <mergeCell ref="AD5:AE10"/>
    <mergeCell ref="AH5:AI10"/>
    <mergeCell ref="AF6:AF7"/>
    <mergeCell ref="AG6:AG7"/>
    <mergeCell ref="AF9:AF10"/>
    <mergeCell ref="AG9:AG10"/>
    <mergeCell ref="AC4:AF4"/>
    <mergeCell ref="N5:O10"/>
    <mergeCell ref="R5:S10"/>
    <mergeCell ref="V5:W10"/>
    <mergeCell ref="Z5:AA10"/>
    <mergeCell ref="AC6:AC7"/>
    <mergeCell ref="AC9:AC10"/>
    <mergeCell ref="Y9:Y10"/>
    <mergeCell ref="AB9:AB10"/>
    <mergeCell ref="W11:X11"/>
    <mergeCell ref="Y11:Z11"/>
    <mergeCell ref="AA11:AB11"/>
    <mergeCell ref="AC11:AD11"/>
    <mergeCell ref="AE11:AF11"/>
    <mergeCell ref="AU11:AV11"/>
    <mergeCell ref="AW11:AX11"/>
    <mergeCell ref="AY11:AZ11"/>
    <mergeCell ref="J5:K10"/>
    <mergeCell ref="K11:L11"/>
    <mergeCell ref="M11:N11"/>
    <mergeCell ref="O11:P11"/>
    <mergeCell ref="Q11:R11"/>
    <mergeCell ref="S11:T11"/>
    <mergeCell ref="U11:V11"/>
    <mergeCell ref="I11:J11"/>
    <mergeCell ref="I12:J12"/>
    <mergeCell ref="K12:L12"/>
    <mergeCell ref="M12:N12"/>
    <mergeCell ref="O12:P12"/>
    <mergeCell ref="Q12:R12"/>
    <mergeCell ref="S12:T12"/>
    <mergeCell ref="AM12:AN12"/>
    <mergeCell ref="AO12:AP12"/>
    <mergeCell ref="AQ12:AR12"/>
    <mergeCell ref="AS12:AT12"/>
    <mergeCell ref="AU12:AV12"/>
    <mergeCell ref="AW12:AX12"/>
    <mergeCell ref="AY12:AZ12"/>
    <mergeCell ref="AG11:AH11"/>
    <mergeCell ref="AI11:AJ11"/>
    <mergeCell ref="AK11:AL11"/>
    <mergeCell ref="AM11:AN11"/>
    <mergeCell ref="AO11:AP11"/>
    <mergeCell ref="AQ11:AR11"/>
    <mergeCell ref="AS11:AT11"/>
    <mergeCell ref="W14:X14"/>
    <mergeCell ref="Y14:Z14"/>
    <mergeCell ref="AA14:AB14"/>
    <mergeCell ref="AC14:AD14"/>
    <mergeCell ref="AE14:AF14"/>
    <mergeCell ref="AG14:AH14"/>
    <mergeCell ref="AI14:AJ14"/>
    <mergeCell ref="I14:J14"/>
    <mergeCell ref="K14:L14"/>
    <mergeCell ref="M14:N14"/>
    <mergeCell ref="O14:P14"/>
    <mergeCell ref="Q14:R14"/>
    <mergeCell ref="S14:T14"/>
    <mergeCell ref="U14:V14"/>
    <mergeCell ref="AY14:AZ14"/>
    <mergeCell ref="M16:AZ17"/>
    <mergeCell ref="AK18:AN18"/>
    <mergeCell ref="AO18:AR18"/>
    <mergeCell ref="AS18:AV18"/>
    <mergeCell ref="AW18:AZ18"/>
    <mergeCell ref="B15:D15"/>
    <mergeCell ref="B16:D16"/>
    <mergeCell ref="B18:K18"/>
    <mergeCell ref="M18:P18"/>
    <mergeCell ref="Q18:T18"/>
    <mergeCell ref="U18:X18"/>
    <mergeCell ref="Y18:AB18"/>
    <mergeCell ref="AK31:AN31"/>
    <mergeCell ref="AO31:AR31"/>
    <mergeCell ref="AS31:AV31"/>
    <mergeCell ref="AW31:AZ31"/>
    <mergeCell ref="K31:L31"/>
    <mergeCell ref="M31:P31"/>
    <mergeCell ref="Q31:T31"/>
    <mergeCell ref="U31:X31"/>
    <mergeCell ref="Y31:AB31"/>
    <mergeCell ref="AC31:AF31"/>
    <mergeCell ref="AG31:AJ3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CCCC"/>
    <outlinePr summaryBelow="0" summaryRight="0"/>
  </sheetPr>
  <sheetViews>
    <sheetView workbookViewId="0"/>
  </sheetViews>
  <sheetFormatPr customHeight="1" defaultColWidth="12.63" defaultRowHeight="15.75"/>
  <cols>
    <col customWidth="1" min="1" max="1" width="1.38"/>
    <col customWidth="1" min="2" max="2" width="9.0"/>
    <col customWidth="1" min="3" max="3" width="1.38"/>
    <col customWidth="1" min="4" max="5" width="7.63"/>
    <col customWidth="1" min="6" max="6" width="1.38"/>
    <col customWidth="1" min="7" max="8" width="10.13"/>
    <col customWidth="1" min="9" max="9" width="1.38"/>
    <col customWidth="1" min="10" max="11" width="10.13"/>
    <col customWidth="1" min="12" max="12" width="1.38"/>
    <col customWidth="1" min="13" max="14" width="10.13"/>
    <col customWidth="1" min="15" max="15" width="1.38"/>
    <col customWidth="1" min="16" max="17" width="10.13"/>
    <col customWidth="1" min="18" max="18" width="1.38"/>
    <col customWidth="1" min="19" max="20" width="10.13"/>
    <col customWidth="1" min="21" max="21" width="1.38"/>
    <col customWidth="1" min="22" max="23" width="10.13"/>
    <col customWidth="1" min="24" max="24" width="1.38"/>
    <col customWidth="1" min="25" max="26" width="10.13"/>
    <col customWidth="1" min="27" max="27" width="1.38"/>
    <col customWidth="1" min="28" max="29" width="10.13"/>
    <col customWidth="1" min="30" max="30" width="1.38"/>
  </cols>
  <sheetData>
    <row r="1" ht="7.5" customHeight="1">
      <c r="A1" s="1"/>
      <c r="B1" s="2"/>
      <c r="C1" s="365"/>
      <c r="D1" s="366"/>
      <c r="E1" s="366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1"/>
    </row>
    <row r="2">
      <c r="A2" s="4"/>
      <c r="B2" s="209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8"/>
      <c r="AD2" s="9"/>
    </row>
    <row r="3" ht="7.5" customHeight="1">
      <c r="A3" s="10"/>
      <c r="B3" s="11"/>
      <c r="C3" s="367"/>
      <c r="D3" s="368"/>
      <c r="E3" s="368"/>
      <c r="F3" s="12"/>
      <c r="G3" s="11"/>
      <c r="H3" s="11"/>
      <c r="I3" s="13"/>
      <c r="J3" s="11"/>
      <c r="K3" s="11"/>
      <c r="L3" s="13"/>
      <c r="M3" s="11"/>
      <c r="N3" s="11"/>
      <c r="O3" s="13"/>
      <c r="P3" s="11"/>
      <c r="Q3" s="11"/>
      <c r="R3" s="13"/>
      <c r="S3" s="11"/>
      <c r="T3" s="11"/>
      <c r="U3" s="13"/>
      <c r="V3" s="11"/>
      <c r="W3" s="11"/>
      <c r="X3" s="13"/>
      <c r="Y3" s="11"/>
      <c r="Z3" s="11"/>
      <c r="AA3" s="13"/>
      <c r="AB3" s="11"/>
      <c r="AC3" s="11"/>
      <c r="AD3" s="10"/>
    </row>
    <row r="4">
      <c r="A4" s="14"/>
      <c r="B4" s="15" t="s">
        <v>1</v>
      </c>
      <c r="C4" s="212"/>
      <c r="D4" s="213">
        <v>0.0</v>
      </c>
      <c r="E4" s="214"/>
      <c r="F4" s="215"/>
      <c r="G4" s="216">
        <v>30.0</v>
      </c>
      <c r="H4" s="18"/>
      <c r="I4" s="217"/>
      <c r="J4" s="216">
        <v>40.0</v>
      </c>
      <c r="K4" s="18"/>
      <c r="L4" s="217"/>
      <c r="M4" s="216">
        <v>50.0</v>
      </c>
      <c r="N4" s="18"/>
      <c r="O4" s="217"/>
      <c r="P4" s="216">
        <v>60.0</v>
      </c>
      <c r="Q4" s="18"/>
      <c r="R4" s="217"/>
      <c r="S4" s="216">
        <v>70.0</v>
      </c>
      <c r="T4" s="18"/>
      <c r="U4" s="217"/>
      <c r="V4" s="216">
        <v>80.0</v>
      </c>
      <c r="W4" s="18"/>
      <c r="X4" s="217"/>
      <c r="Y4" s="216">
        <v>90.0</v>
      </c>
      <c r="Z4" s="18"/>
      <c r="AA4" s="217"/>
      <c r="AB4" s="216">
        <v>100.0</v>
      </c>
      <c r="AC4" s="18"/>
      <c r="AD4" s="20"/>
    </row>
    <row r="5" ht="37.5" customHeight="1">
      <c r="A5" s="21"/>
      <c r="B5" s="22" t="s">
        <v>2</v>
      </c>
      <c r="C5" s="218"/>
      <c r="D5" s="369" t="str">
        <f t="shared" ref="D5:E5" si="1">'Dados iniciais'!B3</f>
        <v>#REF!</v>
      </c>
      <c r="E5" s="370" t="str">
        <f t="shared" si="1"/>
        <v>#REF!</v>
      </c>
      <c r="F5" s="221"/>
      <c r="G5" s="371"/>
      <c r="H5" s="220"/>
      <c r="I5" s="233"/>
      <c r="J5" s="371"/>
      <c r="K5" s="220"/>
      <c r="L5" s="233"/>
      <c r="M5" s="371"/>
      <c r="N5" s="220"/>
      <c r="O5" s="233"/>
      <c r="P5" s="371"/>
      <c r="Q5" s="220"/>
      <c r="R5" s="233"/>
      <c r="S5" s="371"/>
      <c r="T5" s="220"/>
      <c r="U5" s="233"/>
      <c r="V5" s="371"/>
      <c r="W5" s="220"/>
      <c r="X5" s="233"/>
      <c r="Y5" s="371"/>
      <c r="Z5" s="220"/>
      <c r="AA5" s="233"/>
      <c r="AB5" s="371"/>
      <c r="AC5" s="220"/>
      <c r="AD5" s="27"/>
    </row>
    <row r="6" ht="37.5" customHeight="1">
      <c r="A6" s="21"/>
      <c r="B6" s="28"/>
      <c r="C6" s="218"/>
      <c r="D6" s="372" t="str">
        <f t="shared" ref="D6:E6" si="2">'Dados iniciais'!B4</f>
        <v>#REF!</v>
      </c>
      <c r="E6" s="373" t="str">
        <f t="shared" si="2"/>
        <v>#REF!</v>
      </c>
      <c r="F6" s="221"/>
      <c r="G6" s="242"/>
      <c r="H6" s="224"/>
      <c r="I6" s="233"/>
      <c r="J6" s="242"/>
      <c r="K6" s="224"/>
      <c r="L6" s="233"/>
      <c r="M6" s="242"/>
      <c r="N6" s="224"/>
      <c r="O6" s="233"/>
      <c r="P6" s="242"/>
      <c r="Q6" s="224"/>
      <c r="R6" s="233"/>
      <c r="S6" s="242"/>
      <c r="T6" s="224"/>
      <c r="U6" s="233"/>
      <c r="V6" s="242"/>
      <c r="W6" s="224"/>
      <c r="X6" s="233"/>
      <c r="Y6" s="242"/>
      <c r="Z6" s="224"/>
      <c r="AA6" s="233"/>
      <c r="AB6" s="242"/>
      <c r="AC6" s="224"/>
      <c r="AD6" s="27"/>
    </row>
    <row r="7" ht="7.5" customHeight="1">
      <c r="A7" s="225"/>
      <c r="B7" s="226"/>
      <c r="C7" s="225"/>
      <c r="D7" s="227"/>
      <c r="E7" s="227"/>
      <c r="F7" s="228"/>
      <c r="G7" s="229"/>
      <c r="H7" s="229"/>
      <c r="I7" s="230"/>
      <c r="J7" s="229"/>
      <c r="K7" s="229"/>
      <c r="L7" s="230"/>
      <c r="M7" s="229"/>
      <c r="N7" s="229"/>
      <c r="O7" s="230"/>
      <c r="P7" s="229"/>
      <c r="Q7" s="229"/>
      <c r="R7" s="230"/>
      <c r="S7" s="229"/>
      <c r="T7" s="229"/>
      <c r="U7" s="230"/>
      <c r="V7" s="229"/>
      <c r="W7" s="229"/>
      <c r="X7" s="230"/>
      <c r="Y7" s="229"/>
      <c r="Z7" s="229"/>
      <c r="AA7" s="230"/>
      <c r="AB7" s="229"/>
      <c r="AC7" s="229"/>
      <c r="AD7" s="225"/>
    </row>
    <row r="8" ht="30.0" customHeight="1">
      <c r="A8" s="21"/>
      <c r="B8" s="231" t="s">
        <v>157</v>
      </c>
      <c r="C8" s="7"/>
      <c r="D8" s="7"/>
      <c r="E8" s="8"/>
      <c r="F8" s="221"/>
      <c r="G8" s="232"/>
      <c r="H8" s="8"/>
      <c r="I8" s="233"/>
      <c r="J8" s="232"/>
      <c r="K8" s="8"/>
      <c r="L8" s="233"/>
      <c r="M8" s="232"/>
      <c r="N8" s="8"/>
      <c r="O8" s="233"/>
      <c r="P8" s="232"/>
      <c r="Q8" s="8"/>
      <c r="R8" s="233"/>
      <c r="S8" s="232"/>
      <c r="T8" s="8"/>
      <c r="U8" s="233"/>
      <c r="V8" s="232"/>
      <c r="W8" s="8"/>
      <c r="X8" s="233"/>
      <c r="Y8" s="232"/>
      <c r="Z8" s="8"/>
      <c r="AA8" s="233"/>
      <c r="AB8" s="232"/>
      <c r="AC8" s="8"/>
      <c r="AD8" s="27"/>
    </row>
    <row r="9" ht="30.0" customHeight="1">
      <c r="A9" s="225"/>
      <c r="B9" s="226"/>
      <c r="C9" s="225"/>
      <c r="D9" s="227"/>
      <c r="E9" s="227"/>
      <c r="F9" s="228"/>
      <c r="G9" s="229"/>
      <c r="H9" s="229"/>
      <c r="I9" s="230"/>
      <c r="J9" s="234"/>
      <c r="K9" s="234"/>
      <c r="L9" s="230"/>
      <c r="M9" s="234"/>
      <c r="N9" s="234"/>
      <c r="O9" s="230"/>
      <c r="P9" s="234"/>
      <c r="Q9" s="234"/>
      <c r="R9" s="230"/>
      <c r="S9" s="234"/>
      <c r="T9" s="234"/>
      <c r="U9" s="230"/>
      <c r="V9" s="234"/>
      <c r="W9" s="234"/>
      <c r="X9" s="230"/>
      <c r="Y9" s="234"/>
      <c r="Z9" s="234"/>
      <c r="AA9" s="230"/>
      <c r="AB9" s="234"/>
      <c r="AC9" s="234"/>
      <c r="AD9" s="225"/>
    </row>
    <row r="10" ht="37.5" customHeight="1">
      <c r="A10" s="21"/>
      <c r="B10" s="236" t="s">
        <v>160</v>
      </c>
      <c r="C10" s="237"/>
      <c r="D10" s="237"/>
      <c r="E10" s="238"/>
      <c r="F10" s="221"/>
      <c r="G10" s="239" t="str">
        <f>IF(G5="", "", G5-$D$5)</f>
        <v/>
      </c>
      <c r="H10" s="240" t="str">
        <f>IF(H5="", "", H5-$E$5)</f>
        <v/>
      </c>
      <c r="I10" s="241"/>
      <c r="J10" s="239" t="str">
        <f>IF(J5="", "", J5-$D$5)</f>
        <v/>
      </c>
      <c r="K10" s="240" t="str">
        <f>IF(K5="", "", K5-$E$5)</f>
        <v/>
      </c>
      <c r="L10" s="230"/>
      <c r="M10" s="239" t="str">
        <f>IF(M5="", "", M5-$D$5)</f>
        <v/>
      </c>
      <c r="N10" s="240" t="str">
        <f>IF(N5="", "", N5-$E$5)</f>
        <v/>
      </c>
      <c r="O10" s="230"/>
      <c r="P10" s="239" t="str">
        <f>IF(P5="", "", P5-$D$5)</f>
        <v/>
      </c>
      <c r="Q10" s="240" t="str">
        <f>IF(Q5="", "", Q5-$E$5)</f>
        <v/>
      </c>
      <c r="R10" s="230"/>
      <c r="S10" s="239" t="str">
        <f>IF(S5="", "", S5-$D$5)</f>
        <v/>
      </c>
      <c r="T10" s="240" t="str">
        <f>IF(T5="", "", T5-$E$5)</f>
        <v/>
      </c>
      <c r="U10" s="230"/>
      <c r="V10" s="239" t="str">
        <f>IF(V5="", "", V5-$D$5)</f>
        <v/>
      </c>
      <c r="W10" s="240" t="str">
        <f>IF(W5="", "", W5-$E$5)</f>
        <v/>
      </c>
      <c r="X10" s="230"/>
      <c r="Y10" s="239" t="str">
        <f>IF(Y5="", "", Y5-$D$5)</f>
        <v/>
      </c>
      <c r="Z10" s="240" t="str">
        <f>IF(Z5="", "", Z5-$E$5)</f>
        <v/>
      </c>
      <c r="AA10" s="230"/>
      <c r="AB10" s="239" t="str">
        <f>IF(AB5="", "", AB5-$D$5)</f>
        <v/>
      </c>
      <c r="AC10" s="240" t="str">
        <f>IF(AC5="", "", AC5-$E$5)</f>
        <v/>
      </c>
      <c r="AD10" s="225"/>
    </row>
    <row r="11" ht="37.5" customHeight="1">
      <c r="A11" s="21"/>
      <c r="B11" s="158"/>
      <c r="C11" s="127"/>
      <c r="D11" s="127"/>
      <c r="E11" s="128"/>
      <c r="F11" s="221"/>
      <c r="G11" s="242" t="str">
        <f>IF(G6="", "", G6-$D$6)</f>
        <v/>
      </c>
      <c r="H11" s="224" t="str">
        <f>IF(H6="", "", H6-$E$6)</f>
        <v/>
      </c>
      <c r="I11" s="241"/>
      <c r="J11" s="242" t="str">
        <f>IF(J6="", "", J6-$D$6)</f>
        <v/>
      </c>
      <c r="K11" s="224" t="str">
        <f>IF(K6="", "", K6-$E$6)</f>
        <v/>
      </c>
      <c r="L11" s="230"/>
      <c r="M11" s="242" t="str">
        <f>IF(M6="", "", M6-$D$6)</f>
        <v/>
      </c>
      <c r="N11" s="224" t="str">
        <f>IF(N6="", "", N6-$E$6)</f>
        <v/>
      </c>
      <c r="O11" s="230"/>
      <c r="P11" s="242" t="str">
        <f>IF(P6="", "", P6-$D$6)</f>
        <v/>
      </c>
      <c r="Q11" s="224" t="str">
        <f>IF(Q6="", "", Q6-$E$6)</f>
        <v/>
      </c>
      <c r="R11" s="230"/>
      <c r="S11" s="242" t="str">
        <f>IF(S6="", "", S6-$D$6)</f>
        <v/>
      </c>
      <c r="T11" s="224" t="str">
        <f>IF(T6="", "", T6-$E$6)</f>
        <v/>
      </c>
      <c r="U11" s="230"/>
      <c r="V11" s="242" t="str">
        <f>IF(V6="", "", V6-$D$6)</f>
        <v/>
      </c>
      <c r="W11" s="224" t="str">
        <f>IF(W6="", "", W6-$E$6)</f>
        <v/>
      </c>
      <c r="X11" s="230"/>
      <c r="Y11" s="242" t="str">
        <f>IF(Y6="", "", Y6-$D$6)</f>
        <v/>
      </c>
      <c r="Z11" s="224" t="str">
        <f>IF(Z6="", "", Z6-$E$6)</f>
        <v/>
      </c>
      <c r="AA11" s="230"/>
      <c r="AB11" s="242" t="str">
        <f>IF(AB6="", "", AB6-$D$6)</f>
        <v/>
      </c>
      <c r="AC11" s="224" t="str">
        <f>IF(AC6="", "", AC6-$E$6)</f>
        <v/>
      </c>
      <c r="AD11" s="225"/>
    </row>
    <row r="12" ht="7.5" customHeight="1">
      <c r="A12" s="31"/>
      <c r="B12" s="33"/>
      <c r="C12" s="31"/>
      <c r="D12" s="243"/>
      <c r="E12" s="243"/>
      <c r="F12" s="31"/>
      <c r="G12" s="33"/>
      <c r="H12" s="33"/>
      <c r="I12" s="31"/>
      <c r="J12" s="33"/>
      <c r="K12" s="33"/>
      <c r="L12" s="31"/>
      <c r="M12" s="33"/>
      <c r="N12" s="33"/>
      <c r="O12" s="31"/>
      <c r="P12" s="33"/>
      <c r="Q12" s="33"/>
      <c r="R12" s="31"/>
      <c r="S12" s="33"/>
      <c r="T12" s="33"/>
      <c r="U12" s="31"/>
      <c r="V12" s="33"/>
      <c r="W12" s="33"/>
      <c r="X12" s="31"/>
      <c r="Y12" s="33"/>
      <c r="Z12" s="33"/>
      <c r="AA12" s="31"/>
      <c r="AB12" s="33"/>
      <c r="AC12" s="33"/>
      <c r="AD12" s="31"/>
    </row>
    <row r="13" ht="30.0" customHeight="1">
      <c r="A13" s="245"/>
      <c r="B13" s="246" t="s">
        <v>161</v>
      </c>
      <c r="C13" s="237"/>
      <c r="D13" s="237"/>
      <c r="E13" s="238"/>
      <c r="F13" s="247"/>
      <c r="G13" s="248" t="s">
        <v>162</v>
      </c>
      <c r="H13" s="249" t="str">
        <f>IF(OR(G5="", H5="", G6="", H6=""), "", SUM(G10:H11)*9.81)</f>
        <v/>
      </c>
      <c r="I13" s="250"/>
      <c r="J13" s="251" t="s">
        <v>162</v>
      </c>
      <c r="K13" s="249" t="str">
        <f>IF(OR(J5="", K5="", J6="", K6=""), "", SUM(J10:K11)*9.81)</f>
        <v/>
      </c>
      <c r="L13" s="31"/>
      <c r="M13" s="251" t="s">
        <v>162</v>
      </c>
      <c r="N13" s="249" t="str">
        <f>IF(OR(M5="", N5="", M6="", N6=""), "", SUM(M10:N11)*9.81)</f>
        <v/>
      </c>
      <c r="O13" s="31"/>
      <c r="P13" s="251" t="s">
        <v>162</v>
      </c>
      <c r="Q13" s="249" t="str">
        <f>IF(OR(P5="", Q5="", P6="", Q6=""), "", SUM(P10:Q11)*9.81)</f>
        <v/>
      </c>
      <c r="R13" s="31"/>
      <c r="S13" s="251" t="s">
        <v>162</v>
      </c>
      <c r="T13" s="249" t="str">
        <f>IF(OR(S5="", T5="", S6="", T6=""), "", SUM(S10:T11)*9.81)</f>
        <v/>
      </c>
      <c r="U13" s="31"/>
      <c r="V13" s="251" t="s">
        <v>162</v>
      </c>
      <c r="W13" s="249" t="str">
        <f>IF(OR(V5="", W5="", V6="", W6=""), "", SUM(V10:W11)*9.81)</f>
        <v/>
      </c>
      <c r="X13" s="31"/>
      <c r="Y13" s="251" t="s">
        <v>162</v>
      </c>
      <c r="Z13" s="249" t="str">
        <f>IF(OR(Y5="", Z5="", Y6="", Z6=""), "", SUM(Y10:Z11)*9.81)</f>
        <v/>
      </c>
      <c r="AA13" s="31"/>
      <c r="AB13" s="251" t="s">
        <v>162</v>
      </c>
      <c r="AC13" s="249" t="str">
        <f>IF(OR(AB5="", AC5="", AB6="", AC6=""), "", SUM(AB10:AC11)*9.81)</f>
        <v/>
      </c>
      <c r="AD13" s="31"/>
    </row>
    <row r="14" ht="30.0" customHeight="1">
      <c r="A14" s="245"/>
      <c r="B14" s="155"/>
      <c r="E14" s="252"/>
      <c r="F14" s="247"/>
      <c r="G14" s="253" t="s">
        <v>163</v>
      </c>
      <c r="H14" s="254" t="str">
        <f>IF(H13="", "", 2*(-H13)/('Dados iniciais'!$C$10*(G4/3.6)^2*'Dados iniciais'!$C$6))</f>
        <v/>
      </c>
      <c r="I14" s="250"/>
      <c r="J14" s="253" t="s">
        <v>163</v>
      </c>
      <c r="K14" s="254" t="str">
        <f>IF(K13="", "", 2*(-K13)/('Dados iniciais'!$C$10*(J4/3.6)^2*'Dados iniciais'!$C$6))</f>
        <v/>
      </c>
      <c r="L14" s="31"/>
      <c r="M14" s="253" t="s">
        <v>163</v>
      </c>
      <c r="N14" s="254" t="str">
        <f>IF(N13="", "", 2*(-N13)/('Dados iniciais'!$C$10*(M4/3.6)^2*'Dados iniciais'!$C$6))</f>
        <v/>
      </c>
      <c r="O14" s="31"/>
      <c r="P14" s="253" t="s">
        <v>163</v>
      </c>
      <c r="Q14" s="254" t="str">
        <f>IF(Q13="", "", 2*(-Q13)/('Dados iniciais'!$C$10*(P4/3.6)^2*'Dados iniciais'!$C$6))</f>
        <v/>
      </c>
      <c r="R14" s="31"/>
      <c r="S14" s="253" t="s">
        <v>163</v>
      </c>
      <c r="T14" s="254" t="str">
        <f>IF(T13="", "", 2*(-T13)/('Dados iniciais'!$C$10*(S4/3.6)^2*'Dados iniciais'!$C$6))</f>
        <v/>
      </c>
      <c r="U14" s="31"/>
      <c r="V14" s="253" t="s">
        <v>163</v>
      </c>
      <c r="W14" s="254" t="str">
        <f>IF(W13="", "", 2*(-W13)/('Dados iniciais'!$C$10*(V4/3.6)^2*'Dados iniciais'!$C$6))</f>
        <v/>
      </c>
      <c r="X14" s="31"/>
      <c r="Y14" s="253" t="s">
        <v>163</v>
      </c>
      <c r="Z14" s="254" t="str">
        <f>IF(Z13="", "", 2*(-Z13)/('Dados iniciais'!$C$10*(Y4/3.6)^2*'Dados iniciais'!$C$6))</f>
        <v/>
      </c>
      <c r="AA14" s="31"/>
      <c r="AB14" s="253" t="s">
        <v>163</v>
      </c>
      <c r="AC14" s="254" t="str">
        <f>IF(AC13="", "", 2*(-AC13)/('Dados iniciais'!$C$10*(AB4/3.6)^2*'Dados iniciais'!$C$6))</f>
        <v/>
      </c>
      <c r="AD14" s="31"/>
    </row>
    <row r="15" ht="30.0" hidden="1" customHeight="1">
      <c r="A15" s="245"/>
      <c r="B15" s="155"/>
      <c r="E15" s="252"/>
      <c r="F15" s="247"/>
      <c r="G15" s="253" t="s">
        <v>164</v>
      </c>
      <c r="H15" s="254" t="str">
        <f>IF(H14="", "",-H14)</f>
        <v/>
      </c>
      <c r="I15" s="250"/>
      <c r="J15" s="253" t="s">
        <v>164</v>
      </c>
      <c r="K15" s="254" t="str">
        <f>IF(K14="", "",-K14)</f>
        <v/>
      </c>
      <c r="L15" s="31"/>
      <c r="M15" s="253" t="s">
        <v>164</v>
      </c>
      <c r="N15" s="254" t="str">
        <f>IF(N14="", "",-N14)</f>
        <v/>
      </c>
      <c r="O15" s="31"/>
      <c r="P15" s="253" t="s">
        <v>164</v>
      </c>
      <c r="Q15" s="254" t="str">
        <f>IF(Q14="", "",-Q14)</f>
        <v/>
      </c>
      <c r="R15" s="31"/>
      <c r="S15" s="253" t="s">
        <v>164</v>
      </c>
      <c r="T15" s="254" t="str">
        <f>IF(T14="", "",-T14)</f>
        <v/>
      </c>
      <c r="U15" s="31"/>
      <c r="V15" s="253" t="s">
        <v>164</v>
      </c>
      <c r="W15" s="254" t="str">
        <f>IF(W14="", "",-W14)</f>
        <v/>
      </c>
      <c r="X15" s="31"/>
      <c r="Y15" s="253" t="s">
        <v>164</v>
      </c>
      <c r="Z15" s="254" t="str">
        <f>IF(Z14="", "",-Z14)</f>
        <v/>
      </c>
      <c r="AA15" s="31"/>
      <c r="AB15" s="253" t="s">
        <v>164</v>
      </c>
      <c r="AC15" s="254" t="str">
        <f>IF(AC14="", "",-AC14)</f>
        <v/>
      </c>
      <c r="AD15" s="31"/>
    </row>
    <row r="16" ht="30.0" hidden="1" customHeight="1">
      <c r="A16" s="245"/>
      <c r="B16" s="155"/>
      <c r="E16" s="252"/>
      <c r="F16" s="247"/>
      <c r="G16" s="253" t="s">
        <v>165</v>
      </c>
      <c r="H16" s="255" t="str">
        <f>IF(H13="", "", ('Dados iniciais'!$C$9*(G11+H11)*9.81-H13*'Dados iniciais'!$C$7)/'Dados iniciais'!$C$8)</f>
        <v/>
      </c>
      <c r="I16" s="250"/>
      <c r="J16" s="253" t="s">
        <v>165</v>
      </c>
      <c r="K16" s="255" t="str">
        <f>IF(K13="", "", ('Dados iniciais'!$C$9*(J11+K11)*9.81-K13*'Dados iniciais'!$C$7)/'Dados iniciais'!$C$8)</f>
        <v/>
      </c>
      <c r="L16" s="31"/>
      <c r="M16" s="253" t="s">
        <v>165</v>
      </c>
      <c r="N16" s="255" t="str">
        <f>IF(N13="", "", ('Dados iniciais'!$C$9*(M11+N11)*9.81-N13*'Dados iniciais'!$C$7)/'Dados iniciais'!$C$8)</f>
        <v/>
      </c>
      <c r="O16" s="31"/>
      <c r="P16" s="253" t="s">
        <v>165</v>
      </c>
      <c r="Q16" s="255" t="str">
        <f>IF(Q13="", "", ('Dados iniciais'!$C$9*(P11+Q11)*9.81-Q13*'Dados iniciais'!$C$7)/'Dados iniciais'!$C$8)</f>
        <v/>
      </c>
      <c r="R16" s="31"/>
      <c r="S16" s="253" t="s">
        <v>165</v>
      </c>
      <c r="T16" s="255" t="str">
        <f>IF(T13="", "", ('Dados iniciais'!$C$9*(S11+T11)*9.81-T13*'Dados iniciais'!$C$7)/'Dados iniciais'!$C$8)</f>
        <v/>
      </c>
      <c r="U16" s="31"/>
      <c r="V16" s="253" t="s">
        <v>165</v>
      </c>
      <c r="W16" s="255" t="str">
        <f>IF(W13="", "", ('Dados iniciais'!$C$9*(V11+W11)*9.81-W13*'Dados iniciais'!$C$7)/'Dados iniciais'!$C$8)</f>
        <v/>
      </c>
      <c r="X16" s="31"/>
      <c r="Y16" s="253" t="s">
        <v>165</v>
      </c>
      <c r="Z16" s="255" t="str">
        <f>IF(Z13="", "", ('Dados iniciais'!$C$9*(Y11+Z11)*9.81-Z13*'Dados iniciais'!$C$7)/'Dados iniciais'!$C$8)</f>
        <v/>
      </c>
      <c r="AA16" s="31"/>
      <c r="AB16" s="253" t="s">
        <v>165</v>
      </c>
      <c r="AC16" s="255" t="str">
        <f>IF(AC13="", "", ('Dados iniciais'!$C$9*(AB11+AC11)*9.81-AC13*'Dados iniciais'!$C$7)/'Dados iniciais'!$C$8)</f>
        <v/>
      </c>
      <c r="AD16" s="31"/>
    </row>
    <row r="17" ht="30.0" customHeight="1">
      <c r="A17" s="245"/>
      <c r="B17" s="155"/>
      <c r="E17" s="252"/>
      <c r="F17" s="247"/>
      <c r="G17" s="253" t="s">
        <v>166</v>
      </c>
      <c r="H17" s="256" t="str">
        <f>IF(G8="", "", 2*G8/('Dados iniciais'!$C$10*(G4/3.6)^2*'Dados iniciais'!$C$6))</f>
        <v/>
      </c>
      <c r="I17" s="250"/>
      <c r="J17" s="253" t="s">
        <v>166</v>
      </c>
      <c r="K17" s="256" t="str">
        <f>IF(J8="", "", 2*J8/('Dados iniciais'!$C$10*(J4/3.6)^2*'Dados iniciais'!$C$6))</f>
        <v/>
      </c>
      <c r="L17" s="31"/>
      <c r="M17" s="253" t="s">
        <v>166</v>
      </c>
      <c r="N17" s="256" t="str">
        <f>IF(M8="", "", 2*M8/('Dados iniciais'!$C$10*(M4/3.6)^2*'Dados iniciais'!$C$6))</f>
        <v/>
      </c>
      <c r="O17" s="31"/>
      <c r="P17" s="253" t="s">
        <v>166</v>
      </c>
      <c r="Q17" s="256" t="str">
        <f>IF(P8="", "", 2*P8/('Dados iniciais'!$C$10*(P4/3.6)^2*'Dados iniciais'!$C$6))</f>
        <v/>
      </c>
      <c r="R17" s="31"/>
      <c r="S17" s="253" t="s">
        <v>166</v>
      </c>
      <c r="T17" s="256" t="str">
        <f>IF(S8="", "", 2*S8/('Dados iniciais'!$C$10*(S4/3.6)^2*'Dados iniciais'!$C$6))</f>
        <v/>
      </c>
      <c r="U17" s="31"/>
      <c r="V17" s="253" t="s">
        <v>166</v>
      </c>
      <c r="W17" s="256" t="str">
        <f>IF(V8="", "", 2*V8/('Dados iniciais'!$C$10*(V4/3.6)^2*'Dados iniciais'!$C$6))</f>
        <v/>
      </c>
      <c r="X17" s="31"/>
      <c r="Y17" s="253" t="s">
        <v>166</v>
      </c>
      <c r="Z17" s="256" t="str">
        <f>IF(Y8="", "", 2*Y8/('Dados iniciais'!$C$10*(Y4/3.6)^2*'Dados iniciais'!$C$6))</f>
        <v/>
      </c>
      <c r="AA17" s="31"/>
      <c r="AB17" s="253" t="s">
        <v>166</v>
      </c>
      <c r="AC17" s="256" t="str">
        <f>IF(AB8="", "", 2*AB8/('Dados iniciais'!$C$10*(AB4/3.6)^2*'Dados iniciais'!$C$6))</f>
        <v/>
      </c>
      <c r="AD17" s="31"/>
    </row>
    <row r="18" ht="30.0" customHeight="1">
      <c r="A18" s="245"/>
      <c r="B18" s="158"/>
      <c r="C18" s="127"/>
      <c r="D18" s="127"/>
      <c r="E18" s="128"/>
      <c r="F18" s="247"/>
      <c r="G18" s="257" t="s">
        <v>167</v>
      </c>
      <c r="H18" s="258" t="str">
        <f>IF(OR(H14="", H17="", H17=0), "", ABS(H14/H17))</f>
        <v/>
      </c>
      <c r="I18" s="250"/>
      <c r="J18" s="257" t="s">
        <v>167</v>
      </c>
      <c r="K18" s="258" t="str">
        <f>IF(OR(K14="", K17="", K17=0), "", ABS(K14/K17))</f>
        <v/>
      </c>
      <c r="L18" s="31"/>
      <c r="M18" s="257" t="s">
        <v>167</v>
      </c>
      <c r="N18" s="258" t="str">
        <f>IF(OR(N14="", N17="", N17=0), "", ABS(N14/N17))</f>
        <v/>
      </c>
      <c r="O18" s="31"/>
      <c r="P18" s="257" t="s">
        <v>167</v>
      </c>
      <c r="Q18" s="258" t="str">
        <f>IF(OR(Q14="", Q17="", Q17=0), "", ABS(Q14/Q17))</f>
        <v/>
      </c>
      <c r="R18" s="31"/>
      <c r="S18" s="257" t="s">
        <v>167</v>
      </c>
      <c r="T18" s="258" t="str">
        <f>IF(OR(T14="", T17="", T17=0), "", ABS(T14/T17))</f>
        <v/>
      </c>
      <c r="U18" s="31"/>
      <c r="V18" s="257" t="s">
        <v>167</v>
      </c>
      <c r="W18" s="258" t="str">
        <f>IF(OR(W14="", W17="", W17=0), "", ABS(W14/W17))</f>
        <v/>
      </c>
      <c r="X18" s="31"/>
      <c r="Y18" s="257" t="s">
        <v>167</v>
      </c>
      <c r="Z18" s="258" t="str">
        <f>IF(OR(Z14="", Z17="", Z17=0), "", ABS(Z14/Z17))</f>
        <v/>
      </c>
      <c r="AA18" s="31"/>
      <c r="AB18" s="257" t="s">
        <v>167</v>
      </c>
      <c r="AC18" s="258" t="str">
        <f>IF(OR(AC14="", AC17="", AC17=0), "", ABS(AC14/AC17))</f>
        <v/>
      </c>
      <c r="AD18" s="31"/>
    </row>
    <row r="19" ht="30.0" hidden="1" customHeight="1">
      <c r="A19" s="374"/>
      <c r="B19" s="32"/>
      <c r="C19" s="375"/>
      <c r="D19" s="375"/>
      <c r="E19" s="375"/>
      <c r="F19" s="376"/>
      <c r="G19" s="377" t="s">
        <v>305</v>
      </c>
      <c r="H19" s="261" t="str">
        <f>IF(H18="", "",-H18)</f>
        <v/>
      </c>
      <c r="I19" s="374"/>
      <c r="J19" s="377" t="s">
        <v>305</v>
      </c>
      <c r="K19" s="261" t="str">
        <f>IF(K18="", "",-K18)</f>
        <v/>
      </c>
      <c r="L19" s="32"/>
      <c r="M19" s="377" t="s">
        <v>305</v>
      </c>
      <c r="N19" s="261" t="str">
        <f>IF(N18="", "",-N18)</f>
        <v/>
      </c>
      <c r="O19" s="32"/>
      <c r="P19" s="377" t="s">
        <v>305</v>
      </c>
      <c r="Q19" s="261" t="str">
        <f>IF(Q18="", "",-Q18)</f>
        <v/>
      </c>
      <c r="R19" s="32"/>
      <c r="S19" s="377" t="s">
        <v>305</v>
      </c>
      <c r="T19" s="261" t="str">
        <f>IF(T18="", "",-T18)</f>
        <v/>
      </c>
      <c r="U19" s="32"/>
      <c r="V19" s="377" t="s">
        <v>305</v>
      </c>
      <c r="W19" s="261" t="str">
        <f>IF(W18="", "",-W18)</f>
        <v/>
      </c>
      <c r="X19" s="32"/>
      <c r="Y19" s="377" t="s">
        <v>305</v>
      </c>
      <c r="Z19" s="261" t="str">
        <f>IF(Z18="", "",-Z18)</f>
        <v/>
      </c>
      <c r="AA19" s="32"/>
      <c r="AB19" s="377" t="s">
        <v>305</v>
      </c>
      <c r="AC19" s="261" t="str">
        <f>IF(AC18="", "",-AC18)</f>
        <v/>
      </c>
      <c r="AD19" s="376"/>
    </row>
    <row r="20" ht="30.0" customHeight="1">
      <c r="A20" s="243"/>
      <c r="B20" s="33"/>
      <c r="C20" s="378"/>
      <c r="D20" s="378"/>
      <c r="E20" s="378"/>
      <c r="F20" s="33"/>
      <c r="G20" s="379"/>
      <c r="H20" s="264"/>
      <c r="I20" s="33"/>
      <c r="J20" s="379"/>
      <c r="K20" s="264"/>
      <c r="L20" s="33"/>
      <c r="M20" s="379"/>
      <c r="N20" s="264"/>
      <c r="O20" s="33"/>
      <c r="P20" s="379"/>
      <c r="Q20" s="264"/>
      <c r="R20" s="33"/>
      <c r="S20" s="379"/>
      <c r="T20" s="264"/>
      <c r="U20" s="33"/>
      <c r="V20" s="379"/>
      <c r="W20" s="264"/>
      <c r="X20" s="33"/>
      <c r="Y20" s="379"/>
      <c r="Z20" s="264"/>
      <c r="AA20" s="33"/>
      <c r="AB20" s="379"/>
      <c r="AC20" s="264"/>
      <c r="AD20" s="380"/>
    </row>
    <row r="21" ht="37.5" customHeight="1">
      <c r="A21" s="31"/>
      <c r="B21" s="31"/>
      <c r="C21" s="381"/>
      <c r="D21" s="381"/>
      <c r="E21" s="381"/>
      <c r="F21" s="31"/>
      <c r="G21" s="382"/>
      <c r="H21" s="266"/>
      <c r="I21" s="31"/>
      <c r="J21" s="382"/>
      <c r="K21" s="266"/>
      <c r="L21" s="31"/>
      <c r="M21" s="382"/>
      <c r="N21" s="266"/>
      <c r="O21" s="31"/>
      <c r="P21" s="382"/>
      <c r="Q21" s="266"/>
      <c r="R21" s="31"/>
      <c r="S21" s="382"/>
      <c r="T21" s="266"/>
      <c r="U21" s="31"/>
      <c r="V21" s="382"/>
      <c r="W21" s="266"/>
      <c r="X21" s="31"/>
      <c r="Y21" s="382"/>
      <c r="Z21" s="266"/>
      <c r="AA21" s="31"/>
      <c r="AB21" s="382"/>
      <c r="AC21" s="266"/>
      <c r="AD21" s="31"/>
    </row>
    <row r="22" ht="37.5" customHeight="1">
      <c r="A22" s="31"/>
      <c r="B22" s="31"/>
      <c r="C22" s="381"/>
      <c r="D22" s="381"/>
      <c r="E22" s="381"/>
      <c r="F22" s="31"/>
      <c r="G22" s="382"/>
      <c r="H22" s="266"/>
      <c r="I22" s="31"/>
      <c r="J22" s="382"/>
      <c r="K22" s="266"/>
      <c r="L22" s="31"/>
      <c r="M22" s="382"/>
      <c r="N22" s="266"/>
      <c r="O22" s="31"/>
      <c r="P22" s="382"/>
      <c r="Q22" s="266"/>
      <c r="R22" s="31"/>
      <c r="S22" s="382"/>
      <c r="T22" s="266"/>
      <c r="U22" s="31"/>
      <c r="V22" s="382"/>
      <c r="W22" s="266"/>
      <c r="X22" s="31"/>
      <c r="Y22" s="382"/>
      <c r="Z22" s="266"/>
      <c r="AA22" s="31"/>
      <c r="AB22" s="382"/>
      <c r="AC22" s="266"/>
      <c r="AD22" s="31"/>
    </row>
    <row r="23" ht="37.5" customHeight="1">
      <c r="A23" s="31"/>
      <c r="B23" s="31"/>
      <c r="C23" s="381"/>
      <c r="D23" s="381"/>
      <c r="E23" s="381"/>
      <c r="F23" s="31"/>
      <c r="G23" s="382"/>
      <c r="H23" s="266"/>
      <c r="I23" s="31"/>
      <c r="J23" s="382"/>
      <c r="K23" s="266"/>
      <c r="L23" s="31"/>
      <c r="M23" s="382"/>
      <c r="N23" s="266"/>
      <c r="O23" s="31"/>
      <c r="P23" s="382"/>
      <c r="Q23" s="266"/>
      <c r="R23" s="31"/>
      <c r="S23" s="382"/>
      <c r="T23" s="266"/>
      <c r="U23" s="31"/>
      <c r="V23" s="382"/>
      <c r="W23" s="266"/>
      <c r="X23" s="31"/>
      <c r="Y23" s="382"/>
      <c r="Z23" s="266"/>
      <c r="AA23" s="31"/>
      <c r="AB23" s="382"/>
      <c r="AC23" s="266"/>
      <c r="AD23" s="31"/>
    </row>
    <row r="24" ht="37.5" customHeight="1">
      <c r="A24" s="31"/>
      <c r="B24" s="31"/>
      <c r="C24" s="381"/>
      <c r="D24" s="381"/>
      <c r="E24" s="381"/>
      <c r="F24" s="31"/>
      <c r="G24" s="382"/>
      <c r="H24" s="266"/>
      <c r="I24" s="31"/>
      <c r="J24" s="382"/>
      <c r="K24" s="266"/>
      <c r="L24" s="31"/>
      <c r="M24" s="382"/>
      <c r="N24" s="266"/>
      <c r="O24" s="31"/>
      <c r="P24" s="382"/>
      <c r="Q24" s="266"/>
      <c r="R24" s="31"/>
      <c r="S24" s="382"/>
      <c r="T24" s="266"/>
      <c r="U24" s="31"/>
      <c r="V24" s="382"/>
      <c r="W24" s="266"/>
      <c r="X24" s="31"/>
      <c r="Y24" s="382"/>
      <c r="Z24" s="266"/>
      <c r="AA24" s="31"/>
      <c r="AB24" s="382"/>
      <c r="AC24" s="266"/>
      <c r="AD24" s="31"/>
    </row>
    <row r="25" ht="37.5" customHeight="1">
      <c r="A25" s="31"/>
      <c r="B25" s="31"/>
      <c r="C25" s="381"/>
      <c r="D25" s="381"/>
      <c r="E25" s="381"/>
      <c r="F25" s="31"/>
      <c r="G25" s="382"/>
      <c r="H25" s="266"/>
      <c r="I25" s="31"/>
      <c r="J25" s="382"/>
      <c r="K25" s="266"/>
      <c r="L25" s="31"/>
      <c r="M25" s="382"/>
      <c r="N25" s="266"/>
      <c r="O25" s="31"/>
      <c r="P25" s="382"/>
      <c r="Q25" s="266"/>
      <c r="R25" s="31"/>
      <c r="S25" s="382"/>
      <c r="T25" s="266"/>
      <c r="U25" s="31"/>
      <c r="V25" s="382"/>
      <c r="W25" s="266"/>
      <c r="X25" s="31"/>
      <c r="Y25" s="382"/>
      <c r="Z25" s="266"/>
      <c r="AA25" s="31"/>
      <c r="AB25" s="382"/>
      <c r="AC25" s="266"/>
      <c r="AD25" s="31"/>
    </row>
    <row r="26" ht="37.5" customHeight="1">
      <c r="A26" s="31"/>
      <c r="B26" s="31"/>
      <c r="C26" s="381"/>
      <c r="D26" s="381"/>
      <c r="E26" s="381"/>
      <c r="F26" s="31"/>
      <c r="G26" s="382"/>
      <c r="H26" s="266"/>
      <c r="I26" s="31"/>
      <c r="J26" s="382"/>
      <c r="K26" s="266"/>
      <c r="L26" s="31"/>
      <c r="M26" s="382"/>
      <c r="N26" s="266"/>
      <c r="O26" s="31"/>
      <c r="P26" s="382"/>
      <c r="Q26" s="266"/>
      <c r="R26" s="31"/>
      <c r="S26" s="382"/>
      <c r="T26" s="266"/>
      <c r="U26" s="31"/>
      <c r="V26" s="382"/>
      <c r="W26" s="266"/>
      <c r="X26" s="31"/>
      <c r="Y26" s="382"/>
      <c r="Z26" s="266"/>
      <c r="AA26" s="31"/>
      <c r="AB26" s="382"/>
      <c r="AC26" s="266"/>
      <c r="AD26" s="31"/>
    </row>
    <row r="27" ht="37.5" customHeight="1">
      <c r="A27" s="31"/>
      <c r="B27" s="31"/>
      <c r="C27" s="381"/>
      <c r="D27" s="381"/>
      <c r="E27" s="381"/>
      <c r="F27" s="31"/>
      <c r="G27" s="382"/>
      <c r="H27" s="266"/>
      <c r="I27" s="31"/>
      <c r="J27" s="382"/>
      <c r="K27" s="266"/>
      <c r="L27" s="31"/>
      <c r="M27" s="382"/>
      <c r="N27" s="266"/>
      <c r="O27" s="31"/>
      <c r="P27" s="382"/>
      <c r="Q27" s="266"/>
      <c r="R27" s="31"/>
      <c r="S27" s="382"/>
      <c r="T27" s="266"/>
      <c r="U27" s="31"/>
      <c r="V27" s="382"/>
      <c r="W27" s="266"/>
      <c r="X27" s="31"/>
      <c r="Y27" s="382"/>
      <c r="Z27" s="266"/>
      <c r="AA27" s="31"/>
      <c r="AB27" s="382"/>
      <c r="AC27" s="266"/>
      <c r="AD27" s="31"/>
    </row>
    <row r="28" ht="37.5" customHeight="1">
      <c r="A28" s="31"/>
      <c r="B28" s="31"/>
      <c r="C28" s="381"/>
      <c r="D28" s="381"/>
      <c r="E28" s="381"/>
      <c r="F28" s="31"/>
      <c r="G28" s="382"/>
      <c r="H28" s="266"/>
      <c r="I28" s="31"/>
      <c r="J28" s="382"/>
      <c r="K28" s="266"/>
      <c r="L28" s="31"/>
      <c r="M28" s="382"/>
      <c r="N28" s="266"/>
      <c r="O28" s="31"/>
      <c r="P28" s="382"/>
      <c r="Q28" s="266"/>
      <c r="R28" s="31"/>
      <c r="S28" s="382"/>
      <c r="T28" s="266"/>
      <c r="U28" s="31"/>
      <c r="V28" s="382"/>
      <c r="W28" s="266"/>
      <c r="X28" s="31"/>
      <c r="Y28" s="382"/>
      <c r="Z28" s="266"/>
      <c r="AA28" s="31"/>
      <c r="AB28" s="382"/>
      <c r="AC28" s="266"/>
      <c r="AD28" s="31"/>
    </row>
    <row r="29" ht="37.5" customHeight="1">
      <c r="A29" s="31"/>
      <c r="B29" s="31"/>
      <c r="C29" s="381"/>
      <c r="D29" s="381"/>
      <c r="E29" s="381"/>
      <c r="F29" s="31"/>
      <c r="G29" s="382"/>
      <c r="H29" s="266"/>
      <c r="I29" s="31"/>
      <c r="J29" s="382"/>
      <c r="K29" s="266"/>
      <c r="L29" s="31"/>
      <c r="M29" s="382"/>
      <c r="N29" s="266"/>
      <c r="O29" s="31"/>
      <c r="P29" s="382"/>
      <c r="Q29" s="266"/>
      <c r="R29" s="31"/>
      <c r="S29" s="382"/>
      <c r="T29" s="266"/>
      <c r="U29" s="31"/>
      <c r="V29" s="382"/>
      <c r="W29" s="266"/>
      <c r="X29" s="31"/>
      <c r="Y29" s="382"/>
      <c r="Z29" s="266"/>
      <c r="AA29" s="31"/>
      <c r="AB29" s="382"/>
      <c r="AC29" s="266"/>
      <c r="AD29" s="31"/>
    </row>
    <row r="30" ht="37.5" customHeight="1">
      <c r="A30" s="31"/>
      <c r="B30" s="31"/>
      <c r="C30" s="381"/>
      <c r="D30" s="381"/>
      <c r="E30" s="381"/>
      <c r="F30" s="31"/>
      <c r="G30" s="382"/>
      <c r="H30" s="266"/>
      <c r="I30" s="31"/>
      <c r="J30" s="382"/>
      <c r="K30" s="266"/>
      <c r="L30" s="31"/>
      <c r="M30" s="382"/>
      <c r="N30" s="266"/>
      <c r="O30" s="31"/>
      <c r="P30" s="382"/>
      <c r="Q30" s="266"/>
      <c r="R30" s="31"/>
      <c r="S30" s="382"/>
      <c r="T30" s="266"/>
      <c r="U30" s="31"/>
      <c r="V30" s="382"/>
      <c r="W30" s="266"/>
      <c r="X30" s="31"/>
      <c r="Y30" s="382"/>
      <c r="Z30" s="266"/>
      <c r="AA30" s="31"/>
      <c r="AB30" s="382"/>
      <c r="AC30" s="266"/>
      <c r="AD30" s="31"/>
    </row>
    <row r="31" ht="37.5" customHeight="1">
      <c r="A31" s="31"/>
      <c r="B31" s="31"/>
      <c r="C31" s="381"/>
      <c r="D31" s="381"/>
      <c r="E31" s="381"/>
      <c r="F31" s="31"/>
      <c r="G31" s="382"/>
      <c r="H31" s="266"/>
      <c r="I31" s="31"/>
      <c r="J31" s="382"/>
      <c r="K31" s="266"/>
      <c r="L31" s="31"/>
      <c r="M31" s="382"/>
      <c r="N31" s="266"/>
      <c r="O31" s="31"/>
      <c r="P31" s="382"/>
      <c r="Q31" s="266"/>
      <c r="R31" s="31"/>
      <c r="S31" s="382"/>
      <c r="T31" s="266"/>
      <c r="U31" s="31"/>
      <c r="V31" s="382"/>
      <c r="W31" s="266"/>
      <c r="X31" s="31"/>
      <c r="Y31" s="382"/>
      <c r="Z31" s="266"/>
      <c r="AA31" s="31"/>
      <c r="AB31" s="382"/>
      <c r="AC31" s="266"/>
      <c r="AD31" s="31"/>
    </row>
    <row r="32" ht="37.5" customHeight="1">
      <c r="A32" s="31"/>
      <c r="B32" s="31"/>
      <c r="C32" s="381"/>
      <c r="D32" s="381"/>
      <c r="E32" s="381"/>
      <c r="F32" s="31"/>
      <c r="G32" s="382"/>
      <c r="H32" s="266"/>
      <c r="I32" s="31"/>
      <c r="J32" s="382"/>
      <c r="K32" s="266"/>
      <c r="L32" s="31"/>
      <c r="M32" s="382"/>
      <c r="N32" s="266"/>
      <c r="O32" s="31"/>
      <c r="P32" s="382"/>
      <c r="Q32" s="266"/>
      <c r="R32" s="31"/>
      <c r="S32" s="382"/>
      <c r="T32" s="266"/>
      <c r="U32" s="31"/>
      <c r="V32" s="382"/>
      <c r="W32" s="266"/>
      <c r="X32" s="31"/>
      <c r="Y32" s="382"/>
      <c r="Z32" s="266"/>
      <c r="AA32" s="31"/>
      <c r="AB32" s="382"/>
      <c r="AC32" s="266"/>
      <c r="AD32" s="31"/>
    </row>
    <row r="33" ht="37.5" customHeight="1">
      <c r="A33" s="31"/>
      <c r="B33" s="31"/>
      <c r="C33" s="381"/>
      <c r="D33" s="381"/>
      <c r="E33" s="381"/>
      <c r="F33" s="31"/>
      <c r="G33" s="382"/>
      <c r="H33" s="266"/>
      <c r="I33" s="31"/>
      <c r="J33" s="382"/>
      <c r="K33" s="266"/>
      <c r="L33" s="31"/>
      <c r="M33" s="382"/>
      <c r="N33" s="266"/>
      <c r="O33" s="31"/>
      <c r="P33" s="382"/>
      <c r="Q33" s="266"/>
      <c r="R33" s="31"/>
      <c r="S33" s="382"/>
      <c r="T33" s="266"/>
      <c r="U33" s="31"/>
      <c r="V33" s="382"/>
      <c r="W33" s="266"/>
      <c r="X33" s="31"/>
      <c r="Y33" s="382"/>
      <c r="Z33" s="266"/>
      <c r="AA33" s="31"/>
      <c r="AB33" s="382"/>
      <c r="AC33" s="266"/>
      <c r="AD33" s="31"/>
    </row>
    <row r="34" ht="37.5" customHeight="1">
      <c r="A34" s="31"/>
      <c r="B34" s="31"/>
      <c r="C34" s="381"/>
      <c r="D34" s="381"/>
      <c r="E34" s="381"/>
      <c r="F34" s="31"/>
      <c r="G34" s="382"/>
      <c r="H34" s="266"/>
      <c r="I34" s="31"/>
      <c r="J34" s="382"/>
      <c r="K34" s="266"/>
      <c r="L34" s="31"/>
      <c r="M34" s="382"/>
      <c r="N34" s="266"/>
      <c r="O34" s="31"/>
      <c r="P34" s="382"/>
      <c r="Q34" s="266"/>
      <c r="R34" s="31"/>
      <c r="S34" s="382"/>
      <c r="T34" s="266"/>
      <c r="U34" s="31"/>
      <c r="V34" s="382"/>
      <c r="W34" s="266"/>
      <c r="X34" s="31"/>
      <c r="Y34" s="382"/>
      <c r="Z34" s="266"/>
      <c r="AA34" s="31"/>
      <c r="AB34" s="382"/>
      <c r="AC34" s="266"/>
      <c r="AD34" s="31"/>
    </row>
    <row r="35" ht="37.5" customHeight="1">
      <c r="A35" s="31"/>
      <c r="B35" s="31"/>
      <c r="C35" s="381"/>
      <c r="D35" s="381"/>
      <c r="E35" s="381"/>
      <c r="F35" s="31"/>
      <c r="G35" s="382"/>
      <c r="H35" s="266"/>
      <c r="I35" s="31"/>
      <c r="J35" s="382"/>
      <c r="K35" s="266"/>
      <c r="L35" s="31"/>
      <c r="M35" s="382"/>
      <c r="N35" s="266"/>
      <c r="O35" s="31"/>
      <c r="P35" s="382"/>
      <c r="Q35" s="266"/>
      <c r="R35" s="31"/>
      <c r="S35" s="382"/>
      <c r="T35" s="266"/>
      <c r="U35" s="31"/>
      <c r="V35" s="382"/>
      <c r="W35" s="266"/>
      <c r="X35" s="31"/>
      <c r="Y35" s="382"/>
      <c r="Z35" s="266"/>
      <c r="AA35" s="31"/>
      <c r="AB35" s="382"/>
      <c r="AC35" s="266"/>
      <c r="AD35" s="31"/>
    </row>
    <row r="36" ht="37.5" customHeight="1">
      <c r="A36" s="31"/>
      <c r="B36" s="31"/>
      <c r="C36" s="381"/>
      <c r="D36" s="381"/>
      <c r="E36" s="381"/>
      <c r="F36" s="31"/>
      <c r="G36" s="382"/>
      <c r="H36" s="266"/>
      <c r="I36" s="31"/>
      <c r="J36" s="382"/>
      <c r="K36" s="266"/>
      <c r="L36" s="31"/>
      <c r="M36" s="382"/>
      <c r="N36" s="266"/>
      <c r="O36" s="31"/>
      <c r="P36" s="382"/>
      <c r="Q36" s="266"/>
      <c r="R36" s="31"/>
      <c r="S36" s="382"/>
      <c r="T36" s="266"/>
      <c r="U36" s="31"/>
      <c r="V36" s="382"/>
      <c r="W36" s="266"/>
      <c r="X36" s="31"/>
      <c r="Y36" s="382"/>
      <c r="Z36" s="266"/>
      <c r="AA36" s="31"/>
      <c r="AB36" s="382"/>
      <c r="AC36" s="266"/>
      <c r="AD36" s="31"/>
    </row>
    <row r="37" ht="37.5" customHeight="1">
      <c r="A37" s="31"/>
      <c r="B37" s="31"/>
      <c r="C37" s="381"/>
      <c r="D37" s="381"/>
      <c r="E37" s="381"/>
      <c r="F37" s="31"/>
      <c r="G37" s="382"/>
      <c r="H37" s="266"/>
      <c r="I37" s="31"/>
      <c r="J37" s="382"/>
      <c r="K37" s="266"/>
      <c r="L37" s="31"/>
      <c r="M37" s="382"/>
      <c r="N37" s="266"/>
      <c r="O37" s="31"/>
      <c r="P37" s="382"/>
      <c r="Q37" s="266"/>
      <c r="R37" s="31"/>
      <c r="S37" s="382"/>
      <c r="T37" s="266"/>
      <c r="U37" s="31"/>
      <c r="V37" s="382"/>
      <c r="W37" s="266"/>
      <c r="X37" s="31"/>
      <c r="Y37" s="382"/>
      <c r="Z37" s="266"/>
      <c r="AA37" s="31"/>
      <c r="AB37" s="382"/>
      <c r="AC37" s="266"/>
      <c r="AD37" s="31"/>
    </row>
    <row r="38" ht="37.5" customHeight="1">
      <c r="A38" s="31"/>
      <c r="B38" s="31"/>
      <c r="C38" s="381"/>
      <c r="D38" s="381"/>
      <c r="E38" s="381"/>
      <c r="F38" s="31"/>
      <c r="G38" s="382"/>
      <c r="H38" s="266"/>
      <c r="I38" s="31"/>
      <c r="J38" s="382"/>
      <c r="K38" s="266"/>
      <c r="L38" s="31"/>
      <c r="M38" s="382"/>
      <c r="N38" s="266"/>
      <c r="O38" s="31"/>
      <c r="P38" s="382"/>
      <c r="Q38" s="266"/>
      <c r="R38" s="31"/>
      <c r="S38" s="382"/>
      <c r="T38" s="266"/>
      <c r="U38" s="31"/>
      <c r="V38" s="382"/>
      <c r="W38" s="266"/>
      <c r="X38" s="31"/>
      <c r="Y38" s="382"/>
      <c r="Z38" s="266"/>
      <c r="AA38" s="31"/>
      <c r="AB38" s="382"/>
      <c r="AC38" s="266"/>
      <c r="AD38" s="31"/>
    </row>
  </sheetData>
  <mergeCells count="22">
    <mergeCell ref="V4:W4"/>
    <mergeCell ref="Y4:Z4"/>
    <mergeCell ref="B2:AC2"/>
    <mergeCell ref="G4:H4"/>
    <mergeCell ref="J4:K4"/>
    <mergeCell ref="M4:N4"/>
    <mergeCell ref="P4:Q4"/>
    <mergeCell ref="S4:T4"/>
    <mergeCell ref="AB4:AC4"/>
    <mergeCell ref="S8:T8"/>
    <mergeCell ref="V8:W8"/>
    <mergeCell ref="Y8:Z8"/>
    <mergeCell ref="AB8:AC8"/>
    <mergeCell ref="B10:E11"/>
    <mergeCell ref="B13:E18"/>
    <mergeCell ref="D4:E4"/>
    <mergeCell ref="B5:B6"/>
    <mergeCell ref="B8:E8"/>
    <mergeCell ref="G8:H8"/>
    <mergeCell ref="J8:K8"/>
    <mergeCell ref="M8:N8"/>
    <mergeCell ref="P8:Q8"/>
  </mergeCells>
  <conditionalFormatting sqref="G14:AC14">
    <cfRule type="colorScale" priority="1">
      <colorScale>
        <cfvo type="min"/>
        <cfvo type="max"/>
        <color rgb="FF3C78D8"/>
        <color rgb="FFC9DAF8"/>
      </colorScale>
    </cfRule>
  </conditionalFormatting>
  <conditionalFormatting sqref="G18:AC18">
    <cfRule type="colorScale" priority="2">
      <colorScale>
        <cfvo type="min"/>
        <cfvo type="max"/>
        <color rgb="FFCC0000"/>
        <color rgb="FFF4CCCC"/>
      </colorScale>
    </cfRule>
  </conditionalFormatting>
  <conditionalFormatting sqref="G13:AC13">
    <cfRule type="colorScale" priority="3">
      <colorScale>
        <cfvo type="min"/>
        <cfvo type="max"/>
        <color rgb="FFC9DAF8"/>
        <color rgb="FF3C78D8"/>
      </colorScale>
    </cfRule>
  </conditionalFormatting>
  <conditionalFormatting sqref="G14:AC14">
    <cfRule type="colorScale" priority="4">
      <colorScale>
        <cfvo type="min"/>
        <cfvo type="max"/>
        <color rgb="FFC9DAF8"/>
        <color rgb="FF3C78D8"/>
      </colorScale>
    </cfRule>
  </conditionalFormatting>
  <conditionalFormatting sqref="A8:AD8 G16:AC16">
    <cfRule type="colorScale" priority="5">
      <colorScale>
        <cfvo type="min"/>
        <cfvo type="max"/>
        <color rgb="FFFCE5CD"/>
        <color rgb="FFE69138"/>
      </colorScale>
    </cfRule>
  </conditionalFormatting>
  <conditionalFormatting sqref="G17:AC17">
    <cfRule type="colorScale" priority="6">
      <colorScale>
        <cfvo type="min"/>
        <cfvo type="max"/>
        <color rgb="FFFCE5CD"/>
        <color rgb="FFE69138"/>
      </colorScale>
    </cfRule>
  </conditionalFormatting>
  <conditionalFormatting sqref="G18:AC18">
    <cfRule type="colorScale" priority="7">
      <colorScale>
        <cfvo type="min"/>
        <cfvo type="max"/>
        <color rgb="FFF4CCCC"/>
        <color rgb="FFCC0000"/>
      </colorScale>
    </cfRule>
  </conditionalFormatting>
  <conditionalFormatting sqref="A8:AD8">
    <cfRule type="colorScale" priority="8">
      <colorScale>
        <cfvo type="min"/>
        <cfvo type="max"/>
        <color rgb="FFFCE5CD"/>
        <color rgb="FFE69138"/>
      </colorScale>
    </cfRule>
  </conditionalFormatting>
  <drawing r:id="rId1"/>
</worksheet>
</file>