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z211724\Downloads\ALL Data SDA\Statistical Data Analysis\"/>
    </mc:Choice>
  </mc:AlternateContent>
  <xr:revisionPtr revIDLastSave="0" documentId="13_ncr:1_{2F4B4450-1D5A-45F2-8FC7-75E812B1A1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E60" i="1"/>
  <c r="H41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D36" i="1"/>
  <c r="E36" i="1"/>
  <c r="F36" i="1"/>
  <c r="G36" i="1"/>
  <c r="C36" i="1"/>
  <c r="E29" i="1"/>
  <c r="C27" i="1"/>
  <c r="D27" i="1"/>
  <c r="E27" i="1"/>
  <c r="F27" i="1"/>
  <c r="G27" i="1"/>
  <c r="C28" i="1"/>
  <c r="D28" i="1"/>
  <c r="E28" i="1"/>
  <c r="F28" i="1"/>
  <c r="G28" i="1"/>
  <c r="C29" i="1"/>
  <c r="D29" i="1"/>
  <c r="F29" i="1"/>
  <c r="G29" i="1"/>
  <c r="C30" i="1"/>
  <c r="D30" i="1"/>
  <c r="E30" i="1"/>
  <c r="F30" i="1"/>
  <c r="G30" i="1"/>
  <c r="D26" i="1"/>
  <c r="E26" i="1"/>
  <c r="F26" i="1"/>
  <c r="G26" i="1"/>
  <c r="C26" i="1"/>
  <c r="F17" i="1"/>
  <c r="E20" i="1"/>
  <c r="D16" i="1"/>
  <c r="E16" i="1"/>
  <c r="F16" i="1"/>
  <c r="G16" i="1"/>
  <c r="D17" i="1"/>
  <c r="E17" i="1"/>
  <c r="G17" i="1"/>
  <c r="D18" i="1"/>
  <c r="E18" i="1"/>
  <c r="F18" i="1"/>
  <c r="G18" i="1"/>
  <c r="D19" i="1"/>
  <c r="E19" i="1"/>
  <c r="F19" i="1"/>
  <c r="G19" i="1"/>
  <c r="D20" i="1"/>
  <c r="F20" i="1"/>
  <c r="G20" i="1"/>
  <c r="C17" i="1"/>
  <c r="C18" i="1"/>
  <c r="C19" i="1"/>
  <c r="C20" i="1"/>
  <c r="C16" i="1"/>
  <c r="F46" i="1"/>
  <c r="F45" i="1"/>
  <c r="D46" i="1"/>
  <c r="D45" i="1"/>
  <c r="M43" i="1"/>
  <c r="H11" i="1"/>
  <c r="H6" i="1"/>
  <c r="H7" i="1"/>
  <c r="H8" i="1"/>
  <c r="H9" i="1"/>
  <c r="H10" i="1"/>
  <c r="D11" i="1"/>
  <c r="E11" i="1"/>
  <c r="F11" i="1"/>
  <c r="G11" i="1"/>
  <c r="C11" i="1"/>
  <c r="M38" i="1"/>
  <c r="E15" i="2"/>
  <c r="C14" i="2"/>
  <c r="C13" i="2"/>
  <c r="G18" i="2"/>
  <c r="F18" i="2"/>
  <c r="E18" i="2"/>
  <c r="D18" i="2"/>
  <c r="C18" i="2"/>
  <c r="H17" i="2"/>
  <c r="H16" i="2"/>
  <c r="H15" i="2"/>
  <c r="H14" i="2"/>
  <c r="H13" i="2"/>
  <c r="H5" i="2"/>
  <c r="C8" i="2"/>
  <c r="G8" i="2"/>
  <c r="F8" i="2"/>
  <c r="E8" i="2"/>
  <c r="D8" i="2"/>
  <c r="H7" i="2"/>
  <c r="H6" i="2"/>
  <c r="H4" i="2"/>
  <c r="H3" i="2"/>
  <c r="S11" i="1"/>
  <c r="C21" i="1" l="1"/>
  <c r="H18" i="2"/>
  <c r="H8" i="2"/>
  <c r="N26" i="1"/>
  <c r="N22" i="1"/>
  <c r="N24" i="1"/>
  <c r="N25" i="1"/>
  <c r="N17" i="1"/>
  <c r="N18" i="1"/>
  <c r="N19" i="1"/>
  <c r="N20" i="1"/>
  <c r="N16" i="1"/>
  <c r="N13" i="1"/>
  <c r="N11" i="1"/>
  <c r="N7" i="1"/>
  <c r="N8" i="1"/>
  <c r="N9" i="1"/>
  <c r="N10" i="1"/>
  <c r="N6" i="1"/>
  <c r="M27" i="1"/>
  <c r="M28" i="1"/>
  <c r="M29" i="1"/>
  <c r="M30" i="1"/>
  <c r="M26" i="1"/>
  <c r="M22" i="1"/>
  <c r="M23" i="1"/>
  <c r="M24" i="1"/>
  <c r="M25" i="1"/>
  <c r="M21" i="1"/>
  <c r="M17" i="1"/>
  <c r="M18" i="1"/>
  <c r="M19" i="1"/>
  <c r="M20" i="1"/>
  <c r="M16" i="1"/>
  <c r="M12" i="1"/>
  <c r="M13" i="1"/>
  <c r="M14" i="1"/>
  <c r="M15" i="1"/>
  <c r="M11" i="1"/>
  <c r="M7" i="1"/>
  <c r="M8" i="1"/>
  <c r="M9" i="1"/>
  <c r="M10" i="1"/>
  <c r="M6" i="1"/>
  <c r="G41" i="1" l="1"/>
  <c r="G21" i="1"/>
  <c r="F41" i="1"/>
  <c r="F21" i="1"/>
  <c r="H38" i="1"/>
  <c r="N15" i="1"/>
  <c r="N29" i="1"/>
  <c r="D21" i="1"/>
  <c r="D41" i="1"/>
  <c r="H18" i="1"/>
  <c r="N30" i="1"/>
  <c r="N14" i="1"/>
  <c r="N21" i="1"/>
  <c r="N28" i="1"/>
  <c r="H16" i="1"/>
  <c r="N27" i="1"/>
  <c r="H39" i="1"/>
  <c r="H19" i="1"/>
  <c r="E21" i="1"/>
  <c r="E41" i="1"/>
  <c r="N12" i="1"/>
  <c r="H40" i="1"/>
  <c r="H20" i="1"/>
  <c r="N23" i="1"/>
  <c r="H37" i="1"/>
  <c r="H17" i="1"/>
  <c r="H36" i="1" l="1"/>
  <c r="C41" i="1"/>
  <c r="H21" i="1"/>
</calcChain>
</file>

<file path=xl/sharedStrings.xml><?xml version="1.0" encoding="utf-8"?>
<sst xmlns="http://schemas.openxmlformats.org/spreadsheetml/2006/main" count="76" uniqueCount="35">
  <si>
    <t>Enrollment Trends</t>
  </si>
  <si>
    <t>Chi-square Analysis</t>
  </si>
  <si>
    <t>Freshman</t>
  </si>
  <si>
    <t>Sophomore</t>
  </si>
  <si>
    <t>Junior</t>
  </si>
  <si>
    <t>Senior</t>
  </si>
  <si>
    <t>Unclassified</t>
  </si>
  <si>
    <t>TOTAL</t>
  </si>
  <si>
    <t>OBSERVED</t>
  </si>
  <si>
    <t>EXPECTED</t>
  </si>
  <si>
    <t>O-E</t>
  </si>
  <si>
    <t>(O-E)^2</t>
  </si>
  <si>
    <t>(O-E)^2/E</t>
  </si>
  <si>
    <t>CHI-SQUARE COMPUTATION</t>
  </si>
  <si>
    <t>OBSERVED - EXPECTED</t>
  </si>
  <si>
    <t>(OBSERVED - EXPECTED)^2 / EXPECTED</t>
  </si>
  <si>
    <t>Chi-square critical value</t>
  </si>
  <si>
    <t>p = .05</t>
  </si>
  <si>
    <t>df = 16</t>
  </si>
  <si>
    <t>critical value=</t>
  </si>
  <si>
    <t>OBSERVED VALUE</t>
  </si>
  <si>
    <t>alpha Value</t>
  </si>
  <si>
    <t>Degrees of Freedom</t>
  </si>
  <si>
    <t>Table Value</t>
  </si>
  <si>
    <t>Chi Sqaure</t>
  </si>
  <si>
    <t>Critical Value</t>
  </si>
  <si>
    <t>Test Statistics&gt; Critical Value</t>
  </si>
  <si>
    <t>46.781&gt;26.3</t>
  </si>
  <si>
    <t>Reject Ho</t>
  </si>
  <si>
    <t>95% CI</t>
  </si>
  <si>
    <t xml:space="preserve">Alpha </t>
  </si>
  <si>
    <t>DOF</t>
  </si>
  <si>
    <t>99% CI</t>
  </si>
  <si>
    <t>conclude that test is Statistically Siginificant at 95% as well as at 99% CI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</si>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</sst>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0" fontId="7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topLeftCell="A2" zoomScaleNormal="100" workbookViewId="0">
      <selection activeCell="K9" sqref="K9"/>
    </sheetView>
  </sheetViews>
  <sheetFormatPr defaultRowHeight="15" x14ac:dyDescent="0.25"/>
  <cols>
    <col min="2" max="2" width="11.7109375" bestFit="1" customWidth="1"/>
    <col min="5" max="5" width="42.42578125" customWidth="1"/>
    <col min="10" max="10" width="11" bestFit="1" customWidth="1"/>
    <col min="12" max="12" width="20.140625" customWidth="1"/>
    <col min="13" max="13" width="10.28515625" style="1" bestFit="1" customWidth="1"/>
    <col min="14" max="17" width="10.28515625" style="1" customWidth="1"/>
    <col min="18" max="18" width="18" customWidth="1"/>
  </cols>
  <sheetData>
    <row r="1" spans="1:21" ht="23.25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1" ht="21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1" ht="2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21" ht="21" x14ac:dyDescent="0.35">
      <c r="B4" s="18" t="s">
        <v>20</v>
      </c>
      <c r="C4" s="19"/>
      <c r="D4" s="19"/>
      <c r="E4" s="19"/>
      <c r="F4" s="19"/>
      <c r="G4" s="19"/>
      <c r="H4" s="19"/>
      <c r="M4" s="23" t="s">
        <v>13</v>
      </c>
      <c r="N4" s="23"/>
      <c r="O4" s="23"/>
      <c r="P4" s="23"/>
      <c r="Q4" s="23"/>
      <c r="S4" s="20" t="s">
        <v>16</v>
      </c>
      <c r="T4" s="20"/>
      <c r="U4" s="20"/>
    </row>
    <row r="5" spans="1:21" x14ac:dyDescent="0.25">
      <c r="C5" s="2">
        <v>2007</v>
      </c>
      <c r="D5" s="2">
        <v>2008</v>
      </c>
      <c r="E5" s="2">
        <v>2009</v>
      </c>
      <c r="F5" s="2">
        <v>2010</v>
      </c>
      <c r="G5" s="2">
        <v>2011</v>
      </c>
      <c r="H5" s="2" t="s">
        <v>7</v>
      </c>
      <c r="M5" s="2" t="s">
        <v>8</v>
      </c>
      <c r="N5" s="2" t="s">
        <v>9</v>
      </c>
      <c r="O5" s="2" t="s">
        <v>10</v>
      </c>
      <c r="P5" s="2" t="s">
        <v>11</v>
      </c>
      <c r="Q5" s="2" t="s">
        <v>12</v>
      </c>
      <c r="S5" s="1" t="s">
        <v>17</v>
      </c>
      <c r="T5" s="1" t="s">
        <v>18</v>
      </c>
    </row>
    <row r="6" spans="1:21" x14ac:dyDescent="0.25">
      <c r="B6" t="s">
        <v>2</v>
      </c>
      <c r="C6" s="8">
        <v>560</v>
      </c>
      <c r="D6" s="8">
        <v>495</v>
      </c>
      <c r="E6" s="8">
        <v>553</v>
      </c>
      <c r="F6" s="8">
        <v>547</v>
      </c>
      <c r="G6" s="8">
        <v>512</v>
      </c>
      <c r="H6" s="9">
        <f>SUM(C6:G6)</f>
        <v>2667</v>
      </c>
      <c r="M6" s="1">
        <f>C6</f>
        <v>560</v>
      </c>
      <c r="N6" s="1">
        <f>C16</f>
        <v>507.81892417368761</v>
      </c>
    </row>
    <row r="7" spans="1:21" x14ac:dyDescent="0.25">
      <c r="B7" t="s">
        <v>3</v>
      </c>
      <c r="C7" s="8">
        <v>369</v>
      </c>
      <c r="D7" s="8">
        <v>385</v>
      </c>
      <c r="E7" s="8">
        <v>358</v>
      </c>
      <c r="F7" s="8">
        <v>361</v>
      </c>
      <c r="G7" s="8">
        <v>393</v>
      </c>
      <c r="H7" s="9">
        <f>SUM(C7:G7)</f>
        <v>1866</v>
      </c>
      <c r="M7" s="1">
        <f>C7</f>
        <v>369</v>
      </c>
      <c r="N7" s="1">
        <f>C17</f>
        <v>355.30187945560596</v>
      </c>
    </row>
    <row r="8" spans="1:21" x14ac:dyDescent="0.25">
      <c r="B8" t="s">
        <v>4</v>
      </c>
      <c r="C8" s="8">
        <v>209</v>
      </c>
      <c r="D8" s="8">
        <v>226</v>
      </c>
      <c r="E8" s="8">
        <v>248</v>
      </c>
      <c r="F8" s="8">
        <v>268</v>
      </c>
      <c r="G8" s="8">
        <v>285</v>
      </c>
      <c r="H8" s="9">
        <f>SUM(C8:G8)</f>
        <v>1236</v>
      </c>
      <c r="M8" s="1">
        <f>C8</f>
        <v>209</v>
      </c>
      <c r="N8" s="1">
        <f>C18</f>
        <v>235.34465327284511</v>
      </c>
    </row>
    <row r="9" spans="1:21" x14ac:dyDescent="0.25">
      <c r="B9" t="s">
        <v>5</v>
      </c>
      <c r="C9" s="8">
        <v>267</v>
      </c>
      <c r="D9" s="8">
        <v>277</v>
      </c>
      <c r="E9" s="8">
        <v>304</v>
      </c>
      <c r="F9" s="8">
        <v>328</v>
      </c>
      <c r="G9" s="8">
        <v>340</v>
      </c>
      <c r="H9" s="9">
        <f>SUM(C9:G9)</f>
        <v>1516</v>
      </c>
      <c r="M9" s="1">
        <f>C9</f>
        <v>267</v>
      </c>
      <c r="N9" s="1">
        <f>C19</f>
        <v>288.65897602073881</v>
      </c>
    </row>
    <row r="10" spans="1:21" x14ac:dyDescent="0.25">
      <c r="B10" t="s">
        <v>6</v>
      </c>
      <c r="C10" s="8">
        <v>64</v>
      </c>
      <c r="D10" s="8">
        <v>70</v>
      </c>
      <c r="E10" s="8">
        <v>93</v>
      </c>
      <c r="F10" s="8">
        <v>77</v>
      </c>
      <c r="G10" s="8">
        <v>126</v>
      </c>
      <c r="H10" s="9">
        <f>SUM(C10:G10)</f>
        <v>430</v>
      </c>
      <c r="I10" t="s">
        <v>34</v>
      </c>
      <c r="J10">
        <f>_xlfn.CHISQ.TEST(C6:G10,C16:G20)</f>
        <v>7.365702337013401E-5</v>
      </c>
      <c r="M10" s="1">
        <f>C10</f>
        <v>64</v>
      </c>
      <c r="N10" s="1">
        <f>C20</f>
        <v>81.875567077122483</v>
      </c>
    </row>
    <row r="11" spans="1:21" x14ac:dyDescent="0.25">
      <c r="B11" s="3" t="s">
        <v>7</v>
      </c>
      <c r="C11" s="10">
        <f>SUM(C6:C10)</f>
        <v>1469</v>
      </c>
      <c r="D11" s="10">
        <f>SUM(D6:D10)</f>
        <v>1453</v>
      </c>
      <c r="E11" s="10">
        <f>SUM(E6:E10)</f>
        <v>1556</v>
      </c>
      <c r="F11" s="10">
        <f>SUM(F6:F10)</f>
        <v>1581</v>
      </c>
      <c r="G11" s="10">
        <f>SUM(G6:G10)</f>
        <v>1656</v>
      </c>
      <c r="H11" s="9">
        <f>SUM(C6:G10)</f>
        <v>7715</v>
      </c>
      <c r="M11" s="1">
        <f>D6</f>
        <v>495</v>
      </c>
      <c r="N11" s="1">
        <f>D16</f>
        <v>502.28788075178227</v>
      </c>
      <c r="R11" t="s">
        <v>19</v>
      </c>
      <c r="S11">
        <f>CHIINV(0.05,16)</f>
        <v>26.296227604864239</v>
      </c>
    </row>
    <row r="12" spans="1:21" x14ac:dyDescent="0.25">
      <c r="J12" s="26">
        <f>_xlfn.CHISQ.TEST(C6:G10,C16:G20)</f>
        <v>7.365702337013401E-5</v>
      </c>
      <c r="M12" s="1">
        <f>D7</f>
        <v>385</v>
      </c>
      <c r="N12" s="1">
        <f>D17</f>
        <v>351.43201555411537</v>
      </c>
    </row>
    <row r="13" spans="1:21" x14ac:dyDescent="0.25">
      <c r="M13" s="1">
        <f>D8</f>
        <v>226</v>
      </c>
      <c r="N13" s="1">
        <f>D18</f>
        <v>232.78133506156837</v>
      </c>
    </row>
    <row r="14" spans="1:21" ht="18.75" x14ac:dyDescent="0.3">
      <c r="B14" s="18" t="s">
        <v>9</v>
      </c>
      <c r="C14" s="19"/>
      <c r="D14" s="19"/>
      <c r="E14" s="19"/>
      <c r="F14" s="19"/>
      <c r="G14" s="19"/>
      <c r="H14" s="19"/>
      <c r="M14" s="1">
        <f>D9</f>
        <v>277</v>
      </c>
      <c r="N14" s="1">
        <f>D19</f>
        <v>285.51497083603368</v>
      </c>
    </row>
    <row r="15" spans="1:21" x14ac:dyDescent="0.25">
      <c r="C15" s="2">
        <v>2007</v>
      </c>
      <c r="D15" s="2">
        <v>2008</v>
      </c>
      <c r="E15" s="2">
        <v>2009</v>
      </c>
      <c r="F15" s="2">
        <v>2010</v>
      </c>
      <c r="G15" s="2">
        <v>2011</v>
      </c>
      <c r="H15" s="2" t="s">
        <v>7</v>
      </c>
      <c r="M15" s="1">
        <f>D10</f>
        <v>70</v>
      </c>
      <c r="N15" s="1">
        <f>D20</f>
        <v>80.983797796500326</v>
      </c>
    </row>
    <row r="16" spans="1:21" x14ac:dyDescent="0.25">
      <c r="B16" t="s">
        <v>2</v>
      </c>
      <c r="C16" s="8">
        <f>(C$11*$H6)/$H$11</f>
        <v>507.81892417368761</v>
      </c>
      <c r="D16" s="8">
        <f t="shared" ref="D16:G16" si="0">(D$11*$H6)/$H$11</f>
        <v>502.28788075178227</v>
      </c>
      <c r="E16" s="8">
        <f t="shared" si="0"/>
        <v>537.8939727802981</v>
      </c>
      <c r="F16" s="8">
        <f t="shared" si="0"/>
        <v>546.53622812702531</v>
      </c>
      <c r="G16" s="8">
        <f t="shared" si="0"/>
        <v>572.46299416720672</v>
      </c>
      <c r="H16" s="9">
        <f t="shared" ref="H16:H21" si="1">SUM(C16:G16)</f>
        <v>2667</v>
      </c>
      <c r="M16" s="1">
        <f>E6</f>
        <v>553</v>
      </c>
      <c r="N16" s="1">
        <f>E16</f>
        <v>537.8939727802981</v>
      </c>
    </row>
    <row r="17" spans="2:14" x14ac:dyDescent="0.25">
      <c r="B17" t="s">
        <v>3</v>
      </c>
      <c r="C17" s="8">
        <f t="shared" ref="C17:G20" si="2">(C$11*$H7)/$H$11</f>
        <v>355.30187945560596</v>
      </c>
      <c r="D17" s="8">
        <f t="shared" si="2"/>
        <v>351.43201555411537</v>
      </c>
      <c r="E17" s="8">
        <f t="shared" si="2"/>
        <v>376.34426441996112</v>
      </c>
      <c r="F17" s="8">
        <f>(F$11*$H7)/$H$11</f>
        <v>382.3909267660402</v>
      </c>
      <c r="G17" s="8">
        <f t="shared" si="2"/>
        <v>400.53091380427736</v>
      </c>
      <c r="H17" s="9">
        <f t="shared" si="1"/>
        <v>1866</v>
      </c>
      <c r="M17" s="1">
        <f>E7</f>
        <v>358</v>
      </c>
      <c r="N17" s="1">
        <f>E17</f>
        <v>376.34426441996112</v>
      </c>
    </row>
    <row r="18" spans="2:14" x14ac:dyDescent="0.25">
      <c r="B18" t="s">
        <v>4</v>
      </c>
      <c r="C18" s="8">
        <f t="shared" si="2"/>
        <v>235.34465327284511</v>
      </c>
      <c r="D18" s="8">
        <f t="shared" si="2"/>
        <v>232.78133506156837</v>
      </c>
      <c r="E18" s="8">
        <f t="shared" si="2"/>
        <v>249.28269604666235</v>
      </c>
      <c r="F18" s="8">
        <f t="shared" si="2"/>
        <v>253.28788075178224</v>
      </c>
      <c r="G18" s="8">
        <f t="shared" si="2"/>
        <v>265.30343486714196</v>
      </c>
      <c r="H18" s="9">
        <f t="shared" si="1"/>
        <v>1236</v>
      </c>
      <c r="M18" s="1">
        <f>E8</f>
        <v>248</v>
      </c>
      <c r="N18" s="1">
        <f>E18</f>
        <v>249.28269604666235</v>
      </c>
    </row>
    <row r="19" spans="2:14" x14ac:dyDescent="0.25">
      <c r="B19" t="s">
        <v>5</v>
      </c>
      <c r="C19" s="8">
        <f t="shared" si="2"/>
        <v>288.65897602073881</v>
      </c>
      <c r="D19" s="8">
        <f t="shared" si="2"/>
        <v>285.51497083603368</v>
      </c>
      <c r="E19" s="8">
        <f t="shared" si="2"/>
        <v>305.7545042125729</v>
      </c>
      <c r="F19" s="8">
        <f t="shared" si="2"/>
        <v>310.66701231367466</v>
      </c>
      <c r="G19" s="8">
        <f t="shared" si="2"/>
        <v>325.4045366169799</v>
      </c>
      <c r="H19" s="9">
        <f t="shared" si="1"/>
        <v>1516</v>
      </c>
      <c r="M19" s="1">
        <f>E9</f>
        <v>304</v>
      </c>
      <c r="N19" s="1">
        <f>E19</f>
        <v>305.7545042125729</v>
      </c>
    </row>
    <row r="20" spans="2:14" x14ac:dyDescent="0.25">
      <c r="B20" t="s">
        <v>6</v>
      </c>
      <c r="C20" s="8">
        <f t="shared" si="2"/>
        <v>81.875567077122483</v>
      </c>
      <c r="D20" s="8">
        <f t="shared" si="2"/>
        <v>80.983797796500326</v>
      </c>
      <c r="E20" s="8">
        <f>(E$11*$H10)/$H$11</f>
        <v>86.724562540505502</v>
      </c>
      <c r="F20" s="8">
        <f t="shared" si="2"/>
        <v>88.117952041477636</v>
      </c>
      <c r="G20" s="8">
        <f t="shared" si="2"/>
        <v>92.298120544394038</v>
      </c>
      <c r="H20" s="9">
        <f t="shared" si="1"/>
        <v>430</v>
      </c>
      <c r="M20" s="1">
        <f>E10</f>
        <v>93</v>
      </c>
      <c r="N20" s="1">
        <f>E20</f>
        <v>86.724562540505502</v>
      </c>
    </row>
    <row r="21" spans="2:14" x14ac:dyDescent="0.25">
      <c r="B21" s="3" t="s">
        <v>7</v>
      </c>
      <c r="C21" s="10">
        <f>SUM(C16:C20)</f>
        <v>1469</v>
      </c>
      <c r="D21" s="10">
        <f>SUM(D16:D20)</f>
        <v>1453</v>
      </c>
      <c r="E21" s="10">
        <f>SUM(E16:E20)</f>
        <v>1555.9999999999998</v>
      </c>
      <c r="F21" s="10">
        <f>SUM(F16:F20)</f>
        <v>1581</v>
      </c>
      <c r="G21" s="10">
        <f>SUM(G16:G20)</f>
        <v>1656</v>
      </c>
      <c r="H21" s="9">
        <f t="shared" si="1"/>
        <v>7715</v>
      </c>
      <c r="M21" s="1">
        <f>F6</f>
        <v>547</v>
      </c>
      <c r="N21" s="1">
        <f>F16</f>
        <v>546.53622812702531</v>
      </c>
    </row>
    <row r="22" spans="2:14" x14ac:dyDescent="0.25">
      <c r="M22" s="1">
        <f>F7</f>
        <v>361</v>
      </c>
      <c r="N22" s="1">
        <f>F17</f>
        <v>382.3909267660402</v>
      </c>
    </row>
    <row r="23" spans="2:14" x14ac:dyDescent="0.25">
      <c r="M23" s="1">
        <f>F8</f>
        <v>268</v>
      </c>
      <c r="N23" s="1">
        <f>F18</f>
        <v>253.28788075178224</v>
      </c>
    </row>
    <row r="24" spans="2:14" ht="18.75" x14ac:dyDescent="0.3">
      <c r="B24" s="18" t="s">
        <v>14</v>
      </c>
      <c r="C24" s="19"/>
      <c r="D24" s="19"/>
      <c r="E24" s="19"/>
      <c r="F24" s="19"/>
      <c r="G24" s="19"/>
      <c r="H24" s="19"/>
      <c r="I24" s="11"/>
      <c r="J24" s="11"/>
      <c r="K24" s="11"/>
      <c r="M24" s="1">
        <f>F9</f>
        <v>328</v>
      </c>
      <c r="N24" s="1">
        <f>F19</f>
        <v>310.66701231367466</v>
      </c>
    </row>
    <row r="25" spans="2:14" x14ac:dyDescent="0.25">
      <c r="C25" s="2">
        <v>2007</v>
      </c>
      <c r="D25" s="2">
        <v>2008</v>
      </c>
      <c r="E25" s="2">
        <v>2009</v>
      </c>
      <c r="F25" s="2">
        <v>2010</v>
      </c>
      <c r="G25" s="2">
        <v>2011</v>
      </c>
      <c r="H25" s="2" t="s">
        <v>7</v>
      </c>
      <c r="I25" s="2"/>
      <c r="J25" s="2"/>
      <c r="K25" s="2"/>
      <c r="M25" s="1">
        <f>F10</f>
        <v>77</v>
      </c>
      <c r="N25" s="1">
        <f>F20</f>
        <v>88.117952041477636</v>
      </c>
    </row>
    <row r="26" spans="2:14" x14ac:dyDescent="0.25">
      <c r="B26" t="s">
        <v>2</v>
      </c>
      <c r="C26" s="8">
        <f>C6-C16</f>
        <v>52.181075826312394</v>
      </c>
      <c r="D26" s="8">
        <f t="shared" ref="D26:G26" si="3">D6-D16</f>
        <v>-7.2878807517822679</v>
      </c>
      <c r="E26" s="8">
        <f t="shared" si="3"/>
        <v>15.1060272197019</v>
      </c>
      <c r="F26" s="8">
        <f t="shared" si="3"/>
        <v>0.46377187297468936</v>
      </c>
      <c r="G26" s="8">
        <f t="shared" si="3"/>
        <v>-60.462994167206716</v>
      </c>
      <c r="H26" s="5"/>
      <c r="I26" s="5"/>
      <c r="J26" s="5"/>
      <c r="K26" s="5"/>
      <c r="M26" s="1">
        <f>G6</f>
        <v>512</v>
      </c>
      <c r="N26" s="1">
        <f>G16</f>
        <v>572.46299416720672</v>
      </c>
    </row>
    <row r="27" spans="2:14" x14ac:dyDescent="0.25">
      <c r="B27" t="s">
        <v>3</v>
      </c>
      <c r="C27" s="8">
        <f t="shared" ref="C27:G27" si="4">C7-C17</f>
        <v>13.698120544394044</v>
      </c>
      <c r="D27" s="8">
        <f t="shared" si="4"/>
        <v>33.567984445884633</v>
      </c>
      <c r="E27" s="8">
        <f t="shared" si="4"/>
        <v>-18.344264419961121</v>
      </c>
      <c r="F27" s="8">
        <f t="shared" si="4"/>
        <v>-21.390926766040195</v>
      </c>
      <c r="G27" s="8">
        <f t="shared" si="4"/>
        <v>-7.5309138042773611</v>
      </c>
      <c r="H27" s="5"/>
      <c r="I27" s="5"/>
      <c r="J27" s="5"/>
      <c r="K27" s="5"/>
      <c r="M27" s="1">
        <f>G7</f>
        <v>393</v>
      </c>
      <c r="N27" s="1">
        <f>G17</f>
        <v>400.53091380427736</v>
      </c>
    </row>
    <row r="28" spans="2:14" x14ac:dyDescent="0.25">
      <c r="B28" t="s">
        <v>4</v>
      </c>
      <c r="C28" s="8">
        <f t="shared" ref="C28:G28" si="5">C8-C18</f>
        <v>-26.344653272845107</v>
      </c>
      <c r="D28" s="8">
        <f t="shared" si="5"/>
        <v>-6.7813350615683703</v>
      </c>
      <c r="E28" s="8">
        <f t="shared" si="5"/>
        <v>-1.2826960466623518</v>
      </c>
      <c r="F28" s="8">
        <f t="shared" si="5"/>
        <v>14.712119248217761</v>
      </c>
      <c r="G28" s="8">
        <f t="shared" si="5"/>
        <v>19.696565132858041</v>
      </c>
      <c r="H28" s="5"/>
      <c r="I28" s="5"/>
      <c r="J28" s="5"/>
      <c r="K28" s="5"/>
      <c r="M28" s="1">
        <f>G8</f>
        <v>285</v>
      </c>
      <c r="N28" s="1">
        <f>G18</f>
        <v>265.30343486714196</v>
      </c>
    </row>
    <row r="29" spans="2:14" x14ac:dyDescent="0.25">
      <c r="B29" t="s">
        <v>5</v>
      </c>
      <c r="C29" s="8">
        <f t="shared" ref="C29:G29" si="6">C9-C19</f>
        <v>-21.658976020738805</v>
      </c>
      <c r="D29" s="8">
        <f t="shared" si="6"/>
        <v>-8.5149708360336831</v>
      </c>
      <c r="E29" s="8">
        <f>E9-E19</f>
        <v>-1.7545042125728969</v>
      </c>
      <c r="F29" s="8">
        <f t="shared" si="6"/>
        <v>17.332987686325339</v>
      </c>
      <c r="G29" s="8">
        <f t="shared" si="6"/>
        <v>14.595463383020103</v>
      </c>
      <c r="H29" s="5"/>
      <c r="I29" s="5"/>
      <c r="J29" s="5"/>
      <c r="K29" s="5"/>
      <c r="M29" s="1">
        <f>G9</f>
        <v>340</v>
      </c>
      <c r="N29" s="1">
        <f>G19</f>
        <v>325.4045366169799</v>
      </c>
    </row>
    <row r="30" spans="2:14" x14ac:dyDescent="0.25">
      <c r="B30" t="s">
        <v>6</v>
      </c>
      <c r="C30" s="8">
        <f t="shared" ref="C30:G30" si="7">C10-C20</f>
        <v>-17.875567077122483</v>
      </c>
      <c r="D30" s="8">
        <f t="shared" si="7"/>
        <v>-10.983797796500326</v>
      </c>
      <c r="E30" s="8">
        <f t="shared" si="7"/>
        <v>6.2754374594944977</v>
      </c>
      <c r="F30" s="8">
        <f t="shared" si="7"/>
        <v>-11.117952041477636</v>
      </c>
      <c r="G30" s="8">
        <f t="shared" si="7"/>
        <v>33.701879455605962</v>
      </c>
      <c r="H30" s="5"/>
      <c r="I30" s="5"/>
      <c r="J30" s="5"/>
      <c r="K30" s="5"/>
      <c r="M30" s="1">
        <f>G10</f>
        <v>126</v>
      </c>
      <c r="N30" s="1">
        <f>G20</f>
        <v>92.298120544394038</v>
      </c>
    </row>
    <row r="31" spans="2:14" x14ac:dyDescent="0.25">
      <c r="B31" s="3" t="s">
        <v>7</v>
      </c>
      <c r="C31" s="6"/>
      <c r="D31" s="6"/>
      <c r="E31" s="6"/>
      <c r="F31" s="6"/>
      <c r="G31" s="6"/>
      <c r="H31" s="5"/>
      <c r="I31" s="5"/>
      <c r="J31" s="5"/>
      <c r="K31" s="5"/>
    </row>
    <row r="34" spans="2:13" ht="18.75" x14ac:dyDescent="0.3">
      <c r="B34" s="18" t="s">
        <v>15</v>
      </c>
      <c r="C34" s="19"/>
      <c r="D34" s="19"/>
      <c r="E34" s="19"/>
      <c r="F34" s="19"/>
      <c r="G34" s="19"/>
      <c r="H34" s="19"/>
      <c r="I34" s="11"/>
      <c r="J34" s="11"/>
      <c r="K34" s="11"/>
    </row>
    <row r="35" spans="2:13" x14ac:dyDescent="0.25">
      <c r="C35" s="2">
        <v>2007</v>
      </c>
      <c r="D35" s="2">
        <v>2008</v>
      </c>
      <c r="E35" s="2">
        <v>2009</v>
      </c>
      <c r="F35" s="2">
        <v>2010</v>
      </c>
      <c r="G35" s="2">
        <v>2011</v>
      </c>
      <c r="H35" s="2" t="s">
        <v>7</v>
      </c>
      <c r="I35" s="2"/>
      <c r="J35" s="2"/>
      <c r="K35" s="2"/>
    </row>
    <row r="36" spans="2:13" x14ac:dyDescent="0.25">
      <c r="B36" t="s">
        <v>2</v>
      </c>
      <c r="C36" s="1">
        <f>(C26)^2/C16</f>
        <v>5.3618810658187908</v>
      </c>
      <c r="D36" s="1">
        <f t="shared" ref="D36:G36" si="8">(D26)^2/D16</f>
        <v>0.10574255897375644</v>
      </c>
      <c r="E36" s="1">
        <f t="shared" si="8"/>
        <v>0.42423241365372094</v>
      </c>
      <c r="F36" s="1">
        <f t="shared" si="8"/>
        <v>3.9354088364744547E-4</v>
      </c>
      <c r="G36" s="1">
        <f t="shared" si="8"/>
        <v>6.3860436410949628</v>
      </c>
      <c r="H36" s="7">
        <f>SUM(C36:G36)</f>
        <v>12.278293220424878</v>
      </c>
      <c r="I36" s="7"/>
      <c r="J36" s="7"/>
      <c r="K36" s="7"/>
    </row>
    <row r="37" spans="2:13" x14ac:dyDescent="0.25">
      <c r="B37" t="s">
        <v>3</v>
      </c>
      <c r="C37" s="1">
        <f t="shared" ref="C37:G37" si="9">(C27)^2/C17</f>
        <v>0.52811008693860606</v>
      </c>
      <c r="D37" s="1">
        <f t="shared" si="9"/>
        <v>3.2063372996409334</v>
      </c>
      <c r="E37" s="1">
        <f t="shared" si="9"/>
        <v>0.89416013188908072</v>
      </c>
      <c r="F37" s="1">
        <f t="shared" si="9"/>
        <v>1.1966072306680351</v>
      </c>
      <c r="G37" s="1">
        <f t="shared" si="9"/>
        <v>0.14159871503743501</v>
      </c>
      <c r="H37" s="7">
        <f>SUM(C37:G37)</f>
        <v>5.9668134641740895</v>
      </c>
      <c r="I37" s="7"/>
      <c r="J37" s="7"/>
      <c r="K37" s="7"/>
    </row>
    <row r="38" spans="2:13" x14ac:dyDescent="0.25">
      <c r="B38" t="s">
        <v>4</v>
      </c>
      <c r="C38" s="1">
        <f t="shared" ref="C38:G38" si="10">(C28)^2/C18</f>
        <v>2.9490398290960846</v>
      </c>
      <c r="D38" s="1">
        <f t="shared" si="10"/>
        <v>0.19755237336830941</v>
      </c>
      <c r="E38" s="1">
        <f t="shared" si="10"/>
        <v>6.6001739158631639E-3</v>
      </c>
      <c r="F38" s="1">
        <f t="shared" si="10"/>
        <v>0.85454721375277065</v>
      </c>
      <c r="G38" s="1">
        <f t="shared" si="10"/>
        <v>1.4623055228334987</v>
      </c>
      <c r="H38" s="7">
        <f>SUM(C38:G38)</f>
        <v>5.4700451129665266</v>
      </c>
      <c r="I38" s="7"/>
      <c r="J38" s="7"/>
      <c r="K38" s="7"/>
      <c r="M38" s="1">
        <f>ROUND(CHIINV(0.05,16),2)</f>
        <v>26.3</v>
      </c>
    </row>
    <row r="39" spans="2:13" x14ac:dyDescent="0.25">
      <c r="B39" t="s">
        <v>5</v>
      </c>
      <c r="C39" s="1">
        <f t="shared" ref="C39:G39" si="11">(C29)^2/C19</f>
        <v>1.6251399791331453</v>
      </c>
      <c r="D39" s="1">
        <f t="shared" si="11"/>
        <v>0.25394370083711787</v>
      </c>
      <c r="E39" s="1">
        <f t="shared" si="11"/>
        <v>1.0067832164447503E-2</v>
      </c>
      <c r="F39" s="1">
        <f t="shared" si="11"/>
        <v>0.96705620560371819</v>
      </c>
      <c r="G39" s="1">
        <f t="shared" si="11"/>
        <v>0.65465452196760998</v>
      </c>
      <c r="H39" s="7">
        <f>SUM(C39:G39)</f>
        <v>3.5108622397060389</v>
      </c>
      <c r="I39" s="7"/>
      <c r="J39" s="7"/>
      <c r="K39" s="7"/>
    </row>
    <row r="40" spans="2:13" x14ac:dyDescent="0.25">
      <c r="B40" t="s">
        <v>6</v>
      </c>
      <c r="C40" s="1">
        <f t="shared" ref="C40:G40" si="12">(C30)^2/C20</f>
        <v>3.902701498576727</v>
      </c>
      <c r="D40" s="1">
        <f t="shared" si="12"/>
        <v>1.4897277889777971</v>
      </c>
      <c r="E40" s="1">
        <f t="shared" si="12"/>
        <v>0.45409413612935146</v>
      </c>
      <c r="F40" s="1">
        <f t="shared" si="12"/>
        <v>1.4027658919990937</v>
      </c>
      <c r="G40" s="1">
        <f t="shared" si="12"/>
        <v>12.305956742574017</v>
      </c>
      <c r="H40" s="7">
        <f>SUM(C40:G40)</f>
        <v>19.555246058256987</v>
      </c>
      <c r="I40" s="7"/>
      <c r="J40" s="7"/>
      <c r="K40" s="7"/>
    </row>
    <row r="41" spans="2:13" x14ac:dyDescent="0.25">
      <c r="B41" s="3" t="s">
        <v>7</v>
      </c>
      <c r="C41" s="10">
        <f t="shared" ref="C41:G41" si="13">SUM(C36:C40)</f>
        <v>14.366872459563353</v>
      </c>
      <c r="D41" s="10">
        <f t="shared" si="13"/>
        <v>5.2533037217979146</v>
      </c>
      <c r="E41" s="10">
        <f t="shared" si="13"/>
        <v>1.7891546877524638</v>
      </c>
      <c r="F41" s="10">
        <f t="shared" si="13"/>
        <v>4.4213700829072655</v>
      </c>
      <c r="G41" s="10">
        <f t="shared" si="13"/>
        <v>20.950559143507522</v>
      </c>
      <c r="H41" s="10">
        <f>SUM(C36:G40)</f>
        <v>46.781260095528523</v>
      </c>
      <c r="I41" s="10"/>
      <c r="J41" s="10"/>
      <c r="K41" s="10"/>
    </row>
    <row r="42" spans="2:13" x14ac:dyDescent="0.25">
      <c r="L42" t="s">
        <v>21</v>
      </c>
      <c r="M42" s="1">
        <v>0.05</v>
      </c>
    </row>
    <row r="43" spans="2:13" x14ac:dyDescent="0.25">
      <c r="L43" t="s">
        <v>22</v>
      </c>
      <c r="M43" s="1">
        <f>(5-1)*(5-1)</f>
        <v>16</v>
      </c>
    </row>
    <row r="44" spans="2:13" x14ac:dyDescent="0.25">
      <c r="C44" t="s">
        <v>29</v>
      </c>
      <c r="E44" t="s">
        <v>32</v>
      </c>
    </row>
    <row r="45" spans="2:13" x14ac:dyDescent="0.25">
      <c r="C45" t="s">
        <v>30</v>
      </c>
      <c r="D45">
        <f>1-0.95</f>
        <v>5.0000000000000044E-2</v>
      </c>
      <c r="E45" t="s">
        <v>30</v>
      </c>
      <c r="F45">
        <f>1-0.95</f>
        <v>5.0000000000000044E-2</v>
      </c>
    </row>
    <row r="46" spans="2:13" x14ac:dyDescent="0.25">
      <c r="C46" t="s">
        <v>31</v>
      </c>
      <c r="D46">
        <f>(5-1)*(5-1)</f>
        <v>16</v>
      </c>
      <c r="E46" t="s">
        <v>31</v>
      </c>
      <c r="F46">
        <f>(5-1)*(5-1)</f>
        <v>16</v>
      </c>
    </row>
    <row r="47" spans="2:13" x14ac:dyDescent="0.25">
      <c r="C47" t="s">
        <v>23</v>
      </c>
      <c r="D47">
        <v>26.3</v>
      </c>
      <c r="E47">
        <v>32</v>
      </c>
    </row>
    <row r="49" spans="5:7" x14ac:dyDescent="0.25">
      <c r="E49" t="s">
        <v>24</v>
      </c>
      <c r="F49">
        <v>46.780999999999999</v>
      </c>
    </row>
    <row r="50" spans="5:7" x14ac:dyDescent="0.25">
      <c r="E50" t="s">
        <v>25</v>
      </c>
      <c r="F50">
        <v>26.3</v>
      </c>
      <c r="G50">
        <v>32</v>
      </c>
    </row>
    <row r="51" spans="5:7" x14ac:dyDescent="0.25">
      <c r="E51" t="s">
        <v>26</v>
      </c>
    </row>
    <row r="52" spans="5:7" x14ac:dyDescent="0.25">
      <c r="E52" t="s">
        <v>27</v>
      </c>
    </row>
    <row r="53" spans="5:7" x14ac:dyDescent="0.25">
      <c r="E53" t="s">
        <v>28</v>
      </c>
    </row>
    <row r="54" spans="5:7" x14ac:dyDescent="0.25">
      <c r="E54" t="s">
        <v>33</v>
      </c>
    </row>
    <row r="60" spans="5:7" x14ac:dyDescent="0.25">
      <c r="E60">
        <f>CHIINV(0.05,16)</f>
        <v>26.296227604864239</v>
      </c>
    </row>
  </sheetData>
  <mergeCells count="8">
    <mergeCell ref="B24:H24"/>
    <mergeCell ref="B34:H34"/>
    <mergeCell ref="S4:U4"/>
    <mergeCell ref="A1:L1"/>
    <mergeCell ref="A2:L2"/>
    <mergeCell ref="B4:H4"/>
    <mergeCell ref="B14:H14"/>
    <mergeCell ref="M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topLeftCell="A4" zoomScale="90" zoomScaleNormal="90" workbookViewId="0">
      <selection activeCell="E16" sqref="E16"/>
    </sheetView>
  </sheetViews>
  <sheetFormatPr defaultRowHeight="15" x14ac:dyDescent="0.25"/>
  <cols>
    <col min="2" max="2" width="26.7109375" customWidth="1"/>
    <col min="3" max="8" width="13.7109375" customWidth="1"/>
  </cols>
  <sheetData>
    <row r="1" spans="2:8" ht="26.25" x14ac:dyDescent="0.4">
      <c r="B1" s="24" t="s">
        <v>20</v>
      </c>
      <c r="C1" s="25"/>
      <c r="D1" s="25"/>
      <c r="E1" s="25"/>
      <c r="F1" s="25"/>
      <c r="G1" s="25"/>
      <c r="H1" s="25"/>
    </row>
    <row r="2" spans="2:8" ht="26.25" x14ac:dyDescent="0.4">
      <c r="B2" s="12"/>
      <c r="C2" s="13">
        <v>2007</v>
      </c>
      <c r="D2" s="13">
        <v>2008</v>
      </c>
      <c r="E2" s="13">
        <v>2009</v>
      </c>
      <c r="F2" s="13">
        <v>2010</v>
      </c>
      <c r="G2" s="13">
        <v>2011</v>
      </c>
      <c r="H2" s="13" t="s">
        <v>7</v>
      </c>
    </row>
    <row r="3" spans="2:8" ht="26.25" x14ac:dyDescent="0.4">
      <c r="B3" s="12" t="s">
        <v>2</v>
      </c>
      <c r="C3" s="14">
        <v>560</v>
      </c>
      <c r="D3" s="14">
        <v>495</v>
      </c>
      <c r="E3" s="14">
        <v>553</v>
      </c>
      <c r="F3" s="14">
        <v>547</v>
      </c>
      <c r="G3" s="14">
        <v>512</v>
      </c>
      <c r="H3" s="15">
        <f t="shared" ref="H3:H8" si="0">SUM(C3:G3)</f>
        <v>2667</v>
      </c>
    </row>
    <row r="4" spans="2:8" ht="26.25" x14ac:dyDescent="0.4">
      <c r="B4" s="12" t="s">
        <v>3</v>
      </c>
      <c r="C4" s="14">
        <v>369</v>
      </c>
      <c r="D4" s="14">
        <v>385</v>
      </c>
      <c r="E4" s="14">
        <v>358</v>
      </c>
      <c r="F4" s="14">
        <v>361</v>
      </c>
      <c r="G4" s="14">
        <v>393</v>
      </c>
      <c r="H4" s="15">
        <f t="shared" si="0"/>
        <v>1866</v>
      </c>
    </row>
    <row r="5" spans="2:8" ht="26.25" x14ac:dyDescent="0.4">
      <c r="B5" s="12" t="s">
        <v>4</v>
      </c>
      <c r="C5" s="14">
        <v>209</v>
      </c>
      <c r="D5" s="14">
        <v>226</v>
      </c>
      <c r="E5" s="14">
        <v>248</v>
      </c>
      <c r="F5" s="14">
        <v>268</v>
      </c>
      <c r="G5" s="14">
        <v>285</v>
      </c>
      <c r="H5" s="15">
        <f t="shared" si="0"/>
        <v>1236</v>
      </c>
    </row>
    <row r="6" spans="2:8" ht="26.25" x14ac:dyDescent="0.4">
      <c r="B6" s="12" t="s">
        <v>5</v>
      </c>
      <c r="C6" s="14">
        <v>267</v>
      </c>
      <c r="D6" s="14">
        <v>277</v>
      </c>
      <c r="E6" s="14">
        <v>304</v>
      </c>
      <c r="F6" s="14">
        <v>328</v>
      </c>
      <c r="G6" s="14">
        <v>340</v>
      </c>
      <c r="H6" s="15">
        <f t="shared" si="0"/>
        <v>1516</v>
      </c>
    </row>
    <row r="7" spans="2:8" ht="26.25" x14ac:dyDescent="0.4">
      <c r="B7" s="12" t="s">
        <v>6</v>
      </c>
      <c r="C7" s="14">
        <v>64</v>
      </c>
      <c r="D7" s="14">
        <v>70</v>
      </c>
      <c r="E7" s="14">
        <v>93</v>
      </c>
      <c r="F7" s="14">
        <v>77</v>
      </c>
      <c r="G7" s="14">
        <v>126</v>
      </c>
      <c r="H7" s="15">
        <f t="shared" si="0"/>
        <v>430</v>
      </c>
    </row>
    <row r="8" spans="2:8" ht="26.25" x14ac:dyDescent="0.4">
      <c r="B8" s="16" t="s">
        <v>7</v>
      </c>
      <c r="C8" s="17">
        <f>SUM(C3:C7)</f>
        <v>1469</v>
      </c>
      <c r="D8" s="17">
        <f>SUM(D3:D7)</f>
        <v>1453</v>
      </c>
      <c r="E8" s="17">
        <f>SUM(E3:E7)</f>
        <v>1556</v>
      </c>
      <c r="F8" s="17">
        <f>SUM(F3:F7)</f>
        <v>1581</v>
      </c>
      <c r="G8" s="17">
        <f>SUM(G3:G7)</f>
        <v>1656</v>
      </c>
      <c r="H8" s="15">
        <f t="shared" si="0"/>
        <v>7715</v>
      </c>
    </row>
    <row r="11" spans="2:8" ht="26.25" x14ac:dyDescent="0.4">
      <c r="B11" s="24" t="s">
        <v>20</v>
      </c>
      <c r="C11" s="25"/>
      <c r="D11" s="25"/>
      <c r="E11" s="25"/>
      <c r="F11" s="25"/>
      <c r="G11" s="25"/>
      <c r="H11" s="25"/>
    </row>
    <row r="12" spans="2:8" ht="26.25" x14ac:dyDescent="0.4">
      <c r="B12" s="12"/>
      <c r="C12" s="13">
        <v>2007</v>
      </c>
      <c r="D12" s="13">
        <v>2008</v>
      </c>
      <c r="E12" s="13">
        <v>2009</v>
      </c>
      <c r="F12" s="13">
        <v>2010</v>
      </c>
      <c r="G12" s="13">
        <v>2011</v>
      </c>
      <c r="H12" s="13" t="s">
        <v>7</v>
      </c>
    </row>
    <row r="13" spans="2:8" ht="26.25" x14ac:dyDescent="0.4">
      <c r="B13" s="12" t="s">
        <v>2</v>
      </c>
      <c r="C13" s="14">
        <f>(1469*2667)/7715</f>
        <v>507.81892417368761</v>
      </c>
      <c r="D13" s="14"/>
      <c r="E13" s="14"/>
      <c r="F13" s="14"/>
      <c r="G13" s="14"/>
      <c r="H13" s="15">
        <f t="shared" ref="H13:H18" si="1">SUM(C13:G13)</f>
        <v>507.81892417368761</v>
      </c>
    </row>
    <row r="14" spans="2:8" ht="26.25" x14ac:dyDescent="0.4">
      <c r="B14" s="12" t="s">
        <v>3</v>
      </c>
      <c r="C14" s="14">
        <f>(1469*1866)/7715</f>
        <v>355.30187945560596</v>
      </c>
      <c r="D14" s="14"/>
      <c r="E14" s="14"/>
      <c r="F14" s="14"/>
      <c r="G14" s="14"/>
      <c r="H14" s="15">
        <f t="shared" si="1"/>
        <v>355.30187945560596</v>
      </c>
    </row>
    <row r="15" spans="2:8" ht="26.25" x14ac:dyDescent="0.4">
      <c r="B15" s="12" t="s">
        <v>4</v>
      </c>
      <c r="C15" s="14"/>
      <c r="D15" s="14"/>
      <c r="E15" s="14">
        <f>(1556*1236)/7715</f>
        <v>249.28269604666235</v>
      </c>
      <c r="F15" s="14"/>
      <c r="G15" s="14"/>
      <c r="H15" s="15">
        <f t="shared" si="1"/>
        <v>249.28269604666235</v>
      </c>
    </row>
    <row r="16" spans="2:8" ht="26.25" x14ac:dyDescent="0.4">
      <c r="B16" s="12" t="s">
        <v>5</v>
      </c>
      <c r="C16" s="14"/>
      <c r="D16" s="14"/>
      <c r="E16" s="14"/>
      <c r="F16" s="14"/>
      <c r="G16" s="14"/>
      <c r="H16" s="15">
        <f t="shared" si="1"/>
        <v>0</v>
      </c>
    </row>
    <row r="17" spans="2:8" ht="26.25" x14ac:dyDescent="0.4">
      <c r="B17" s="12" t="s">
        <v>6</v>
      </c>
      <c r="C17" s="14"/>
      <c r="D17" s="14"/>
      <c r="E17" s="14"/>
      <c r="F17" s="14"/>
      <c r="G17" s="14"/>
      <c r="H17" s="15">
        <f t="shared" si="1"/>
        <v>0</v>
      </c>
    </row>
    <row r="18" spans="2:8" ht="26.25" x14ac:dyDescent="0.4">
      <c r="B18" s="16" t="s">
        <v>7</v>
      </c>
      <c r="C18" s="17">
        <f>SUM(C13:C17)</f>
        <v>863.1208036292935</v>
      </c>
      <c r="D18" s="17">
        <f>SUM(D13:D17)</f>
        <v>0</v>
      </c>
      <c r="E18" s="17">
        <f>SUM(E13:E17)</f>
        <v>249.28269604666235</v>
      </c>
      <c r="F18" s="17">
        <f>SUM(F13:F17)</f>
        <v>0</v>
      </c>
      <c r="G18" s="17">
        <f>SUM(G13:G17)</f>
        <v>0</v>
      </c>
      <c r="H18" s="15">
        <f t="shared" si="1"/>
        <v>1112.4034996759558</v>
      </c>
    </row>
  </sheetData>
  <mergeCells count="2">
    <mergeCell ref="B1:H1"/>
    <mergeCell ref="B11:H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Brandon Foltz</dc:creator>
  <cp:lastModifiedBy>Faraz Ahmad (LAM)</cp:lastModifiedBy>
  <dcterms:created xsi:type="dcterms:W3CDTF">2012-08-03T02:56:16Z</dcterms:created>
  <dcterms:modified xsi:type="dcterms:W3CDTF">2024-01-16T10:49:48Z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f9f5743a-a135-44b4-8a14-968b292a6399</vt:lpwstr>
  </property>
</Properties>
</file>