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z211724\Downloads\ALL Data SDA\Statistics new data\"/>
    </mc:Choice>
  </mc:AlternateContent>
  <xr:revisionPtr revIDLastSave="0" documentId="13_ncr:1_{6C55C431-62D0-4422-84C4-46904F6F6217}" xr6:coauthVersionLast="47" xr6:coauthVersionMax="47" xr10:uidLastSave="{00000000-0000-0000-0000-000000000000}"/>
  <bookViews>
    <workbookView xWindow="-120" yWindow="-120" windowWidth="20730" windowHeight="11040" activeTab="3" xr2:uid="{B6237EE3-0D9C-45E9-88A2-966BF5740B2F}"/>
  </bookViews>
  <sheets>
    <sheet name="Single Sample T Test" sheetId="1" r:id="rId1"/>
    <sheet name="Paired Sample T Test" sheetId="2" r:id="rId2"/>
    <sheet name="Independent Sample" sheetId="3" r:id="rId3"/>
    <sheet name="Sheet2" sheetId="5" r:id="rId4"/>
    <sheet name="Sheet1"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F24" i="1"/>
  <c r="I2" i="2"/>
  <c r="H9" i="2"/>
  <c r="D8" i="2"/>
  <c r="E9" i="1"/>
  <c r="B25" i="1"/>
  <c r="E8" i="2"/>
  <c r="D22" i="2"/>
  <c r="I5" i="1"/>
  <c r="O11" i="1" s="1"/>
  <c r="D50" i="2"/>
  <c r="N9" i="5"/>
  <c r="N3" i="5"/>
  <c r="L22" i="5"/>
  <c r="K22" i="5"/>
  <c r="L2" i="5"/>
  <c r="L3" i="5"/>
  <c r="L4" i="5"/>
  <c r="L5" i="5"/>
  <c r="L6" i="5"/>
  <c r="L7" i="5"/>
  <c r="L8" i="5"/>
  <c r="L9" i="5"/>
  <c r="L10" i="5"/>
  <c r="L11" i="5"/>
  <c r="L12" i="5"/>
  <c r="L13" i="5"/>
  <c r="L14" i="5"/>
  <c r="L15" i="5"/>
  <c r="L16" i="5"/>
  <c r="L17" i="5"/>
  <c r="L18" i="5"/>
  <c r="K3" i="5"/>
  <c r="K4" i="5"/>
  <c r="K5" i="5"/>
  <c r="K6" i="5"/>
  <c r="K7" i="5"/>
  <c r="K8" i="5"/>
  <c r="K9" i="5"/>
  <c r="K10" i="5"/>
  <c r="K11" i="5"/>
  <c r="K12" i="5"/>
  <c r="K13" i="5"/>
  <c r="K14" i="5"/>
  <c r="K15" i="5"/>
  <c r="K16" i="5"/>
  <c r="K17" i="5"/>
  <c r="K18" i="5"/>
  <c r="K19" i="5"/>
  <c r="K20" i="5"/>
  <c r="K2" i="5"/>
  <c r="H3" i="5"/>
  <c r="I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H20" i="5"/>
  <c r="I2" i="5"/>
  <c r="H2" i="5"/>
  <c r="F22" i="5"/>
  <c r="E22" i="5"/>
  <c r="I6" i="4"/>
  <c r="E62" i="2"/>
  <c r="D62" i="2"/>
  <c r="E51" i="2"/>
  <c r="E52" i="2"/>
  <c r="E53" i="2"/>
  <c r="E54" i="2"/>
  <c r="E55" i="2"/>
  <c r="E56" i="2"/>
  <c r="E57" i="2"/>
  <c r="E58" i="2"/>
  <c r="E59" i="2"/>
  <c r="E60" i="2"/>
  <c r="E61" i="2"/>
  <c r="E50" i="2"/>
  <c r="D51" i="2"/>
  <c r="D52" i="2"/>
  <c r="D53" i="2"/>
  <c r="D54" i="2"/>
  <c r="D55" i="2"/>
  <c r="D56" i="2"/>
  <c r="D57" i="2"/>
  <c r="D58" i="2"/>
  <c r="D59" i="2"/>
  <c r="D60" i="2"/>
  <c r="D61" i="2"/>
  <c r="C41" i="2"/>
  <c r="B41" i="2"/>
  <c r="H34" i="1"/>
  <c r="C7" i="1"/>
  <c r="D7" i="1" s="1"/>
  <c r="F8" i="1"/>
  <c r="C5" i="1"/>
  <c r="D5" i="1" s="1"/>
  <c r="C6" i="1"/>
  <c r="D6" i="1" s="1"/>
  <c r="C10" i="1"/>
  <c r="D10" i="1" s="1"/>
  <c r="C11" i="1"/>
  <c r="D11" i="1" s="1"/>
  <c r="C12" i="1"/>
  <c r="D12" i="1" s="1"/>
  <c r="C13" i="1"/>
  <c r="D13" i="1" s="1"/>
  <c r="C14" i="1"/>
  <c r="D14" i="1" s="1"/>
  <c r="C18" i="1"/>
  <c r="D18" i="1" s="1"/>
  <c r="C19" i="1"/>
  <c r="D19" i="1" s="1"/>
  <c r="C20" i="1"/>
  <c r="D20" i="1" s="1"/>
  <c r="C21" i="1"/>
  <c r="D21" i="1" s="1"/>
  <c r="C22" i="1"/>
  <c r="D22" i="1" s="1"/>
  <c r="C17" i="1" l="1"/>
  <c r="D17" i="1" s="1"/>
  <c r="C9" i="1"/>
  <c r="D9" i="1" s="1"/>
  <c r="C24" i="1"/>
  <c r="D24" i="1" s="1"/>
  <c r="C16" i="1"/>
  <c r="D16" i="1" s="1"/>
  <c r="C8" i="1"/>
  <c r="D8" i="1" s="1"/>
  <c r="C23" i="1"/>
  <c r="D23" i="1" s="1"/>
  <c r="C15" i="1"/>
  <c r="D15" i="1" s="1"/>
  <c r="E22" i="2"/>
  <c r="E9" i="2"/>
  <c r="E10" i="2"/>
  <c r="E11" i="2"/>
  <c r="E12" i="2"/>
  <c r="E13" i="2"/>
  <c r="E14" i="2"/>
  <c r="E15" i="2"/>
  <c r="E16" i="2"/>
  <c r="E17" i="2"/>
  <c r="E18" i="2"/>
  <c r="E19" i="2"/>
  <c r="E20" i="2"/>
  <c r="E21" i="2"/>
  <c r="D9" i="2"/>
  <c r="D10" i="2"/>
  <c r="D11" i="2"/>
  <c r="D12" i="2"/>
  <c r="D13" i="2"/>
  <c r="D14" i="2"/>
  <c r="D15" i="2"/>
  <c r="D16" i="2"/>
  <c r="D17" i="2"/>
  <c r="D18" i="2"/>
  <c r="D19" i="2"/>
  <c r="D20" i="2"/>
  <c r="D21" i="2"/>
  <c r="I4" i="1"/>
  <c r="D25" i="1" l="1"/>
  <c r="F22" i="1" l="1"/>
  <c r="F19" i="1"/>
</calcChain>
</file>

<file path=xl/sharedStrings.xml><?xml version="1.0" encoding="utf-8"?>
<sst xmlns="http://schemas.openxmlformats.org/spreadsheetml/2006/main" count="68" uniqueCount="62">
  <si>
    <t>Systolic BP</t>
  </si>
  <si>
    <r>
      <t xml:space="preserve">t = (x̄-μ) </t>
    </r>
    <r>
      <rPr>
        <sz val="16"/>
        <color theme="1"/>
        <rFont val="Calibri"/>
        <family val="2"/>
        <scheme val="minor"/>
      </rPr>
      <t>/</t>
    </r>
    <r>
      <rPr>
        <sz val="14"/>
        <color theme="1"/>
        <rFont val="Calibri"/>
        <family val="2"/>
        <scheme val="minor"/>
      </rPr>
      <t xml:space="preserve"> (s/√n)</t>
    </r>
  </si>
  <si>
    <t>x̄</t>
  </si>
  <si>
    <t>S</t>
  </si>
  <si>
    <t>α</t>
  </si>
  <si>
    <t>DOF</t>
  </si>
  <si>
    <t>N-1</t>
  </si>
  <si>
    <t>t critical</t>
  </si>
  <si>
    <t>Pre Test</t>
  </si>
  <si>
    <t>Post Test</t>
  </si>
  <si>
    <t>D</t>
  </si>
  <si>
    <t>D^2</t>
  </si>
  <si>
    <t xml:space="preserve"> =$D$22/(SQRT(((14*$E$22)-(D22)^2)/(G2)))</t>
  </si>
  <si>
    <t>t value</t>
  </si>
  <si>
    <t>t stat&gt; t critical</t>
  </si>
  <si>
    <t>Therefore, reject Ho</t>
  </si>
  <si>
    <t>Sig (2 Tailed): use the value indicated in Levine’s test. If this p-value is above .05, then there is not a significant difference in test scores.</t>
  </si>
  <si>
    <r>
      <t>The Levine’s test for equal variance (the first section of the Independent Samples Test box). If the significance level is larger than .05, you should use the first line in the output table, </t>
    </r>
    <r>
      <rPr>
        <i/>
        <sz val="14"/>
        <rFont val="Times New Roman"/>
        <family val="1"/>
      </rPr>
      <t>Equal variances assumed.</t>
    </r>
    <r>
      <rPr>
        <sz val="14"/>
        <rFont val="Times New Roman"/>
        <family val="1"/>
      </rPr>
      <t> If the value is .05 or lower, use the second row of results.</t>
    </r>
  </si>
  <si>
    <t>Unequal Varinaces</t>
  </si>
  <si>
    <t>Equal Varinace</t>
  </si>
  <si>
    <r>
      <t>For F Test DOF = N</t>
    </r>
    <r>
      <rPr>
        <b/>
        <sz val="9"/>
        <color theme="1"/>
        <rFont val="Calibri"/>
        <family val="2"/>
        <scheme val="minor"/>
      </rPr>
      <t>1</t>
    </r>
    <r>
      <rPr>
        <b/>
        <sz val="11"/>
        <color theme="1"/>
        <rFont val="Calibri"/>
        <family val="2"/>
        <scheme val="minor"/>
      </rPr>
      <t>-1, N</t>
    </r>
    <r>
      <rPr>
        <b/>
        <sz val="9"/>
        <color theme="1"/>
        <rFont val="Calibri"/>
        <family val="2"/>
        <scheme val="minor"/>
      </rPr>
      <t>2</t>
    </r>
    <r>
      <rPr>
        <b/>
        <sz val="11"/>
        <color theme="1"/>
        <rFont val="Calibri"/>
        <family val="2"/>
        <scheme val="minor"/>
      </rPr>
      <t>-1  {Look at the F table}</t>
    </r>
  </si>
  <si>
    <t>(Xi-Xbar)</t>
  </si>
  <si>
    <t>(Xi-Xbar)^2</t>
  </si>
  <si>
    <t>TWO TAILED</t>
  </si>
  <si>
    <t>Pre Score - Post Score</t>
  </si>
  <si>
    <r>
      <t xml:space="preserve">Ho: </t>
    </r>
    <r>
      <rPr>
        <sz val="20"/>
        <color rgb="FFFF0000"/>
        <rFont val="Calibri"/>
        <family val="2"/>
        <scheme val="minor"/>
      </rPr>
      <t>μ</t>
    </r>
    <r>
      <rPr>
        <sz val="14"/>
        <color rgb="FFFF0000"/>
        <rFont val="Calibri"/>
        <family val="2"/>
        <scheme val="minor"/>
      </rPr>
      <t xml:space="preserve">pre = </t>
    </r>
    <r>
      <rPr>
        <sz val="20"/>
        <color rgb="FFFF0000"/>
        <rFont val="Calibri"/>
        <family val="2"/>
        <scheme val="minor"/>
      </rPr>
      <t>μ</t>
    </r>
    <r>
      <rPr>
        <sz val="14"/>
        <color rgb="FFFF0000"/>
        <rFont val="Calibri"/>
        <family val="2"/>
        <scheme val="minor"/>
      </rPr>
      <t>post</t>
    </r>
  </si>
  <si>
    <r>
      <t xml:space="preserve">Ha: </t>
    </r>
    <r>
      <rPr>
        <sz val="20"/>
        <color rgb="FFFF0000"/>
        <rFont val="Calibri"/>
        <family val="2"/>
        <scheme val="minor"/>
      </rPr>
      <t>μ</t>
    </r>
    <r>
      <rPr>
        <sz val="14"/>
        <color rgb="FFFF0000"/>
        <rFont val="Calibri"/>
        <family val="2"/>
        <scheme val="minor"/>
      </rPr>
      <t xml:space="preserve">pre </t>
    </r>
    <r>
      <rPr>
        <b/>
        <sz val="18"/>
        <color rgb="FFFF0000"/>
        <rFont val="Calibri"/>
        <family val="2"/>
        <scheme val="minor"/>
      </rPr>
      <t>≠</t>
    </r>
    <r>
      <rPr>
        <sz val="14"/>
        <color rgb="FFFF0000"/>
        <rFont val="Calibri"/>
        <family val="2"/>
        <scheme val="minor"/>
      </rPr>
      <t xml:space="preserve"> </t>
    </r>
    <r>
      <rPr>
        <sz val="20"/>
        <color rgb="FFFF0000"/>
        <rFont val="Calibri"/>
        <family val="2"/>
        <scheme val="minor"/>
      </rPr>
      <t>μ</t>
    </r>
    <r>
      <rPr>
        <sz val="14"/>
        <color rgb="FFFF0000"/>
        <rFont val="Calibri"/>
        <family val="2"/>
        <scheme val="minor"/>
      </rPr>
      <t>post</t>
    </r>
  </si>
  <si>
    <t>X-Xbar</t>
  </si>
  <si>
    <t>(X-Xbar)^2</t>
  </si>
  <si>
    <t>Standard Deviation</t>
  </si>
  <si>
    <t>Here T value is greater than critical value, so we reject the null hypothesis and conclude that there exist a statistically mean difference between the values of systolic BP and Assumed Mean.</t>
  </si>
  <si>
    <t>Assumed μ =120, 130</t>
  </si>
  <si>
    <t>FORMULA</t>
  </si>
  <si>
    <t>INTERPRETATION</t>
  </si>
  <si>
    <r>
      <t xml:space="preserve">Ho:  Mean Score of Systolic BP </t>
    </r>
    <r>
      <rPr>
        <b/>
        <sz val="14"/>
        <color theme="1"/>
        <rFont val="Calibri"/>
        <family val="2"/>
        <scheme val="minor"/>
      </rPr>
      <t>=</t>
    </r>
    <r>
      <rPr>
        <sz val="14"/>
        <color theme="1"/>
        <rFont val="Calibri"/>
        <family val="2"/>
        <scheme val="minor"/>
      </rPr>
      <t xml:space="preserve"> 120</t>
    </r>
  </si>
  <si>
    <r>
      <t xml:space="preserve">Ha: Mean Score of Systolic BP </t>
    </r>
    <r>
      <rPr>
        <b/>
        <sz val="18"/>
        <color theme="1"/>
        <rFont val="Calibri"/>
        <family val="2"/>
        <scheme val="minor"/>
      </rPr>
      <t>≠</t>
    </r>
    <r>
      <rPr>
        <sz val="14"/>
        <color theme="1"/>
        <rFont val="Calibri"/>
        <family val="2"/>
        <scheme val="minor"/>
      </rPr>
      <t xml:space="preserve"> 120</t>
    </r>
  </si>
  <si>
    <t>4.5124036574488&gt; T Critical value (2.093)</t>
  </si>
  <si>
    <t>We conclude that test is statistically significant and we reject the H0</t>
  </si>
  <si>
    <t xml:space="preserve"> =(130.05-130)/(9.960316/(SQRT(20)))</t>
  </si>
  <si>
    <t>0.0224497694400489&lt; T Critical value (2.093)</t>
  </si>
  <si>
    <t>We conclude that test is statistically non-significant and we fail to reject the H0</t>
  </si>
  <si>
    <t>μ =120</t>
  </si>
  <si>
    <t>μ =130</t>
  </si>
  <si>
    <r>
      <t xml:space="preserve">Ho: </t>
    </r>
    <r>
      <rPr>
        <sz val="20"/>
        <color rgb="FFFF0000"/>
        <rFont val="Calibri"/>
        <family val="2"/>
        <scheme val="minor"/>
      </rPr>
      <t>μ</t>
    </r>
    <r>
      <rPr>
        <sz val="14"/>
        <color rgb="FFFF0000"/>
        <rFont val="Calibri"/>
        <family val="2"/>
        <scheme val="minor"/>
      </rPr>
      <t>pre-</t>
    </r>
    <r>
      <rPr>
        <sz val="20"/>
        <color rgb="FFFF0000"/>
        <rFont val="Calibri"/>
        <family val="2"/>
        <scheme val="minor"/>
      </rPr>
      <t>μ</t>
    </r>
    <r>
      <rPr>
        <sz val="14"/>
        <color rgb="FFFF0000"/>
        <rFont val="Calibri"/>
        <family val="2"/>
        <scheme val="minor"/>
      </rPr>
      <t>post = 0</t>
    </r>
  </si>
  <si>
    <r>
      <t xml:space="preserve">Ha: </t>
    </r>
    <r>
      <rPr>
        <sz val="20"/>
        <color rgb="FFFF0000"/>
        <rFont val="Calibri"/>
        <family val="2"/>
        <scheme val="minor"/>
      </rPr>
      <t>μ</t>
    </r>
    <r>
      <rPr>
        <sz val="14"/>
        <color rgb="FFFF0000"/>
        <rFont val="Calibri"/>
        <family val="2"/>
        <scheme val="minor"/>
      </rPr>
      <t>pre-</t>
    </r>
    <r>
      <rPr>
        <sz val="20"/>
        <color rgb="FFFF0000"/>
        <rFont val="Calibri"/>
        <family val="2"/>
        <scheme val="minor"/>
      </rPr>
      <t>μ</t>
    </r>
    <r>
      <rPr>
        <sz val="14"/>
        <color rgb="FFFF0000"/>
        <rFont val="Calibri"/>
        <family val="2"/>
        <scheme val="minor"/>
      </rPr>
      <t>post ≠ 1</t>
    </r>
  </si>
  <si>
    <t>critical value for 0.025(one tail)</t>
  </si>
  <si>
    <t>95% CL</t>
  </si>
  <si>
    <t>Alpha = 1-0.95</t>
  </si>
  <si>
    <t>alpha value for one tail will be 0.05/2</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</si>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</sst>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4"/>
      <color rgb="FFFF0000"/>
      <name val="Calibri"/>
      <family val="2"/>
      <scheme val="minor"/>
    </font>
    <font>
      <b/>
      <sz val="11"/>
      <color rgb="FFFF0000"/>
      <name val="Calibri"/>
      <family val="2"/>
      <scheme val="minor"/>
    </font>
    <font>
      <b/>
      <sz val="14"/>
      <color rgb="FFFF0000"/>
      <name val="Calibri"/>
      <family val="2"/>
      <scheme val="minor"/>
    </font>
    <font>
      <sz val="8"/>
      <color rgb="FF777777"/>
      <name val="Arial"/>
      <family val="2"/>
    </font>
    <font>
      <u/>
      <sz val="11"/>
      <color theme="10"/>
      <name val="Calibri"/>
      <family val="2"/>
      <scheme val="minor"/>
    </font>
    <font>
      <sz val="14"/>
      <name val="Times New Roman"/>
      <family val="1"/>
    </font>
    <font>
      <i/>
      <sz val="14"/>
      <name val="Times New Roman"/>
      <family val="1"/>
    </font>
    <font>
      <sz val="17"/>
      <name val="Times New Roman"/>
      <family val="1"/>
    </font>
    <font>
      <sz val="12"/>
      <name val="Arial"/>
      <family val="2"/>
    </font>
    <font>
      <sz val="12"/>
      <name val="Calibri"/>
      <family val="2"/>
      <scheme val="minor"/>
    </font>
    <font>
      <sz val="14"/>
      <color rgb="FFE53500"/>
      <name val="Source Sans Pro"/>
      <family val="2"/>
    </font>
    <font>
      <sz val="14"/>
      <color rgb="FF1F2D3D"/>
      <name val="Source Sans Pro"/>
      <family val="2"/>
    </font>
    <font>
      <b/>
      <sz val="9"/>
      <color theme="1"/>
      <name val="Calibri"/>
      <family val="2"/>
      <scheme val="minor"/>
    </font>
    <font>
      <sz val="20"/>
      <color rgb="FFFF0000"/>
      <name val="Calibri"/>
      <family val="2"/>
      <scheme val="minor"/>
    </font>
    <font>
      <b/>
      <sz val="18"/>
      <color rgb="FFFF0000"/>
      <name val="Calibri"/>
      <family val="2"/>
      <scheme val="minor"/>
    </font>
    <font>
      <sz val="18"/>
      <color rgb="FFFF0000"/>
      <name val="Calibri"/>
      <family val="2"/>
      <scheme val="minor"/>
    </font>
    <font>
      <b/>
      <sz val="12"/>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68">
    <xf numFmtId="0" fontId="0" fillId="0" borderId="0" xfId="0"/>
    <xf numFmtId="0" fontId="2" fillId="0" borderId="0" xfId="0" applyFont="1"/>
    <xf numFmtId="0" fontId="7" fillId="0" borderId="0" xfId="0" applyFont="1"/>
    <xf numFmtId="0" fontId="0" fillId="0" borderId="1" xfId="0" applyBorder="1"/>
    <xf numFmtId="0" fontId="3" fillId="0" borderId="0" xfId="0" applyFont="1"/>
    <xf numFmtId="0" fontId="1" fillId="0" borderId="0" xfId="0" applyFont="1"/>
    <xf numFmtId="0" fontId="8" fillId="0" borderId="0" xfId="0" applyFont="1"/>
    <xf numFmtId="0" fontId="0" fillId="0" borderId="0" xfId="0" applyAlignment="1">
      <alignment horizontal="right"/>
    </xf>
    <xf numFmtId="0" fontId="1" fillId="0" borderId="2"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2" xfId="0" applyBorder="1"/>
    <xf numFmtId="0" fontId="0" fillId="0" borderId="13" xfId="0" applyBorder="1"/>
    <xf numFmtId="0" fontId="0" fillId="0" borderId="17" xfId="0" applyBorder="1"/>
    <xf numFmtId="0" fontId="0" fillId="0" borderId="18" xfId="0" applyBorder="1"/>
    <xf numFmtId="0" fontId="0" fillId="0" borderId="19" xfId="0" applyBorder="1"/>
    <xf numFmtId="0" fontId="0" fillId="0" borderId="2" xfId="0" applyBorder="1"/>
    <xf numFmtId="0" fontId="0" fillId="0" borderId="11" xfId="0" applyBorder="1"/>
    <xf numFmtId="0" fontId="1" fillId="0" borderId="16"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9" fillId="0" borderId="0" xfId="0" applyFont="1"/>
    <xf numFmtId="0" fontId="0" fillId="0" borderId="3" xfId="0" applyBorder="1" applyAlignment="1">
      <alignment horizontal="right"/>
    </xf>
    <xf numFmtId="0" fontId="3" fillId="0" borderId="0" xfId="0" applyFont="1" applyAlignment="1">
      <alignment horizontal="right"/>
    </xf>
    <xf numFmtId="0" fontId="10" fillId="0" borderId="0" xfId="0" applyFont="1" applyAlignment="1">
      <alignment vertical="center" wrapText="1"/>
    </xf>
    <xf numFmtId="0" fontId="12" fillId="0" borderId="0" xfId="0" applyFont="1" applyAlignment="1">
      <alignment horizontal="left" vertical="center" wrapText="1" indent="1"/>
    </xf>
    <xf numFmtId="0" fontId="12" fillId="0" borderId="0" xfId="1" applyFont="1" applyAlignment="1">
      <alignment horizontal="left" vertical="center" wrapText="1" indent="1"/>
    </xf>
    <xf numFmtId="0" fontId="14" fillId="0" borderId="0" xfId="0" applyFont="1" applyAlignment="1">
      <alignment vertical="center" wrapText="1"/>
    </xf>
    <xf numFmtId="0" fontId="15" fillId="0" borderId="0" xfId="0" applyFont="1"/>
    <xf numFmtId="0" fontId="16" fillId="0" borderId="0" xfId="0" applyFont="1"/>
    <xf numFmtId="0" fontId="17" fillId="0" borderId="0" xfId="0" applyFont="1" applyAlignment="1">
      <alignment horizontal="justify" vertical="center" wrapText="1"/>
    </xf>
    <xf numFmtId="0" fontId="0" fillId="0" borderId="0" xfId="0" applyAlignment="1">
      <alignment horizontal="justify" vertical="center" wrapText="1"/>
    </xf>
    <xf numFmtId="0" fontId="18" fillId="0" borderId="0" xfId="0" applyFont="1" applyAlignment="1">
      <alignment horizontal="justify" vertical="center" wrapText="1"/>
    </xf>
    <xf numFmtId="0" fontId="4" fillId="0" borderId="0" xfId="0" applyFont="1"/>
    <xf numFmtId="0" fontId="5" fillId="0" borderId="0" xfId="0" applyFont="1"/>
    <xf numFmtId="0" fontId="0" fillId="0" borderId="21" xfId="0" applyBorder="1"/>
    <xf numFmtId="0" fontId="0" fillId="0" borderId="22" xfId="0" applyBorder="1"/>
    <xf numFmtId="0" fontId="0" fillId="0" borderId="23" xfId="0" applyBorder="1"/>
    <xf numFmtId="0" fontId="0" fillId="0" borderId="24" xfId="0" applyBorder="1"/>
    <xf numFmtId="0" fontId="0" fillId="0" borderId="20" xfId="0" applyBorder="1"/>
    <xf numFmtId="0" fontId="0" fillId="0" borderId="3" xfId="0" applyBorder="1"/>
    <xf numFmtId="0" fontId="0" fillId="0" borderId="25" xfId="0" applyBorder="1"/>
    <xf numFmtId="0" fontId="1" fillId="0" borderId="2" xfId="0" applyFont="1" applyBorder="1"/>
    <xf numFmtId="0" fontId="0" fillId="0" borderId="26" xfId="0" applyBorder="1"/>
    <xf numFmtId="0" fontId="0" fillId="0" borderId="27" xfId="0" applyBorder="1"/>
    <xf numFmtId="0" fontId="0" fillId="0" borderId="28" xfId="0" applyBorder="1"/>
    <xf numFmtId="0" fontId="1" fillId="0" borderId="29" xfId="0" applyFont="1" applyBorder="1" applyAlignment="1">
      <alignment horizontal="center"/>
    </xf>
    <xf numFmtId="0" fontId="23" fillId="0" borderId="0" xfId="0" applyFont="1" applyAlignment="1">
      <alignment horizontal="center"/>
    </xf>
    <xf numFmtId="0" fontId="2" fillId="0" borderId="1" xfId="0" applyFont="1" applyBorder="1" applyAlignment="1">
      <alignment horizontal="center"/>
    </xf>
    <xf numFmtId="0" fontId="1" fillId="0" borderId="1" xfId="0" applyFont="1" applyBorder="1" applyAlignment="1">
      <alignment horizontal="center"/>
    </xf>
    <xf numFmtId="0" fontId="23" fillId="0" borderId="0" xfId="0" applyFont="1"/>
    <xf numFmtId="20" fontId="0" fillId="0" borderId="0" xfId="0" applyNumberFormat="1"/>
    <xf numFmtId="0" fontId="0" fillId="2" borderId="0" xfId="0" applyFill="1" applyAlignment="1">
      <alignment horizontal="center"/>
    </xf>
    <xf numFmtId="0" fontId="1" fillId="2" borderId="1" xfId="0" applyFont="1" applyFill="1" applyBorder="1" applyAlignment="1">
      <alignment horizontal="center"/>
    </xf>
    <xf numFmtId="0" fontId="0" fillId="2" borderId="0" xfId="0" applyFill="1" applyAlignment="1">
      <alignment wrapText="1"/>
    </xf>
    <xf numFmtId="0" fontId="0" fillId="0" borderId="31" xfId="0" applyBorder="1"/>
    <xf numFmtId="0" fontId="25" fillId="0" borderId="32" xfId="0" applyFont="1" applyBorder="1" applyAlignment="1">
      <alignment horizontal="center"/>
    </xf>
    <xf numFmtId="0" fontId="22" fillId="0" borderId="1" xfId="0" applyFont="1" applyBorder="1" applyAlignment="1">
      <alignment horizontal="left" vertical="top" wrapText="1"/>
    </xf>
    <xf numFmtId="0" fontId="22" fillId="0" borderId="30" xfId="0" applyFont="1" applyBorder="1" applyAlignment="1">
      <alignment horizontal="left" vertical="top" wrapText="1"/>
    </xf>
    <xf numFmtId="0" fontId="4" fillId="0" borderId="1" xfId="0" applyFont="1" applyBorder="1" applyAlignment="1">
      <alignment horizontal="center"/>
    </xf>
    <xf numFmtId="0" fontId="0" fillId="0" borderId="0" xfId="0" applyFill="1" applyBorder="1" applyAlignment="1"/>
    <xf numFmtId="0" fontId="0" fillId="0" borderId="31" xfId="0" applyFill="1" applyBorder="1" applyAlignment="1"/>
    <xf numFmtId="0" fontId="25" fillId="0" borderId="3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'Paired Sample T Test'!$B$28:$B$39</c:f>
              <c:numCache>
                <c:formatCode>General</c:formatCode>
                <c:ptCount val="12"/>
                <c:pt idx="0">
                  <c:v>50</c:v>
                </c:pt>
                <c:pt idx="1">
                  <c:v>42</c:v>
                </c:pt>
                <c:pt idx="2">
                  <c:v>51</c:v>
                </c:pt>
                <c:pt idx="3">
                  <c:v>26</c:v>
                </c:pt>
                <c:pt idx="4">
                  <c:v>35</c:v>
                </c:pt>
                <c:pt idx="5">
                  <c:v>42</c:v>
                </c:pt>
                <c:pt idx="6">
                  <c:v>60</c:v>
                </c:pt>
                <c:pt idx="7">
                  <c:v>41</c:v>
                </c:pt>
                <c:pt idx="8">
                  <c:v>70</c:v>
                </c:pt>
                <c:pt idx="9">
                  <c:v>55</c:v>
                </c:pt>
                <c:pt idx="10">
                  <c:v>62</c:v>
                </c:pt>
                <c:pt idx="11">
                  <c:v>38</c:v>
                </c:pt>
              </c:numCache>
            </c:numRef>
          </c:xVal>
          <c:yVal>
            <c:numRef>
              <c:f>'Paired Sample T Test'!$C$28:$C$39</c:f>
              <c:numCache>
                <c:formatCode>General</c:formatCode>
                <c:ptCount val="12"/>
                <c:pt idx="0">
                  <c:v>62</c:v>
                </c:pt>
                <c:pt idx="1">
                  <c:v>40</c:v>
                </c:pt>
                <c:pt idx="2">
                  <c:v>61</c:v>
                </c:pt>
                <c:pt idx="3">
                  <c:v>35</c:v>
                </c:pt>
                <c:pt idx="4">
                  <c:v>30</c:v>
                </c:pt>
                <c:pt idx="5">
                  <c:v>52</c:v>
                </c:pt>
                <c:pt idx="6">
                  <c:v>68</c:v>
                </c:pt>
                <c:pt idx="7">
                  <c:v>51</c:v>
                </c:pt>
                <c:pt idx="8">
                  <c:v>84</c:v>
                </c:pt>
                <c:pt idx="9">
                  <c:v>63</c:v>
                </c:pt>
                <c:pt idx="10">
                  <c:v>72</c:v>
                </c:pt>
                <c:pt idx="11">
                  <c:v>50</c:v>
                </c:pt>
              </c:numCache>
            </c:numRef>
          </c:yVal>
          <c:smooth val="0"/>
          <c:extLst>
            <c:ext xmlns:c16="http://schemas.microsoft.com/office/drawing/2014/chart" uri="{C3380CC4-5D6E-409C-BE32-E72D297353CC}">
              <c16:uniqueId val="{00000000-0963-4118-885B-C193BD894ECE}"/>
            </c:ext>
          </c:extLst>
        </c:ser>
        <c:dLbls>
          <c:showLegendKey val="0"/>
          <c:showVal val="0"/>
          <c:showCatName val="0"/>
          <c:showSerName val="0"/>
          <c:showPercent val="0"/>
          <c:showBubbleSize val="0"/>
        </c:dLbls>
        <c:axId val="478830847"/>
        <c:axId val="478829183"/>
      </c:scatterChart>
      <c:valAx>
        <c:axId val="478830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29183"/>
        <c:crosses val="autoZero"/>
        <c:crossBetween val="midCat"/>
      </c:valAx>
      <c:valAx>
        <c:axId val="47882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308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hyperlink" Target="https://www.real-statistics.com/wp-content/uploads/2013/02/image742.png" TargetMode="External"/><Relationship Id="rId2" Type="http://schemas.openxmlformats.org/officeDocument/2006/relationships/image" Target="../media/image3.png"/><Relationship Id="rId1" Type="http://schemas.openxmlformats.org/officeDocument/2006/relationships/hyperlink" Target="https://www.real-statistics.com/wp-content/uploads/2013/02/image740.png" TargetMode="Externa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3</xdr:row>
      <xdr:rowOff>0</xdr:rowOff>
    </xdr:from>
    <xdr:to>
      <xdr:col>13</xdr:col>
      <xdr:colOff>304800</xdr:colOff>
      <xdr:row>4</xdr:row>
      <xdr:rowOff>30480</xdr:rowOff>
    </xdr:to>
    <xdr:sp macro="" textlink="">
      <xdr:nvSpPr>
        <xdr:cNvPr id="1025" name="AutoShape 1" descr="s={\sqrt {\frac {\sum _{i=1}^{N}(x_{i}-{\overline {x}})^{2}}{N-1}}}">
          <a:extLst>
            <a:ext uri="{FF2B5EF4-FFF2-40B4-BE49-F238E27FC236}">
              <a16:creationId xmlns:a16="http://schemas.microsoft.com/office/drawing/2014/main" id="{BE0FD618-75A9-4B3A-94E2-7D7E68B4C66A}"/>
            </a:ext>
          </a:extLst>
        </xdr:cNvPr>
        <xdr:cNvSpPr>
          <a:spLocks noChangeAspect="1" noChangeArrowheads="1"/>
        </xdr:cNvSpPr>
      </xdr:nvSpPr>
      <xdr:spPr bwMode="auto">
        <a:xfrm>
          <a:off x="9928860" y="37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3</xdr:row>
      <xdr:rowOff>0</xdr:rowOff>
    </xdr:from>
    <xdr:to>
      <xdr:col>12</xdr:col>
      <xdr:colOff>304800</xdr:colOff>
      <xdr:row>4</xdr:row>
      <xdr:rowOff>30480</xdr:rowOff>
    </xdr:to>
    <xdr:sp macro="" textlink="">
      <xdr:nvSpPr>
        <xdr:cNvPr id="1026" name="AutoShape 2" descr="s={\sqrt {\frac {\sum _{i=1}^{N}(x_{i}-{\overline {x}})^{2}}{N-1}}}">
          <a:extLst>
            <a:ext uri="{FF2B5EF4-FFF2-40B4-BE49-F238E27FC236}">
              <a16:creationId xmlns:a16="http://schemas.microsoft.com/office/drawing/2014/main" id="{BD16B03A-D2B5-4EB0-BA23-9AA5211425C8}"/>
            </a:ext>
          </a:extLst>
        </xdr:cNvPr>
        <xdr:cNvSpPr>
          <a:spLocks noChangeAspect="1" noChangeArrowheads="1"/>
        </xdr:cNvSpPr>
      </xdr:nvSpPr>
      <xdr:spPr bwMode="auto">
        <a:xfrm>
          <a:off x="9319260" y="37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563880</xdr:colOff>
      <xdr:row>1</xdr:row>
      <xdr:rowOff>205740</xdr:rowOff>
    </xdr:from>
    <xdr:to>
      <xdr:col>17</xdr:col>
      <xdr:colOff>320040</xdr:colOff>
      <xdr:row>5</xdr:row>
      <xdr:rowOff>208788</xdr:rowOff>
    </xdr:to>
    <xdr:pic>
      <xdr:nvPicPr>
        <xdr:cNvPr id="4" name="Picture 3" descr="square root of [ (1/(N-1)) times Sigma i=1 to N of (xi - xbar)^2 ]">
          <a:extLst>
            <a:ext uri="{FF2B5EF4-FFF2-40B4-BE49-F238E27FC236}">
              <a16:creationId xmlns:a16="http://schemas.microsoft.com/office/drawing/2014/main" id="{468533ED-800E-422F-BB30-9FD209F47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73540" y="205740"/>
          <a:ext cx="3413760" cy="1024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223084</xdr:colOff>
      <xdr:row>3</xdr:row>
      <xdr:rowOff>81718</xdr:rowOff>
    </xdr:from>
    <xdr:to>
      <xdr:col>14</xdr:col>
      <xdr:colOff>730467</xdr:colOff>
      <xdr:row>19</xdr:row>
      <xdr:rowOff>86785</xdr:rowOff>
    </xdr:to>
    <xdr:pic>
      <xdr:nvPicPr>
        <xdr:cNvPr id="2" name="Picture 1" descr="T-test Formula for Paired Two Sample for Means | Download Scientific Diagram">
          <a:extLst>
            <a:ext uri="{FF2B5EF4-FFF2-40B4-BE49-F238E27FC236}">
              <a16:creationId xmlns:a16="http://schemas.microsoft.com/office/drawing/2014/main" id="{51C9F1C8-52E2-4946-AF50-F2F3F8482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69256" y="968528"/>
          <a:ext cx="5134920" cy="3263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908957</xdr:colOff>
      <xdr:row>26</xdr:row>
      <xdr:rowOff>57150</xdr:rowOff>
    </xdr:from>
    <xdr:to>
      <xdr:col>7</xdr:col>
      <xdr:colOff>1491343</xdr:colOff>
      <xdr:row>41</xdr:row>
      <xdr:rowOff>24493</xdr:rowOff>
    </xdr:to>
    <xdr:graphicFrame macro="">
      <xdr:nvGraphicFramePr>
        <xdr:cNvPr id="3" name="Chart 2">
          <a:extLst>
            <a:ext uri="{FF2B5EF4-FFF2-40B4-BE49-F238E27FC236}">
              <a16:creationId xmlns:a16="http://schemas.microsoft.com/office/drawing/2014/main" id="{F6C95AAB-1F52-EF0F-784D-CF09027EE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373379</xdr:colOff>
      <xdr:row>3</xdr:row>
      <xdr:rowOff>121920</xdr:rowOff>
    </xdr:from>
    <xdr:to>
      <xdr:col>10</xdr:col>
      <xdr:colOff>316864</xdr:colOff>
      <xdr:row>4</xdr:row>
      <xdr:rowOff>365760</xdr:rowOff>
    </xdr:to>
    <xdr:pic>
      <xdr:nvPicPr>
        <xdr:cNvPr id="2" name="Picture 1" descr="image740">
          <a:hlinkClick xmlns:r="http://schemas.openxmlformats.org/officeDocument/2006/relationships" r:id="rId1"/>
          <a:extLst>
            <a:ext uri="{FF2B5EF4-FFF2-40B4-BE49-F238E27FC236}">
              <a16:creationId xmlns:a16="http://schemas.microsoft.com/office/drawing/2014/main" id="{61D7D4BD-C8B0-4199-AC21-FF13EE843D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16639" y="762000"/>
          <a:ext cx="2328545" cy="1158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838200</xdr:colOff>
      <xdr:row>6</xdr:row>
      <xdr:rowOff>30480</xdr:rowOff>
    </xdr:from>
    <xdr:to>
      <xdr:col>11</xdr:col>
      <xdr:colOff>167640</xdr:colOff>
      <xdr:row>14</xdr:row>
      <xdr:rowOff>186262</xdr:rowOff>
    </xdr:to>
    <xdr:pic>
      <xdr:nvPicPr>
        <xdr:cNvPr id="7" name="Picture 6" descr="image742">
          <a:hlinkClick xmlns:r="http://schemas.openxmlformats.org/officeDocument/2006/relationships" r:id="rId3"/>
          <a:extLst>
            <a:ext uri="{FF2B5EF4-FFF2-40B4-BE49-F238E27FC236}">
              <a16:creationId xmlns:a16="http://schemas.microsoft.com/office/drawing/2014/main" id="{7A5C722A-0913-4765-93AC-C1861024AC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81460" y="2225040"/>
          <a:ext cx="2324100" cy="1870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228599</xdr:rowOff>
    </xdr:from>
    <xdr:to>
      <xdr:col>4</xdr:col>
      <xdr:colOff>4015740</xdr:colOff>
      <xdr:row>25</xdr:row>
      <xdr:rowOff>52292</xdr:rowOff>
    </xdr:to>
    <xdr:pic>
      <xdr:nvPicPr>
        <xdr:cNvPr id="8" name="Picture 7" descr="Unpaired (Two Sample) t Test - StatsDirect">
          <a:extLst>
            <a:ext uri="{FF2B5EF4-FFF2-40B4-BE49-F238E27FC236}">
              <a16:creationId xmlns:a16="http://schemas.microsoft.com/office/drawing/2014/main" id="{90B5EEEA-3712-4DC2-B5F9-882BA691085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38400" y="3840479"/>
          <a:ext cx="4015740" cy="2155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4488180</xdr:colOff>
      <xdr:row>13</xdr:row>
      <xdr:rowOff>17145</xdr:rowOff>
    </xdr:from>
    <xdr:to>
      <xdr:col>9</xdr:col>
      <xdr:colOff>60960</xdr:colOff>
      <xdr:row>28</xdr:row>
      <xdr:rowOff>47253</xdr:rowOff>
    </xdr:to>
    <xdr:pic>
      <xdr:nvPicPr>
        <xdr:cNvPr id="9" name="Picture 8" descr="Pin on Statistics Formulae">
          <a:extLst>
            <a:ext uri="{FF2B5EF4-FFF2-40B4-BE49-F238E27FC236}">
              <a16:creationId xmlns:a16="http://schemas.microsoft.com/office/drawing/2014/main" id="{A47272EF-1DBD-4324-8272-37171523467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926580" y="3827145"/>
          <a:ext cx="3792855" cy="2992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statisticshowto.com/sig2-tailed-interpreting-resul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CB61-E689-468C-8E28-2FB57129686B}">
  <dimension ref="B1:O53"/>
  <sheetViews>
    <sheetView topLeftCell="A5" zoomScale="120" zoomScaleNormal="120" workbookViewId="0">
      <selection activeCell="F4" sqref="F4"/>
    </sheetView>
  </sheetViews>
  <sheetFormatPr defaultRowHeight="15" x14ac:dyDescent="0.25"/>
  <cols>
    <col min="2" max="2" width="19.140625" customWidth="1"/>
    <col min="4" max="4" width="10.28515625" bestFit="1" customWidth="1"/>
    <col min="5" max="5" width="50.28515625" customWidth="1"/>
    <col min="6" max="6" width="17.140625" bestFit="1" customWidth="1"/>
    <col min="8" max="8" width="10.7109375" bestFit="1" customWidth="1"/>
    <col min="9" max="9" width="18.140625" customWidth="1"/>
  </cols>
  <sheetData>
    <row r="1" spans="2:15" ht="15.75" x14ac:dyDescent="0.25">
      <c r="I1" s="55" t="s">
        <v>23</v>
      </c>
    </row>
    <row r="2" spans="2:15" ht="21" x14ac:dyDescent="0.35">
      <c r="E2" s="2" t="s">
        <v>31</v>
      </c>
      <c r="H2" s="4" t="s">
        <v>4</v>
      </c>
      <c r="I2" s="6">
        <v>0.05</v>
      </c>
    </row>
    <row r="3" spans="2:15" ht="21.75" thickBot="1" x14ac:dyDescent="0.4">
      <c r="H3" s="4" t="s">
        <v>5</v>
      </c>
      <c r="I3" s="7" t="s">
        <v>6</v>
      </c>
      <c r="J3" s="6">
        <v>19</v>
      </c>
    </row>
    <row r="4" spans="2:15" ht="21.75" thickBot="1" x14ac:dyDescent="0.4">
      <c r="B4" s="8" t="s">
        <v>0</v>
      </c>
      <c r="C4" s="51" t="s">
        <v>27</v>
      </c>
      <c r="D4" s="51" t="s">
        <v>28</v>
      </c>
      <c r="E4" s="1" t="s">
        <v>34</v>
      </c>
      <c r="H4" s="4" t="s">
        <v>2</v>
      </c>
      <c r="I4">
        <f>AVERAGE(B5:B24)</f>
        <v>130.05000000000001</v>
      </c>
    </row>
    <row r="5" spans="2:15" ht="16.149999999999999" customHeight="1" x14ac:dyDescent="0.35">
      <c r="B5" s="48">
        <v>128</v>
      </c>
      <c r="C5" s="3">
        <f t="shared" ref="C5:C24" si="0">B5-$B$25</f>
        <v>-2.0500000000000114</v>
      </c>
      <c r="D5" s="3">
        <f>C5^2</f>
        <v>4.2025000000000468</v>
      </c>
      <c r="E5" s="1" t="s">
        <v>35</v>
      </c>
      <c r="H5" s="4" t="s">
        <v>3</v>
      </c>
      <c r="I5">
        <f>_xlfn.STDEV.S(B5:B24)</f>
        <v>9.9603159958327687</v>
      </c>
    </row>
    <row r="6" spans="2:15" ht="21" x14ac:dyDescent="0.35">
      <c r="B6" s="49">
        <v>118</v>
      </c>
      <c r="C6" s="3">
        <f t="shared" si="0"/>
        <v>-12.050000000000011</v>
      </c>
      <c r="D6" s="3">
        <f t="shared" ref="D6:D24" si="1">C6^2</f>
        <v>145.20250000000027</v>
      </c>
      <c r="E6" s="52" t="s">
        <v>32</v>
      </c>
      <c r="H6" s="4" t="s">
        <v>7</v>
      </c>
      <c r="I6" s="6">
        <v>2.093</v>
      </c>
    </row>
    <row r="7" spans="2:15" ht="21" x14ac:dyDescent="0.35">
      <c r="B7" s="49">
        <v>144</v>
      </c>
      <c r="C7" s="3">
        <f t="shared" si="0"/>
        <v>13.949999999999989</v>
      </c>
      <c r="D7" s="3">
        <f t="shared" si="1"/>
        <v>194.60249999999968</v>
      </c>
      <c r="E7" s="53" t="s">
        <v>1</v>
      </c>
    </row>
    <row r="8" spans="2:15" x14ac:dyDescent="0.25">
      <c r="B8" s="49">
        <v>133</v>
      </c>
      <c r="C8" s="3">
        <f t="shared" si="0"/>
        <v>2.9499999999999886</v>
      </c>
      <c r="D8" s="3">
        <f t="shared" si="1"/>
        <v>8.7024999999999331</v>
      </c>
      <c r="E8" s="54" t="s">
        <v>38</v>
      </c>
      <c r="F8" s="6">
        <f>(130.05-120)/(9.960316/(SQRT(20)))</f>
        <v>4.5124036574488029</v>
      </c>
    </row>
    <row r="9" spans="2:15" x14ac:dyDescent="0.25">
      <c r="B9" s="49">
        <v>132</v>
      </c>
      <c r="C9" s="3">
        <f t="shared" si="0"/>
        <v>1.9499999999999886</v>
      </c>
      <c r="D9" s="3">
        <f t="shared" si="1"/>
        <v>3.8024999999999558</v>
      </c>
      <c r="E9" s="54">
        <f>(130.05-130)/(9.960316/(SQRT(20)))</f>
        <v>2.2449769440048874E-2</v>
      </c>
      <c r="F9" s="64" t="s">
        <v>33</v>
      </c>
      <c r="G9" s="64"/>
      <c r="H9" s="64"/>
      <c r="I9" s="64"/>
      <c r="J9" s="64"/>
      <c r="K9" s="64"/>
      <c r="L9" s="64"/>
    </row>
    <row r="10" spans="2:15" x14ac:dyDescent="0.25">
      <c r="B10" s="49">
        <v>111</v>
      </c>
      <c r="C10" s="3">
        <f t="shared" si="0"/>
        <v>-19.050000000000011</v>
      </c>
      <c r="D10" s="3">
        <f t="shared" si="1"/>
        <v>362.90250000000043</v>
      </c>
      <c r="F10" s="64"/>
      <c r="G10" s="64"/>
      <c r="H10" s="64"/>
      <c r="I10" s="64"/>
      <c r="J10" s="64"/>
      <c r="K10" s="64"/>
      <c r="L10" s="64"/>
    </row>
    <row r="11" spans="2:15" ht="14.45" customHeight="1" x14ac:dyDescent="0.25">
      <c r="B11" s="49">
        <v>149</v>
      </c>
      <c r="C11" s="3">
        <f t="shared" si="0"/>
        <v>18.949999999999989</v>
      </c>
      <c r="D11" s="3">
        <f t="shared" si="1"/>
        <v>359.10249999999957</v>
      </c>
      <c r="E11" s="57" t="s">
        <v>41</v>
      </c>
      <c r="F11" s="62" t="s">
        <v>30</v>
      </c>
      <c r="G11" s="62"/>
      <c r="H11" s="62"/>
      <c r="I11" s="62"/>
      <c r="J11" s="62"/>
      <c r="K11" s="62"/>
      <c r="L11" s="62"/>
      <c r="O11">
        <f>(I4-130)/(I5/SQRT(20))</f>
        <v>2.2449769449441485E-2</v>
      </c>
    </row>
    <row r="12" spans="2:15" x14ac:dyDescent="0.25">
      <c r="B12" s="49">
        <v>139</v>
      </c>
      <c r="C12" s="3">
        <f t="shared" si="0"/>
        <v>8.9499999999999886</v>
      </c>
      <c r="D12" s="3">
        <f t="shared" si="1"/>
        <v>80.102499999999793</v>
      </c>
      <c r="E12" s="58" t="s">
        <v>36</v>
      </c>
      <c r="F12" s="62"/>
      <c r="G12" s="62"/>
      <c r="H12" s="62"/>
      <c r="I12" s="62"/>
      <c r="J12" s="62"/>
      <c r="K12" s="62"/>
      <c r="L12" s="62"/>
    </row>
    <row r="13" spans="2:15" ht="30" x14ac:dyDescent="0.25">
      <c r="B13" s="49">
        <v>136</v>
      </c>
      <c r="C13" s="3">
        <f t="shared" si="0"/>
        <v>5.9499999999999886</v>
      </c>
      <c r="D13" s="3">
        <f t="shared" si="1"/>
        <v>35.402499999999861</v>
      </c>
      <c r="E13" s="59" t="s">
        <v>37</v>
      </c>
      <c r="F13" s="62"/>
      <c r="G13" s="62"/>
      <c r="H13" s="62"/>
      <c r="I13" s="62"/>
      <c r="J13" s="62"/>
      <c r="K13" s="62"/>
      <c r="L13" s="62"/>
    </row>
    <row r="14" spans="2:15" x14ac:dyDescent="0.25">
      <c r="B14" s="49">
        <v>126</v>
      </c>
      <c r="C14" s="3">
        <f t="shared" si="0"/>
        <v>-4.0500000000000114</v>
      </c>
      <c r="D14" s="3">
        <f t="shared" si="1"/>
        <v>16.402500000000092</v>
      </c>
      <c r="F14" s="62"/>
      <c r="G14" s="62"/>
      <c r="H14" s="62"/>
      <c r="I14" s="62"/>
      <c r="J14" s="62"/>
      <c r="K14" s="62"/>
      <c r="L14" s="62"/>
    </row>
    <row r="15" spans="2:15" x14ac:dyDescent="0.25">
      <c r="B15" s="49">
        <v>127</v>
      </c>
      <c r="C15" s="3">
        <f t="shared" si="0"/>
        <v>-3.0500000000000114</v>
      </c>
      <c r="D15" s="3">
        <f t="shared" si="1"/>
        <v>9.3025000000000695</v>
      </c>
      <c r="E15" s="57" t="s">
        <v>42</v>
      </c>
      <c r="F15" s="62"/>
      <c r="G15" s="62"/>
      <c r="H15" s="62"/>
      <c r="I15" s="62"/>
      <c r="J15" s="62"/>
      <c r="K15" s="62"/>
      <c r="L15" s="62"/>
    </row>
    <row r="16" spans="2:15" x14ac:dyDescent="0.25">
      <c r="B16" s="49">
        <v>115</v>
      </c>
      <c r="C16" s="3">
        <f t="shared" si="0"/>
        <v>-15.050000000000011</v>
      </c>
      <c r="D16" s="3">
        <f t="shared" si="1"/>
        <v>226.50250000000034</v>
      </c>
      <c r="E16" s="58" t="s">
        <v>39</v>
      </c>
      <c r="F16" s="62"/>
      <c r="G16" s="62"/>
      <c r="H16" s="62"/>
      <c r="I16" s="62"/>
      <c r="J16" s="62"/>
      <c r="K16" s="62"/>
      <c r="L16" s="62"/>
    </row>
    <row r="17" spans="2:12" ht="30" x14ac:dyDescent="0.25">
      <c r="B17" s="49">
        <v>142</v>
      </c>
      <c r="C17" s="3">
        <f t="shared" si="0"/>
        <v>11.949999999999989</v>
      </c>
      <c r="D17" s="3">
        <f t="shared" si="1"/>
        <v>142.80249999999972</v>
      </c>
      <c r="E17" s="59" t="s">
        <v>40</v>
      </c>
      <c r="F17" s="63"/>
      <c r="G17" s="62"/>
      <c r="H17" s="62"/>
      <c r="I17" s="62"/>
      <c r="J17" s="62"/>
      <c r="K17" s="62"/>
      <c r="L17" s="62"/>
    </row>
    <row r="18" spans="2:12" x14ac:dyDescent="0.25">
      <c r="B18" s="49">
        <v>140</v>
      </c>
      <c r="C18" s="3">
        <f t="shared" si="0"/>
        <v>9.9499999999999886</v>
      </c>
      <c r="D18" s="3">
        <f t="shared" si="1"/>
        <v>99.00249999999977</v>
      </c>
      <c r="F18" s="3" t="s">
        <v>29</v>
      </c>
    </row>
    <row r="19" spans="2:12" x14ac:dyDescent="0.25">
      <c r="B19" s="49">
        <v>131</v>
      </c>
      <c r="C19" s="3">
        <f t="shared" si="0"/>
        <v>0.94999999999998863</v>
      </c>
      <c r="D19" s="3">
        <f t="shared" si="1"/>
        <v>0.90249999999997843</v>
      </c>
      <c r="F19" s="3">
        <f>SQRT(D25/19)</f>
        <v>9.9603159958327687</v>
      </c>
    </row>
    <row r="20" spans="2:12" x14ac:dyDescent="0.25">
      <c r="B20" s="49">
        <v>132</v>
      </c>
      <c r="C20" s="3">
        <f t="shared" si="0"/>
        <v>1.9499999999999886</v>
      </c>
      <c r="D20" s="3">
        <f t="shared" si="1"/>
        <v>3.8024999999999558</v>
      </c>
    </row>
    <row r="21" spans="2:12" x14ac:dyDescent="0.25">
      <c r="B21" s="49">
        <v>122</v>
      </c>
      <c r="C21" s="3">
        <f t="shared" si="0"/>
        <v>-8.0500000000000114</v>
      </c>
      <c r="D21" s="3">
        <f t="shared" si="1"/>
        <v>64.80250000000018</v>
      </c>
      <c r="E21" t="s">
        <v>45</v>
      </c>
    </row>
    <row r="22" spans="2:12" x14ac:dyDescent="0.25">
      <c r="B22" s="49">
        <v>119</v>
      </c>
      <c r="C22" s="3">
        <f t="shared" si="0"/>
        <v>-11.050000000000011</v>
      </c>
      <c r="D22" s="3">
        <f t="shared" si="1"/>
        <v>122.10250000000025</v>
      </c>
      <c r="F22">
        <f>D25/19</f>
        <v>99.207894736842107</v>
      </c>
    </row>
    <row r="23" spans="2:12" x14ac:dyDescent="0.25">
      <c r="B23" s="49">
        <v>129</v>
      </c>
      <c r="C23" s="3">
        <f t="shared" si="0"/>
        <v>-1.0500000000000114</v>
      </c>
      <c r="D23" s="3">
        <f t="shared" si="1"/>
        <v>1.1025000000000238</v>
      </c>
      <c r="E23" t="s">
        <v>46</v>
      </c>
    </row>
    <row r="24" spans="2:12" ht="15.75" thickBot="1" x14ac:dyDescent="0.3">
      <c r="B24" s="50">
        <v>128</v>
      </c>
      <c r="C24" s="3">
        <f t="shared" si="0"/>
        <v>-2.0500000000000114</v>
      </c>
      <c r="D24" s="3">
        <f t="shared" si="1"/>
        <v>4.2025000000000468</v>
      </c>
      <c r="E24" t="s">
        <v>47</v>
      </c>
      <c r="F24">
        <f>_xlfn.T.INV(0.025,19)</f>
        <v>-2.0930240544083096</v>
      </c>
    </row>
    <row r="25" spans="2:12" x14ac:dyDescent="0.25">
      <c r="B25">
        <f>AVERAGE(B5:B24)</f>
        <v>130.05000000000001</v>
      </c>
      <c r="D25" s="3">
        <f>SUM(D5:D24)</f>
        <v>1884.95</v>
      </c>
      <c r="E25">
        <v>0.05</v>
      </c>
    </row>
    <row r="28" spans="2:12" x14ac:dyDescent="0.25">
      <c r="E28" t="s">
        <v>48</v>
      </c>
    </row>
    <row r="29" spans="2:12" x14ac:dyDescent="0.25">
      <c r="E29">
        <f>0.05/2</f>
        <v>2.5000000000000001E-2</v>
      </c>
    </row>
    <row r="30" spans="2:12" ht="15.75" thickBot="1" x14ac:dyDescent="0.3"/>
    <row r="31" spans="2:12" ht="15.75" thickBot="1" x14ac:dyDescent="0.3">
      <c r="B31" s="43" t="s">
        <v>0</v>
      </c>
      <c r="C31" s="44" t="s">
        <v>21</v>
      </c>
      <c r="D31" s="22" t="s">
        <v>22</v>
      </c>
    </row>
    <row r="32" spans="2:12" x14ac:dyDescent="0.25">
      <c r="B32" s="40">
        <v>128</v>
      </c>
      <c r="C32" s="41">
        <v>-2.0500000000000114</v>
      </c>
      <c r="D32" s="42">
        <v>4.2025000000000468</v>
      </c>
    </row>
    <row r="33" spans="2:8" x14ac:dyDescent="0.25">
      <c r="B33" s="12">
        <v>118</v>
      </c>
      <c r="C33" s="3">
        <v>-12.050000000000011</v>
      </c>
      <c r="D33" s="13">
        <v>145.20250000000027</v>
      </c>
      <c r="F33">
        <v>10</v>
      </c>
    </row>
    <row r="34" spans="2:8" x14ac:dyDescent="0.25">
      <c r="B34" s="12">
        <v>144</v>
      </c>
      <c r="C34" s="3">
        <v>13.949999999999989</v>
      </c>
      <c r="D34" s="13">
        <v>194.60249999999968</v>
      </c>
      <c r="F34">
        <v>11</v>
      </c>
      <c r="H34">
        <f>AVERAGE(F33:F42)</f>
        <v>14.4</v>
      </c>
    </row>
    <row r="35" spans="2:8" x14ac:dyDescent="0.25">
      <c r="B35" s="12">
        <v>133</v>
      </c>
      <c r="C35" s="3">
        <v>2.9499999999999886</v>
      </c>
      <c r="D35" s="13">
        <v>8.7024999999999331</v>
      </c>
      <c r="F35">
        <v>12</v>
      </c>
    </row>
    <row r="36" spans="2:8" x14ac:dyDescent="0.25">
      <c r="B36" s="12">
        <v>132</v>
      </c>
      <c r="C36" s="3">
        <v>1.9499999999999886</v>
      </c>
      <c r="D36" s="13">
        <v>3.8024999999999558</v>
      </c>
      <c r="F36">
        <v>15</v>
      </c>
    </row>
    <row r="37" spans="2:8" x14ac:dyDescent="0.25">
      <c r="B37" s="12">
        <v>111</v>
      </c>
      <c r="C37" s="3">
        <v>-19.050000000000011</v>
      </c>
      <c r="D37" s="13">
        <v>362.90250000000043</v>
      </c>
      <c r="F37">
        <v>19</v>
      </c>
    </row>
    <row r="38" spans="2:8" x14ac:dyDescent="0.25">
      <c r="B38" s="12">
        <v>149</v>
      </c>
      <c r="C38" s="3">
        <v>18.949999999999989</v>
      </c>
      <c r="D38" s="13">
        <v>359.10249999999957</v>
      </c>
      <c r="F38">
        <v>11</v>
      </c>
    </row>
    <row r="39" spans="2:8" x14ac:dyDescent="0.25">
      <c r="B39" s="12">
        <v>139</v>
      </c>
      <c r="C39" s="3">
        <v>8.9499999999999886</v>
      </c>
      <c r="D39" s="13">
        <v>80.102499999999793</v>
      </c>
      <c r="F39">
        <v>17</v>
      </c>
    </row>
    <row r="40" spans="2:8" x14ac:dyDescent="0.25">
      <c r="B40" s="12">
        <v>136</v>
      </c>
      <c r="C40" s="3">
        <v>5.9499999999999886</v>
      </c>
      <c r="D40" s="13">
        <v>35.402499999999861</v>
      </c>
      <c r="F40">
        <v>10</v>
      </c>
    </row>
    <row r="41" spans="2:8" x14ac:dyDescent="0.25">
      <c r="B41" s="12">
        <v>126</v>
      </c>
      <c r="C41" s="3">
        <v>-4.0500000000000114</v>
      </c>
      <c r="D41" s="13">
        <v>16.402500000000092</v>
      </c>
      <c r="F41">
        <v>18</v>
      </c>
    </row>
    <row r="42" spans="2:8" x14ac:dyDescent="0.25">
      <c r="B42" s="12">
        <v>127</v>
      </c>
      <c r="C42" s="3">
        <v>-3.0500000000000114</v>
      </c>
      <c r="D42" s="13">
        <v>9.3025000000000695</v>
      </c>
      <c r="F42">
        <v>21</v>
      </c>
    </row>
    <row r="43" spans="2:8" x14ac:dyDescent="0.25">
      <c r="B43" s="12">
        <v>115</v>
      </c>
      <c r="C43" s="3">
        <v>-15.050000000000011</v>
      </c>
      <c r="D43" s="13">
        <v>226.50250000000034</v>
      </c>
    </row>
    <row r="44" spans="2:8" x14ac:dyDescent="0.25">
      <c r="B44" s="12">
        <v>142</v>
      </c>
      <c r="C44" s="3">
        <v>11.949999999999989</v>
      </c>
      <c r="D44" s="13">
        <v>142.80249999999972</v>
      </c>
    </row>
    <row r="45" spans="2:8" x14ac:dyDescent="0.25">
      <c r="B45" s="12">
        <v>140</v>
      </c>
      <c r="C45" s="3">
        <v>9.9499999999999886</v>
      </c>
      <c r="D45" s="13">
        <v>99.00249999999977</v>
      </c>
    </row>
    <row r="46" spans="2:8" x14ac:dyDescent="0.25">
      <c r="B46" s="12">
        <v>131</v>
      </c>
      <c r="C46" s="3">
        <v>0.94999999999998863</v>
      </c>
      <c r="D46" s="13">
        <v>0.90249999999997843</v>
      </c>
    </row>
    <row r="47" spans="2:8" x14ac:dyDescent="0.25">
      <c r="B47" s="12">
        <v>132</v>
      </c>
      <c r="C47" s="3">
        <v>1.9499999999999886</v>
      </c>
      <c r="D47" s="13">
        <v>3.8024999999999558</v>
      </c>
    </row>
    <row r="48" spans="2:8" x14ac:dyDescent="0.25">
      <c r="B48" s="12">
        <v>122</v>
      </c>
      <c r="C48" s="3">
        <v>-8.0500000000000114</v>
      </c>
      <c r="D48" s="13">
        <v>64.80250000000018</v>
      </c>
    </row>
    <row r="49" spans="2:4" x14ac:dyDescent="0.25">
      <c r="B49" s="12">
        <v>119</v>
      </c>
      <c r="C49" s="3">
        <v>-11.050000000000011</v>
      </c>
      <c r="D49" s="13">
        <v>122.10250000000025</v>
      </c>
    </row>
    <row r="50" spans="2:4" x14ac:dyDescent="0.25">
      <c r="B50" s="12">
        <v>129</v>
      </c>
      <c r="C50" s="3">
        <v>-1.0500000000000114</v>
      </c>
      <c r="D50" s="13">
        <v>1.1025000000000238</v>
      </c>
    </row>
    <row r="51" spans="2:4" ht="15.75" thickBot="1" x14ac:dyDescent="0.3">
      <c r="B51" s="14">
        <v>128</v>
      </c>
      <c r="C51" s="20">
        <v>-2.0500000000000114</v>
      </c>
      <c r="D51" s="15">
        <v>4.2025000000000468</v>
      </c>
    </row>
    <row r="52" spans="2:4" ht="15.75" thickBot="1" x14ac:dyDescent="0.3"/>
    <row r="53" spans="2:4" ht="15.75" thickBot="1" x14ac:dyDescent="0.3">
      <c r="B53" s="45">
        <v>130.05000000000001</v>
      </c>
      <c r="C53" s="46"/>
      <c r="D53" s="9">
        <v>1884.95</v>
      </c>
    </row>
  </sheetData>
  <mergeCells count="2">
    <mergeCell ref="F11:L17"/>
    <mergeCell ref="F9: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0BA4F-D15A-4CD8-A5FF-1AF20341D2F5}">
  <dimension ref="B1:O62"/>
  <sheetViews>
    <sheetView topLeftCell="E19" zoomScale="110" zoomScaleNormal="110" workbookViewId="0">
      <selection activeCell="M26" sqref="M26:O39"/>
    </sheetView>
  </sheetViews>
  <sheetFormatPr defaultRowHeight="15" x14ac:dyDescent="0.25"/>
  <cols>
    <col min="4" max="4" width="23.7109375" bestFit="1" customWidth="1"/>
    <col min="5" max="5" width="20.85546875" customWidth="1"/>
    <col min="8" max="8" width="37" bestFit="1" customWidth="1"/>
    <col min="13" max="13" width="34.140625" bestFit="1" customWidth="1"/>
    <col min="14" max="14" width="16.42578125" customWidth="1"/>
    <col min="15" max="15" width="22.28515625" customWidth="1"/>
  </cols>
  <sheetData>
    <row r="1" spans="2:9" ht="21.75" thickBot="1" x14ac:dyDescent="0.4">
      <c r="E1" s="4" t="s">
        <v>4</v>
      </c>
      <c r="F1">
        <v>0.05</v>
      </c>
    </row>
    <row r="2" spans="2:9" ht="21.75" thickBot="1" x14ac:dyDescent="0.4">
      <c r="E2" s="4" t="s">
        <v>5</v>
      </c>
      <c r="F2" s="27" t="s">
        <v>6</v>
      </c>
      <c r="G2" s="9">
        <v>13</v>
      </c>
      <c r="H2" s="28" t="s">
        <v>7</v>
      </c>
      <c r="I2" s="6">
        <f>ABS(-2.16)</f>
        <v>2.16</v>
      </c>
    </row>
    <row r="3" spans="2:9" ht="26.25" x14ac:dyDescent="0.4">
      <c r="D3" s="2" t="s">
        <v>43</v>
      </c>
      <c r="E3" s="2" t="s">
        <v>25</v>
      </c>
    </row>
    <row r="4" spans="2:9" ht="26.25" x14ac:dyDescent="0.4">
      <c r="D4" s="2" t="s">
        <v>44</v>
      </c>
      <c r="E4" s="2" t="s">
        <v>26</v>
      </c>
    </row>
    <row r="5" spans="2:9" ht="15.75" thickBot="1" x14ac:dyDescent="0.3"/>
    <row r="6" spans="2:9" ht="15.75" thickBot="1" x14ac:dyDescent="0.3">
      <c r="D6" s="47" t="s">
        <v>24</v>
      </c>
    </row>
    <row r="7" spans="2:9" ht="15.75" thickBot="1" x14ac:dyDescent="0.3">
      <c r="B7" s="23" t="s">
        <v>8</v>
      </c>
      <c r="C7" s="24" t="s">
        <v>9</v>
      </c>
      <c r="D7" s="24" t="s">
        <v>10</v>
      </c>
      <c r="E7" s="25" t="s">
        <v>11</v>
      </c>
    </row>
    <row r="8" spans="2:9" ht="18.75" x14ac:dyDescent="0.3">
      <c r="B8" s="10">
        <v>23</v>
      </c>
      <c r="C8" s="18">
        <v>35</v>
      </c>
      <c r="D8" s="19">
        <f>B8-C8</f>
        <v>-12</v>
      </c>
      <c r="E8" s="11">
        <f>D8^2</f>
        <v>144</v>
      </c>
      <c r="G8" s="26" t="s">
        <v>13</v>
      </c>
      <c r="H8" t="s">
        <v>12</v>
      </c>
    </row>
    <row r="9" spans="2:9" x14ac:dyDescent="0.25">
      <c r="B9" s="12">
        <v>25</v>
      </c>
      <c r="C9" s="16">
        <v>40</v>
      </c>
      <c r="D9" s="3">
        <f t="shared" ref="D9:D21" si="0">B9-C9</f>
        <v>-15</v>
      </c>
      <c r="E9" s="13">
        <f t="shared" ref="E9:E21" si="1">D9^2</f>
        <v>225</v>
      </c>
      <c r="H9">
        <f>ABS($D$22/(SQRT(((14*$E$22)-(D22)^2)/(G2))))</f>
        <v>4.6483073631392324</v>
      </c>
    </row>
    <row r="10" spans="2:9" x14ac:dyDescent="0.25">
      <c r="B10" s="12">
        <v>28</v>
      </c>
      <c r="C10" s="16">
        <v>30</v>
      </c>
      <c r="D10" s="3">
        <f t="shared" si="0"/>
        <v>-2</v>
      </c>
      <c r="E10" s="13">
        <f t="shared" si="1"/>
        <v>4</v>
      </c>
    </row>
    <row r="11" spans="2:9" x14ac:dyDescent="0.25">
      <c r="B11" s="12">
        <v>30</v>
      </c>
      <c r="C11" s="16">
        <v>35</v>
      </c>
      <c r="D11" s="3">
        <f t="shared" si="0"/>
        <v>-5</v>
      </c>
      <c r="E11" s="13">
        <f t="shared" si="1"/>
        <v>25</v>
      </c>
    </row>
    <row r="12" spans="2:9" x14ac:dyDescent="0.25">
      <c r="B12" s="12">
        <v>25</v>
      </c>
      <c r="C12" s="16">
        <v>40</v>
      </c>
      <c r="D12" s="3">
        <f t="shared" si="0"/>
        <v>-15</v>
      </c>
      <c r="E12" s="13">
        <f t="shared" si="1"/>
        <v>225</v>
      </c>
    </row>
    <row r="13" spans="2:9" x14ac:dyDescent="0.25">
      <c r="B13" s="12">
        <v>25</v>
      </c>
      <c r="C13" s="16">
        <v>45</v>
      </c>
      <c r="D13" s="3">
        <f t="shared" si="0"/>
        <v>-20</v>
      </c>
      <c r="E13" s="13">
        <f t="shared" si="1"/>
        <v>400</v>
      </c>
    </row>
    <row r="14" spans="2:9" x14ac:dyDescent="0.25">
      <c r="B14" s="12">
        <v>26</v>
      </c>
      <c r="C14" s="16">
        <v>30</v>
      </c>
      <c r="D14" s="3">
        <f t="shared" si="0"/>
        <v>-4</v>
      </c>
      <c r="E14" s="13">
        <f t="shared" si="1"/>
        <v>16</v>
      </c>
      <c r="H14" t="s">
        <v>14</v>
      </c>
    </row>
    <row r="15" spans="2:9" x14ac:dyDescent="0.25">
      <c r="B15" s="12">
        <v>25</v>
      </c>
      <c r="C15" s="16">
        <v>30</v>
      </c>
      <c r="D15" s="3">
        <f t="shared" si="0"/>
        <v>-5</v>
      </c>
      <c r="E15" s="13">
        <f t="shared" si="1"/>
        <v>25</v>
      </c>
      <c r="H15" t="s">
        <v>15</v>
      </c>
    </row>
    <row r="16" spans="2:9" x14ac:dyDescent="0.25">
      <c r="B16" s="12">
        <v>22</v>
      </c>
      <c r="C16" s="16">
        <v>35</v>
      </c>
      <c r="D16" s="3">
        <f t="shared" si="0"/>
        <v>-13</v>
      </c>
      <c r="E16" s="13">
        <f t="shared" si="1"/>
        <v>169</v>
      </c>
    </row>
    <row r="17" spans="2:15" x14ac:dyDescent="0.25">
      <c r="B17" s="12">
        <v>30</v>
      </c>
      <c r="C17" s="16">
        <v>40</v>
      </c>
      <c r="D17" s="3">
        <f t="shared" si="0"/>
        <v>-10</v>
      </c>
      <c r="E17" s="13">
        <f t="shared" si="1"/>
        <v>100</v>
      </c>
    </row>
    <row r="18" spans="2:15" x14ac:dyDescent="0.25">
      <c r="B18" s="12">
        <v>35</v>
      </c>
      <c r="C18" s="16">
        <v>40</v>
      </c>
      <c r="D18" s="3">
        <f t="shared" si="0"/>
        <v>-5</v>
      </c>
      <c r="E18" s="13">
        <f t="shared" si="1"/>
        <v>25</v>
      </c>
    </row>
    <row r="19" spans="2:15" x14ac:dyDescent="0.25">
      <c r="B19" s="12">
        <v>40</v>
      </c>
      <c r="C19" s="16">
        <v>35</v>
      </c>
      <c r="D19" s="3">
        <f t="shared" si="0"/>
        <v>5</v>
      </c>
      <c r="E19" s="13">
        <f t="shared" si="1"/>
        <v>25</v>
      </c>
    </row>
    <row r="20" spans="2:15" x14ac:dyDescent="0.25">
      <c r="B20" s="12">
        <v>35</v>
      </c>
      <c r="C20" s="16">
        <v>38</v>
      </c>
      <c r="D20" s="3">
        <f t="shared" si="0"/>
        <v>-3</v>
      </c>
      <c r="E20" s="13">
        <f t="shared" si="1"/>
        <v>9</v>
      </c>
    </row>
    <row r="21" spans="2:15" ht="15.75" thickBot="1" x14ac:dyDescent="0.3">
      <c r="B21" s="14">
        <v>30</v>
      </c>
      <c r="C21" s="17">
        <v>41</v>
      </c>
      <c r="D21" s="20">
        <f t="shared" si="0"/>
        <v>-11</v>
      </c>
      <c r="E21" s="15">
        <f t="shared" si="1"/>
        <v>121</v>
      </c>
    </row>
    <row r="22" spans="2:15" ht="15.75" thickBot="1" x14ac:dyDescent="0.3">
      <c r="D22" s="21">
        <f>SUM(D8:D21)</f>
        <v>-115</v>
      </c>
      <c r="E22" s="22">
        <f>SUM(E8:E21)</f>
        <v>1513</v>
      </c>
    </row>
    <row r="27" spans="2:15" ht="15.75" thickBot="1" x14ac:dyDescent="0.3"/>
    <row r="28" spans="2:15" x14ac:dyDescent="0.25">
      <c r="B28">
        <v>50</v>
      </c>
      <c r="C28">
        <v>62</v>
      </c>
      <c r="M28" s="61"/>
      <c r="N28" s="61"/>
      <c r="O28" s="61"/>
    </row>
    <row r="29" spans="2:15" x14ac:dyDescent="0.25">
      <c r="B29">
        <v>42</v>
      </c>
      <c r="C29">
        <v>40</v>
      </c>
    </row>
    <row r="30" spans="2:15" x14ac:dyDescent="0.25">
      <c r="B30">
        <v>51</v>
      </c>
      <c r="C30">
        <v>61</v>
      </c>
    </row>
    <row r="31" spans="2:15" x14ac:dyDescent="0.25">
      <c r="B31">
        <v>26</v>
      </c>
      <c r="C31">
        <v>35</v>
      </c>
    </row>
    <row r="32" spans="2:15" x14ac:dyDescent="0.25">
      <c r="B32">
        <v>35</v>
      </c>
      <c r="C32">
        <v>30</v>
      </c>
    </row>
    <row r="33" spans="2:15" x14ac:dyDescent="0.25">
      <c r="B33">
        <v>42</v>
      </c>
      <c r="C33">
        <v>52</v>
      </c>
    </row>
    <row r="34" spans="2:15" x14ac:dyDescent="0.25">
      <c r="B34">
        <v>60</v>
      </c>
      <c r="C34">
        <v>68</v>
      </c>
    </row>
    <row r="35" spans="2:15" x14ac:dyDescent="0.25">
      <c r="B35">
        <v>41</v>
      </c>
      <c r="C35">
        <v>51</v>
      </c>
    </row>
    <row r="36" spans="2:15" x14ac:dyDescent="0.25">
      <c r="B36">
        <v>70</v>
      </c>
      <c r="C36">
        <v>84</v>
      </c>
    </row>
    <row r="37" spans="2:15" x14ac:dyDescent="0.25">
      <c r="B37">
        <v>55</v>
      </c>
      <c r="C37">
        <v>63</v>
      </c>
    </row>
    <row r="38" spans="2:15" x14ac:dyDescent="0.25">
      <c r="B38">
        <v>62</v>
      </c>
      <c r="C38">
        <v>72</v>
      </c>
    </row>
    <row r="39" spans="2:15" ht="15.75" thickBot="1" x14ac:dyDescent="0.3">
      <c r="B39">
        <v>38</v>
      </c>
      <c r="C39">
        <v>50</v>
      </c>
      <c r="M39" s="60"/>
      <c r="N39" s="60"/>
      <c r="O39" s="60"/>
    </row>
    <row r="41" spans="2:15" x14ac:dyDescent="0.25">
      <c r="B41">
        <f>AVERAGE(B28:B39)</f>
        <v>47.666666666666664</v>
      </c>
      <c r="C41">
        <f>AVERAGE(C28:C39)</f>
        <v>55.666666666666664</v>
      </c>
    </row>
    <row r="50" spans="2:5" x14ac:dyDescent="0.25">
      <c r="B50">
        <v>50</v>
      </c>
      <c r="C50">
        <v>62</v>
      </c>
      <c r="D50">
        <f>B50-C50</f>
        <v>-12</v>
      </c>
      <c r="E50">
        <f>D50^2</f>
        <v>144</v>
      </c>
    </row>
    <row r="51" spans="2:5" x14ac:dyDescent="0.25">
      <c r="B51">
        <v>42</v>
      </c>
      <c r="C51">
        <v>40</v>
      </c>
      <c r="D51">
        <f t="shared" ref="D51:D61" si="2">B51-C51</f>
        <v>2</v>
      </c>
      <c r="E51">
        <f t="shared" ref="E51:E61" si="3">D51^2</f>
        <v>4</v>
      </c>
    </row>
    <row r="52" spans="2:5" x14ac:dyDescent="0.25">
      <c r="B52">
        <v>51</v>
      </c>
      <c r="C52">
        <v>61</v>
      </c>
      <c r="D52">
        <f t="shared" si="2"/>
        <v>-10</v>
      </c>
      <c r="E52">
        <f t="shared" si="3"/>
        <v>100</v>
      </c>
    </row>
    <row r="53" spans="2:5" x14ac:dyDescent="0.25">
      <c r="B53">
        <v>26</v>
      </c>
      <c r="C53">
        <v>35</v>
      </c>
      <c r="D53">
        <f t="shared" si="2"/>
        <v>-9</v>
      </c>
      <c r="E53">
        <f t="shared" si="3"/>
        <v>81</v>
      </c>
    </row>
    <row r="54" spans="2:5" x14ac:dyDescent="0.25">
      <c r="B54">
        <v>35</v>
      </c>
      <c r="C54">
        <v>30</v>
      </c>
      <c r="D54">
        <f t="shared" si="2"/>
        <v>5</v>
      </c>
      <c r="E54">
        <f t="shared" si="3"/>
        <v>25</v>
      </c>
    </row>
    <row r="55" spans="2:5" x14ac:dyDescent="0.25">
      <c r="B55">
        <v>42</v>
      </c>
      <c r="C55">
        <v>52</v>
      </c>
      <c r="D55">
        <f t="shared" si="2"/>
        <v>-10</v>
      </c>
      <c r="E55">
        <f t="shared" si="3"/>
        <v>100</v>
      </c>
    </row>
    <row r="56" spans="2:5" x14ac:dyDescent="0.25">
      <c r="B56">
        <v>60</v>
      </c>
      <c r="C56">
        <v>68</v>
      </c>
      <c r="D56">
        <f t="shared" si="2"/>
        <v>-8</v>
      </c>
      <c r="E56">
        <f t="shared" si="3"/>
        <v>64</v>
      </c>
    </row>
    <row r="57" spans="2:5" x14ac:dyDescent="0.25">
      <c r="B57">
        <v>41</v>
      </c>
      <c r="C57">
        <v>51</v>
      </c>
      <c r="D57">
        <f t="shared" si="2"/>
        <v>-10</v>
      </c>
      <c r="E57">
        <f t="shared" si="3"/>
        <v>100</v>
      </c>
    </row>
    <row r="58" spans="2:5" x14ac:dyDescent="0.25">
      <c r="B58">
        <v>70</v>
      </c>
      <c r="C58">
        <v>84</v>
      </c>
      <c r="D58">
        <f t="shared" si="2"/>
        <v>-14</v>
      </c>
      <c r="E58">
        <f t="shared" si="3"/>
        <v>196</v>
      </c>
    </row>
    <row r="59" spans="2:5" x14ac:dyDescent="0.25">
      <c r="B59">
        <v>55</v>
      </c>
      <c r="C59">
        <v>63</v>
      </c>
      <c r="D59">
        <f t="shared" si="2"/>
        <v>-8</v>
      </c>
      <c r="E59">
        <f t="shared" si="3"/>
        <v>64</v>
      </c>
    </row>
    <row r="60" spans="2:5" x14ac:dyDescent="0.25">
      <c r="B60">
        <v>62</v>
      </c>
      <c r="C60">
        <v>72</v>
      </c>
      <c r="D60">
        <f t="shared" si="2"/>
        <v>-10</v>
      </c>
      <c r="E60">
        <f t="shared" si="3"/>
        <v>100</v>
      </c>
    </row>
    <row r="61" spans="2:5" x14ac:dyDescent="0.25">
      <c r="B61">
        <v>38</v>
      </c>
      <c r="C61">
        <v>50</v>
      </c>
      <c r="D61">
        <f t="shared" si="2"/>
        <v>-12</v>
      </c>
      <c r="E61">
        <f t="shared" si="3"/>
        <v>144</v>
      </c>
    </row>
    <row r="62" spans="2:5" x14ac:dyDescent="0.25">
      <c r="D62">
        <f>SUM(D50:D61)</f>
        <v>-96</v>
      </c>
      <c r="E62">
        <f>SUM(E50:E61)</f>
        <v>1122</v>
      </c>
    </row>
  </sheetData>
  <phoneticPr fontId="24"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B0535-DD64-401E-B2A5-FAEB46DC1ADD}">
  <dimension ref="E2:P20"/>
  <sheetViews>
    <sheetView topLeftCell="E4" workbookViewId="0">
      <selection activeCell="G4" sqref="G4"/>
    </sheetView>
  </sheetViews>
  <sheetFormatPr defaultRowHeight="15" x14ac:dyDescent="0.25"/>
  <cols>
    <col min="5" max="5" width="87" customWidth="1"/>
    <col min="9" max="9" width="8.85546875" customWidth="1"/>
    <col min="10" max="10" width="34.7109375" customWidth="1"/>
  </cols>
  <sheetData>
    <row r="2" spans="5:16" ht="22.5" x14ac:dyDescent="0.3">
      <c r="E2" s="32"/>
      <c r="J2" s="38" t="s">
        <v>18</v>
      </c>
    </row>
    <row r="3" spans="5:16" x14ac:dyDescent="0.25">
      <c r="E3" s="29"/>
    </row>
    <row r="4" spans="5:16" ht="75" x14ac:dyDescent="0.25">
      <c r="E4" s="30" t="s">
        <v>17</v>
      </c>
    </row>
    <row r="5" spans="5:16" ht="37.5" x14ac:dyDescent="0.25">
      <c r="E5" s="31" t="s">
        <v>16</v>
      </c>
    </row>
    <row r="8" spans="5:16" x14ac:dyDescent="0.25">
      <c r="E8" s="5" t="s">
        <v>20</v>
      </c>
    </row>
    <row r="9" spans="5:16" ht="18.75" x14ac:dyDescent="0.25">
      <c r="G9" s="33"/>
      <c r="H9" s="34"/>
      <c r="I9" s="34"/>
      <c r="J9" s="35"/>
      <c r="K9" s="34"/>
      <c r="L9" s="34"/>
      <c r="M9" s="34"/>
      <c r="N9" s="34"/>
      <c r="O9" s="34"/>
      <c r="P9" s="34"/>
    </row>
    <row r="10" spans="5:16" ht="15.75" x14ac:dyDescent="0.25">
      <c r="G10" s="33"/>
      <c r="H10" s="34"/>
      <c r="I10" s="34"/>
      <c r="J10" s="36"/>
      <c r="K10" s="34"/>
      <c r="L10" s="34"/>
      <c r="M10" s="34"/>
      <c r="N10" s="34"/>
      <c r="O10" s="34"/>
      <c r="P10" s="34"/>
    </row>
    <row r="11" spans="5:16" ht="18.75" x14ac:dyDescent="0.3">
      <c r="I11" s="1" t="s">
        <v>5</v>
      </c>
      <c r="J11" s="36"/>
    </row>
    <row r="12" spans="5:16" ht="21" x14ac:dyDescent="0.35">
      <c r="E12" s="39" t="s">
        <v>19</v>
      </c>
      <c r="G12" s="33"/>
      <c r="H12" s="33"/>
    </row>
    <row r="13" spans="5:16" ht="15.75" x14ac:dyDescent="0.25">
      <c r="G13" s="34"/>
      <c r="H13" s="34"/>
    </row>
    <row r="14" spans="5:16" ht="18.75" x14ac:dyDescent="0.25">
      <c r="G14" s="34"/>
      <c r="H14" s="34"/>
      <c r="J14" s="37"/>
    </row>
    <row r="15" spans="5:16" ht="15.75" x14ac:dyDescent="0.25">
      <c r="G15" s="34"/>
      <c r="H15" s="34"/>
      <c r="J15" s="36"/>
    </row>
    <row r="16" spans="5:16" ht="15.75" x14ac:dyDescent="0.25">
      <c r="G16" s="34"/>
      <c r="H16" s="34"/>
      <c r="J16" s="36"/>
    </row>
    <row r="17" spans="7:10" ht="15.75" x14ac:dyDescent="0.25">
      <c r="G17" s="34"/>
      <c r="H17" s="34"/>
      <c r="J17" s="36"/>
    </row>
    <row r="18" spans="7:10" ht="15.75" x14ac:dyDescent="0.25">
      <c r="G18" s="34"/>
      <c r="H18" s="34"/>
    </row>
    <row r="19" spans="7:10" ht="15.75" x14ac:dyDescent="0.25">
      <c r="G19" s="34"/>
      <c r="H19" s="34"/>
    </row>
    <row r="20" spans="7:10" ht="15.75" x14ac:dyDescent="0.25">
      <c r="G20" s="34"/>
      <c r="H20" s="34"/>
    </row>
  </sheetData>
  <hyperlinks>
    <hyperlink ref="E5" r:id="rId1" display="https://www.statisticshowto.com/sig2-tailed-interpreting-results/" xr:uid="{5D2002D1-7C21-4A09-BD17-B4D98F101363}"/>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AC02-BA6F-4FBA-AC70-B2EA4F80B0A0}">
  <dimension ref="E2:N78"/>
  <sheetViews>
    <sheetView tabSelected="1" topLeftCell="A26" workbookViewId="0">
      <selection activeCell="F31" sqref="F31"/>
    </sheetView>
  </sheetViews>
  <sheetFormatPr defaultRowHeight="15" x14ac:dyDescent="0.25"/>
  <cols>
    <col min="11" max="11" width="45.140625" bestFit="1" customWidth="1"/>
    <col min="12" max="13" width="12" bestFit="1" customWidth="1"/>
  </cols>
  <sheetData>
    <row r="2" spans="5:14" x14ac:dyDescent="0.25">
      <c r="E2">
        <v>13.5</v>
      </c>
      <c r="F2">
        <v>10.1</v>
      </c>
      <c r="H2">
        <f>E2-E$22</f>
        <v>-3.310526315789474</v>
      </c>
      <c r="I2">
        <f>F2-F$22</f>
        <v>-9.288235294117646</v>
      </c>
      <c r="K2">
        <f>H2^2</f>
        <v>10.959584487534627</v>
      </c>
      <c r="L2">
        <f>I2^2</f>
        <v>86.27131487889271</v>
      </c>
    </row>
    <row r="3" spans="5:14" x14ac:dyDescent="0.25">
      <c r="E3">
        <v>23</v>
      </c>
      <c r="F3">
        <v>27.6</v>
      </c>
      <c r="H3">
        <f t="shared" ref="H3:H20" si="0">E3-E$22</f>
        <v>6.189473684210526</v>
      </c>
      <c r="I3">
        <f t="shared" ref="I3:I18" si="1">F3-F$22</f>
        <v>8.2117647058823557</v>
      </c>
      <c r="K3">
        <f t="shared" ref="K3:L20" si="2">H3^2</f>
        <v>38.309584487534622</v>
      </c>
      <c r="L3">
        <f t="shared" si="2"/>
        <v>67.433079584775129</v>
      </c>
      <c r="N3">
        <f>SUM(K2:K15)</f>
        <v>258.19313019390586</v>
      </c>
    </row>
    <row r="4" spans="5:14" x14ac:dyDescent="0.25">
      <c r="E4">
        <v>13.2</v>
      </c>
      <c r="F4">
        <v>13.8</v>
      </c>
      <c r="H4">
        <f t="shared" si="0"/>
        <v>-3.6105263157894747</v>
      </c>
      <c r="I4">
        <f t="shared" si="1"/>
        <v>-5.588235294117645</v>
      </c>
      <c r="K4">
        <f t="shared" si="2"/>
        <v>13.035900277008318</v>
      </c>
      <c r="L4">
        <f t="shared" si="2"/>
        <v>31.228373702422122</v>
      </c>
    </row>
    <row r="5" spans="5:14" x14ac:dyDescent="0.25">
      <c r="E5">
        <v>12.7</v>
      </c>
      <c r="F5">
        <v>13.1</v>
      </c>
      <c r="H5">
        <f t="shared" si="0"/>
        <v>-4.1105263157894747</v>
      </c>
      <c r="I5">
        <f t="shared" si="1"/>
        <v>-6.288235294117646</v>
      </c>
      <c r="K5">
        <f t="shared" si="2"/>
        <v>16.896426592797791</v>
      </c>
      <c r="L5">
        <f t="shared" si="2"/>
        <v>39.541903114186837</v>
      </c>
    </row>
    <row r="6" spans="5:14" x14ac:dyDescent="0.25">
      <c r="E6">
        <v>22.1</v>
      </c>
      <c r="F6">
        <v>25.6</v>
      </c>
      <c r="H6">
        <f t="shared" si="0"/>
        <v>5.2894736842105274</v>
      </c>
      <c r="I6">
        <f t="shared" si="1"/>
        <v>6.2117647058823557</v>
      </c>
      <c r="K6">
        <f t="shared" si="2"/>
        <v>27.978531855955691</v>
      </c>
      <c r="L6">
        <f t="shared" si="2"/>
        <v>38.586020761245706</v>
      </c>
    </row>
    <row r="7" spans="5:14" x14ac:dyDescent="0.25">
      <c r="E7">
        <v>17.5</v>
      </c>
      <c r="F7">
        <v>26.7</v>
      </c>
      <c r="H7">
        <f t="shared" si="0"/>
        <v>0.68947368421052602</v>
      </c>
      <c r="I7">
        <f t="shared" si="1"/>
        <v>7.3117647058823536</v>
      </c>
      <c r="K7">
        <f t="shared" si="2"/>
        <v>0.47537396121883613</v>
      </c>
      <c r="L7">
        <f t="shared" si="2"/>
        <v>53.46190311418686</v>
      </c>
    </row>
    <row r="8" spans="5:14" x14ac:dyDescent="0.25">
      <c r="E8">
        <v>20.100000000000001</v>
      </c>
      <c r="F8">
        <v>28.9</v>
      </c>
      <c r="H8">
        <f t="shared" si="0"/>
        <v>3.2894736842105274</v>
      </c>
      <c r="I8">
        <f t="shared" si="1"/>
        <v>9.5117647058823529</v>
      </c>
      <c r="K8">
        <f t="shared" si="2"/>
        <v>10.820637119113581</v>
      </c>
      <c r="L8">
        <f t="shared" si="2"/>
        <v>90.47366782006921</v>
      </c>
    </row>
    <row r="9" spans="5:14" x14ac:dyDescent="0.25">
      <c r="E9">
        <v>22.5</v>
      </c>
      <c r="F9">
        <v>30.1</v>
      </c>
      <c r="H9">
        <f t="shared" si="0"/>
        <v>5.689473684210526</v>
      </c>
      <c r="I9">
        <f t="shared" si="1"/>
        <v>10.711764705882356</v>
      </c>
      <c r="K9">
        <f t="shared" si="2"/>
        <v>32.370110803324096</v>
      </c>
      <c r="L9">
        <f t="shared" si="2"/>
        <v>114.74190311418691</v>
      </c>
      <c r="N9">
        <f>SUM(K2:K12)</f>
        <v>194.57858725761776</v>
      </c>
    </row>
    <row r="10" spans="5:14" x14ac:dyDescent="0.25">
      <c r="E10">
        <v>19</v>
      </c>
      <c r="F10">
        <v>25.4</v>
      </c>
      <c r="H10">
        <f t="shared" si="0"/>
        <v>2.189473684210526</v>
      </c>
      <c r="I10">
        <f t="shared" si="1"/>
        <v>6.0117647058823529</v>
      </c>
      <c r="K10">
        <f t="shared" si="2"/>
        <v>4.7937950138504144</v>
      </c>
      <c r="L10">
        <f t="shared" si="2"/>
        <v>36.141314878892736</v>
      </c>
    </row>
    <row r="11" spans="5:14" x14ac:dyDescent="0.25">
      <c r="E11">
        <v>21.9</v>
      </c>
      <c r="F11">
        <v>21.9</v>
      </c>
      <c r="H11">
        <f t="shared" si="0"/>
        <v>5.0894736842105246</v>
      </c>
      <c r="I11">
        <f t="shared" si="1"/>
        <v>2.5117647058823529</v>
      </c>
      <c r="K11">
        <f t="shared" si="2"/>
        <v>25.902742382271452</v>
      </c>
      <c r="L11">
        <f t="shared" si="2"/>
        <v>6.3089619377162629</v>
      </c>
    </row>
    <row r="12" spans="5:14" x14ac:dyDescent="0.25">
      <c r="E12">
        <v>13.2</v>
      </c>
      <c r="F12">
        <v>12.1</v>
      </c>
      <c r="H12">
        <f t="shared" si="0"/>
        <v>-3.6105263157894747</v>
      </c>
      <c r="I12">
        <f t="shared" si="1"/>
        <v>-7.288235294117646</v>
      </c>
      <c r="K12">
        <f t="shared" si="2"/>
        <v>13.035900277008318</v>
      </c>
      <c r="L12">
        <f t="shared" si="2"/>
        <v>53.118373702422133</v>
      </c>
    </row>
    <row r="13" spans="5:14" x14ac:dyDescent="0.25">
      <c r="E13">
        <v>11</v>
      </c>
      <c r="F13">
        <v>13.4</v>
      </c>
      <c r="H13">
        <f t="shared" si="0"/>
        <v>-5.810526315789474</v>
      </c>
      <c r="I13">
        <f t="shared" si="1"/>
        <v>-5.9882352941176453</v>
      </c>
      <c r="K13">
        <f t="shared" si="2"/>
        <v>33.762216066481997</v>
      </c>
      <c r="L13">
        <f t="shared" si="2"/>
        <v>35.858961937716245</v>
      </c>
    </row>
    <row r="14" spans="5:14" x14ac:dyDescent="0.25">
      <c r="E14">
        <v>12.8</v>
      </c>
      <c r="F14">
        <v>12.3</v>
      </c>
      <c r="H14">
        <f t="shared" si="0"/>
        <v>-4.0105263157894733</v>
      </c>
      <c r="I14">
        <f t="shared" si="1"/>
        <v>-7.088235294117645</v>
      </c>
      <c r="K14">
        <f t="shared" si="2"/>
        <v>16.084321329639884</v>
      </c>
      <c r="L14">
        <f t="shared" si="2"/>
        <v>50.24307958477506</v>
      </c>
    </row>
    <row r="15" spans="5:14" x14ac:dyDescent="0.25">
      <c r="E15">
        <v>13.1</v>
      </c>
      <c r="F15">
        <v>11.9</v>
      </c>
      <c r="H15">
        <f t="shared" si="0"/>
        <v>-3.7105263157894743</v>
      </c>
      <c r="I15">
        <f t="shared" si="1"/>
        <v>-7.4882352941176453</v>
      </c>
      <c r="K15">
        <f t="shared" si="2"/>
        <v>13.768005540166209</v>
      </c>
      <c r="L15">
        <f t="shared" si="2"/>
        <v>56.073667820069176</v>
      </c>
    </row>
    <row r="16" spans="5:14" x14ac:dyDescent="0.25">
      <c r="E16">
        <v>11.6</v>
      </c>
      <c r="F16">
        <v>22.2</v>
      </c>
      <c r="H16">
        <f t="shared" si="0"/>
        <v>-5.2105263157894743</v>
      </c>
      <c r="I16">
        <f t="shared" si="1"/>
        <v>2.8117647058823536</v>
      </c>
      <c r="K16">
        <f t="shared" si="2"/>
        <v>27.149584487534632</v>
      </c>
      <c r="L16">
        <f t="shared" si="2"/>
        <v>7.9060207612456788</v>
      </c>
    </row>
    <row r="17" spans="5:12" x14ac:dyDescent="0.25">
      <c r="E17">
        <v>23</v>
      </c>
      <c r="F17">
        <v>12.3</v>
      </c>
      <c r="H17">
        <f t="shared" si="0"/>
        <v>6.189473684210526</v>
      </c>
      <c r="I17">
        <f t="shared" si="1"/>
        <v>-7.088235294117645</v>
      </c>
      <c r="K17">
        <f t="shared" si="2"/>
        <v>38.309584487534622</v>
      </c>
      <c r="L17">
        <f t="shared" si="2"/>
        <v>50.24307958477506</v>
      </c>
    </row>
    <row r="18" spans="5:12" x14ac:dyDescent="0.25">
      <c r="E18">
        <v>13.2</v>
      </c>
      <c r="F18">
        <v>22.2</v>
      </c>
      <c r="H18">
        <f t="shared" si="0"/>
        <v>-3.6105263157894747</v>
      </c>
      <c r="I18">
        <f t="shared" si="1"/>
        <v>2.8117647058823536</v>
      </c>
      <c r="K18">
        <f t="shared" si="2"/>
        <v>13.035900277008318</v>
      </c>
      <c r="L18">
        <f t="shared" si="2"/>
        <v>7.9060207612456788</v>
      </c>
    </row>
    <row r="19" spans="5:12" x14ac:dyDescent="0.25">
      <c r="E19">
        <v>22.9</v>
      </c>
      <c r="H19">
        <f t="shared" si="0"/>
        <v>6.0894736842105246</v>
      </c>
      <c r="K19">
        <f t="shared" si="2"/>
        <v>37.081689750692497</v>
      </c>
    </row>
    <row r="20" spans="5:12" x14ac:dyDescent="0.25">
      <c r="E20">
        <v>13.1</v>
      </c>
      <c r="H20">
        <f t="shared" si="0"/>
        <v>-3.7105263157894743</v>
      </c>
      <c r="K20">
        <f t="shared" si="2"/>
        <v>13.768005540166209</v>
      </c>
    </row>
    <row r="22" spans="5:12" x14ac:dyDescent="0.25">
      <c r="E22">
        <f>AVERAGE(E2:E20)</f>
        <v>16.810526315789474</v>
      </c>
      <c r="F22">
        <f>AVERAGE(F2:F20)</f>
        <v>19.388235294117646</v>
      </c>
      <c r="K22">
        <f>SUM(K2:K20)</f>
        <v>387.53789473684208</v>
      </c>
      <c r="L22">
        <f>SUM(L2:L20)</f>
        <v>825.53764705882361</v>
      </c>
    </row>
    <row r="32" spans="5:12" x14ac:dyDescent="0.25">
      <c r="E32">
        <v>13.5</v>
      </c>
      <c r="F32">
        <v>1</v>
      </c>
    </row>
    <row r="33" spans="5:13" x14ac:dyDescent="0.25">
      <c r="E33">
        <v>23</v>
      </c>
      <c r="F33">
        <v>1</v>
      </c>
    </row>
    <row r="34" spans="5:13" x14ac:dyDescent="0.25">
      <c r="E34">
        <v>13.2</v>
      </c>
      <c r="F34">
        <v>1</v>
      </c>
    </row>
    <row r="35" spans="5:13" x14ac:dyDescent="0.25">
      <c r="E35">
        <v>12.7</v>
      </c>
      <c r="F35">
        <v>1</v>
      </c>
    </row>
    <row r="36" spans="5:13" x14ac:dyDescent="0.25">
      <c r="E36">
        <v>22.1</v>
      </c>
      <c r="F36">
        <v>1</v>
      </c>
    </row>
    <row r="37" spans="5:13" x14ac:dyDescent="0.25">
      <c r="E37">
        <v>17.5</v>
      </c>
      <c r="F37">
        <v>1</v>
      </c>
    </row>
    <row r="38" spans="5:13" x14ac:dyDescent="0.25">
      <c r="E38">
        <v>20.100000000000001</v>
      </c>
      <c r="F38">
        <v>1</v>
      </c>
    </row>
    <row r="39" spans="5:13" x14ac:dyDescent="0.25">
      <c r="E39">
        <v>22.5</v>
      </c>
      <c r="F39">
        <v>1</v>
      </c>
    </row>
    <row r="40" spans="5:13" x14ac:dyDescent="0.25">
      <c r="E40">
        <v>19</v>
      </c>
      <c r="F40">
        <v>1</v>
      </c>
    </row>
    <row r="41" spans="5:13" x14ac:dyDescent="0.25">
      <c r="E41">
        <v>21.9</v>
      </c>
      <c r="F41">
        <v>1</v>
      </c>
      <c r="K41" t="s">
        <v>49</v>
      </c>
    </row>
    <row r="42" spans="5:13" ht="15.75" thickBot="1" x14ac:dyDescent="0.3">
      <c r="E42">
        <v>13.2</v>
      </c>
      <c r="F42">
        <v>1</v>
      </c>
    </row>
    <row r="43" spans="5:13" x14ac:dyDescent="0.25">
      <c r="E43">
        <v>11</v>
      </c>
      <c r="F43">
        <v>1</v>
      </c>
      <c r="K43" s="67"/>
      <c r="L43" s="67" t="s">
        <v>50</v>
      </c>
      <c r="M43" s="67" t="s">
        <v>51</v>
      </c>
    </row>
    <row r="44" spans="5:13" x14ac:dyDescent="0.25">
      <c r="E44">
        <v>12.8</v>
      </c>
      <c r="F44">
        <v>1</v>
      </c>
      <c r="K44" s="65" t="s">
        <v>52</v>
      </c>
      <c r="L44" s="65">
        <v>16.810526315789474</v>
      </c>
      <c r="M44" s="65">
        <v>19.388235294117646</v>
      </c>
    </row>
    <row r="45" spans="5:13" x14ac:dyDescent="0.25">
      <c r="E45">
        <v>13.1</v>
      </c>
      <c r="F45">
        <v>1</v>
      </c>
      <c r="K45" s="65" t="s">
        <v>53</v>
      </c>
      <c r="L45" s="65">
        <v>21.529883040935701</v>
      </c>
      <c r="M45" s="65">
        <v>51.596102941176525</v>
      </c>
    </row>
    <row r="46" spans="5:13" x14ac:dyDescent="0.25">
      <c r="E46">
        <v>11.6</v>
      </c>
      <c r="F46">
        <v>1</v>
      </c>
      <c r="K46" s="65" t="s">
        <v>54</v>
      </c>
      <c r="L46" s="65">
        <v>19</v>
      </c>
      <c r="M46" s="65">
        <v>17</v>
      </c>
    </row>
    <row r="47" spans="5:13" x14ac:dyDescent="0.25">
      <c r="E47">
        <v>23</v>
      </c>
      <c r="F47">
        <v>1</v>
      </c>
      <c r="K47" s="65" t="s">
        <v>55</v>
      </c>
      <c r="L47" s="65">
        <v>0</v>
      </c>
      <c r="M47" s="65"/>
    </row>
    <row r="48" spans="5:13" x14ac:dyDescent="0.25">
      <c r="E48">
        <v>13.2</v>
      </c>
      <c r="F48">
        <v>1</v>
      </c>
      <c r="K48" s="65" t="s">
        <v>56</v>
      </c>
      <c r="L48" s="65">
        <v>27</v>
      </c>
      <c r="M48" s="65"/>
    </row>
    <row r="49" spans="5:13" x14ac:dyDescent="0.25">
      <c r="E49">
        <v>22.9</v>
      </c>
      <c r="F49">
        <v>1</v>
      </c>
      <c r="K49" s="65" t="s">
        <v>57</v>
      </c>
      <c r="L49" s="65">
        <v>-1.2625795298913263</v>
      </c>
      <c r="M49" s="65"/>
    </row>
    <row r="50" spans="5:13" x14ac:dyDescent="0.25">
      <c r="E50">
        <v>13.1</v>
      </c>
      <c r="F50">
        <v>1</v>
      </c>
      <c r="K50" s="65" t="s">
        <v>58</v>
      </c>
      <c r="L50" s="65">
        <v>0.10876831830704482</v>
      </c>
      <c r="M50" s="65"/>
    </row>
    <row r="51" spans="5:13" x14ac:dyDescent="0.25">
      <c r="E51">
        <v>10.1</v>
      </c>
      <c r="F51">
        <v>2</v>
      </c>
      <c r="K51" s="65" t="s">
        <v>59</v>
      </c>
      <c r="L51" s="65">
        <v>1.7032884457221271</v>
      </c>
      <c r="M51" s="65"/>
    </row>
    <row r="52" spans="5:13" x14ac:dyDescent="0.25">
      <c r="E52">
        <v>27.6</v>
      </c>
      <c r="F52">
        <v>2</v>
      </c>
      <c r="K52" s="65" t="s">
        <v>60</v>
      </c>
      <c r="L52" s="65">
        <v>0.21753663661408965</v>
      </c>
      <c r="M52" s="65"/>
    </row>
    <row r="53" spans="5:13" ht="15.75" thickBot="1" x14ac:dyDescent="0.3">
      <c r="E53">
        <v>13.8</v>
      </c>
      <c r="F53">
        <v>2</v>
      </c>
      <c r="K53" s="66" t="s">
        <v>61</v>
      </c>
      <c r="L53" s="66">
        <v>2.0518305164802859</v>
      </c>
      <c r="M53" s="66"/>
    </row>
    <row r="54" spans="5:13" x14ac:dyDescent="0.25">
      <c r="E54">
        <v>13.1</v>
      </c>
      <c r="F54">
        <v>2</v>
      </c>
    </row>
    <row r="55" spans="5:13" x14ac:dyDescent="0.25">
      <c r="E55">
        <v>25.6</v>
      </c>
      <c r="F55">
        <v>2</v>
      </c>
    </row>
    <row r="56" spans="5:13" x14ac:dyDescent="0.25">
      <c r="E56">
        <v>26.7</v>
      </c>
      <c r="F56">
        <v>2</v>
      </c>
    </row>
    <row r="57" spans="5:13" x14ac:dyDescent="0.25">
      <c r="E57">
        <v>28.9</v>
      </c>
      <c r="F57">
        <v>2</v>
      </c>
    </row>
    <row r="58" spans="5:13" x14ac:dyDescent="0.25">
      <c r="E58">
        <v>30.1</v>
      </c>
      <c r="F58">
        <v>2</v>
      </c>
    </row>
    <row r="59" spans="5:13" x14ac:dyDescent="0.25">
      <c r="E59">
        <v>25.4</v>
      </c>
      <c r="F59">
        <v>2</v>
      </c>
    </row>
    <row r="60" spans="5:13" x14ac:dyDescent="0.25">
      <c r="E60">
        <v>21.9</v>
      </c>
      <c r="F60">
        <v>2</v>
      </c>
    </row>
    <row r="61" spans="5:13" x14ac:dyDescent="0.25">
      <c r="E61">
        <v>12.1</v>
      </c>
      <c r="F61">
        <v>2</v>
      </c>
    </row>
    <row r="62" spans="5:13" x14ac:dyDescent="0.25">
      <c r="E62">
        <v>13.4</v>
      </c>
      <c r="F62">
        <v>2</v>
      </c>
    </row>
    <row r="63" spans="5:13" x14ac:dyDescent="0.25">
      <c r="E63">
        <v>12.3</v>
      </c>
      <c r="F63">
        <v>2</v>
      </c>
    </row>
    <row r="64" spans="5:13" x14ac:dyDescent="0.25">
      <c r="E64">
        <v>11.9</v>
      </c>
      <c r="F64">
        <v>2</v>
      </c>
    </row>
    <row r="65" spans="5:6" x14ac:dyDescent="0.25">
      <c r="E65">
        <v>22.2</v>
      </c>
      <c r="F65">
        <v>2</v>
      </c>
    </row>
    <row r="66" spans="5:6" x14ac:dyDescent="0.25">
      <c r="E66">
        <v>12.3</v>
      </c>
      <c r="F66">
        <v>2</v>
      </c>
    </row>
    <row r="67" spans="5:6" x14ac:dyDescent="0.25">
      <c r="E67">
        <v>22.2</v>
      </c>
      <c r="F67">
        <v>2</v>
      </c>
    </row>
    <row r="68" spans="5:6" x14ac:dyDescent="0.25">
      <c r="F68">
        <v>3</v>
      </c>
    </row>
    <row r="69" spans="5:6" x14ac:dyDescent="0.25">
      <c r="F69">
        <v>3</v>
      </c>
    </row>
    <row r="70" spans="5:6" x14ac:dyDescent="0.25">
      <c r="F70">
        <v>3</v>
      </c>
    </row>
    <row r="71" spans="5:6" x14ac:dyDescent="0.25">
      <c r="F71">
        <v>3</v>
      </c>
    </row>
    <row r="72" spans="5:6" x14ac:dyDescent="0.25">
      <c r="F72">
        <v>3</v>
      </c>
    </row>
    <row r="73" spans="5:6" x14ac:dyDescent="0.25">
      <c r="F73">
        <v>3</v>
      </c>
    </row>
    <row r="74" spans="5:6" x14ac:dyDescent="0.25">
      <c r="F74">
        <v>3</v>
      </c>
    </row>
    <row r="75" spans="5:6" x14ac:dyDescent="0.25">
      <c r="F75">
        <v>3</v>
      </c>
    </row>
    <row r="76" spans="5:6" x14ac:dyDescent="0.25">
      <c r="F76">
        <v>3</v>
      </c>
    </row>
    <row r="77" spans="5:6" x14ac:dyDescent="0.25">
      <c r="F77">
        <v>3</v>
      </c>
    </row>
    <row r="78" spans="5:6" x14ac:dyDescent="0.25">
      <c r="F78">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25F7-C997-4AD0-B08A-79210229B73C}">
  <dimension ref="F3:I6"/>
  <sheetViews>
    <sheetView workbookViewId="0">
      <selection activeCell="I6" sqref="I6"/>
    </sheetView>
  </sheetViews>
  <sheetFormatPr defaultRowHeight="15" x14ac:dyDescent="0.25"/>
  <sheetData>
    <row r="3" spans="6:9" x14ac:dyDescent="0.25">
      <c r="F3" s="56">
        <v>0.35416666666666669</v>
      </c>
      <c r="G3" s="56">
        <v>0.41666666666666669</v>
      </c>
      <c r="I3">
        <v>1.5</v>
      </c>
    </row>
    <row r="4" spans="6:9" x14ac:dyDescent="0.25">
      <c r="F4" s="56">
        <v>0.4375</v>
      </c>
      <c r="G4" s="56">
        <v>4.1666666666666664E-2</v>
      </c>
      <c r="I4">
        <v>2.5</v>
      </c>
    </row>
    <row r="5" spans="6:9" x14ac:dyDescent="0.25">
      <c r="F5" s="56">
        <v>6.25E-2</v>
      </c>
      <c r="G5" s="56">
        <v>0.16666666666666666</v>
      </c>
      <c r="I5">
        <v>2.5</v>
      </c>
    </row>
    <row r="6" spans="6:9" x14ac:dyDescent="0.25">
      <c r="F6" s="56"/>
      <c r="I6">
        <f>SUM(I3:I5)</f>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Sample T Test</vt:lpstr>
      <vt:lpstr>Paired Sample T Test</vt:lpstr>
      <vt:lpstr>Independent Sample</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Ahmad</dc:creator>
  <cp:lastModifiedBy>Faraz Ahmad (LAM)</cp:lastModifiedBy>
  <dcterms:created xsi:type="dcterms:W3CDTF">2021-05-19T14:10:02Z</dcterms:created>
  <dcterms:modified xsi:type="dcterms:W3CDTF">2023-11-09T12:51:39Z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5dce4fbc-223f-4fbf-8cc0-5544ee03b696</vt:lpwstr>
  </property>
</Properties>
</file>