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F36FFC16-3694-4A60-A34C-B74221FB704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TCH &amp; INDEX" sheetId="2" r:id="rId1"/>
    <sheet name="INDEX REFERENCE 1" sheetId="3" r:id="rId2"/>
    <sheet name="INDEX REFERENCE" sheetId="4" r:id="rId3"/>
  </sheets>
  <externalReferences>
    <externalReference r:id="rId4"/>
  </externalReferences>
  <definedNames>
    <definedName name="Apr">'[1]Intersector Operator'!$C$11:$G$11</definedName>
    <definedName name="benifits">[1]VLOOKUPEX!$G$1:$I$7</definedName>
    <definedName name="BoomName">[1]VLOOKUP!$B$31:$B$39</definedName>
    <definedName name="CusT">'MATCH &amp; INDEX'!#REF!</definedName>
    <definedName name="Dept03">'[1]Intersector Operator'!$E$8:$E$19</definedName>
    <definedName name="Dept04">'[1]Intersector Operator'!$F$8:$F$19</definedName>
    <definedName name="May">'[1]Intersector Operator'!$C$12:$G$12</definedName>
    <definedName name="NAME">[1]Table1!$A$1:$B$4</definedName>
    <definedName name="p">[1]VLOOKUP!$B$20:$B$24</definedName>
    <definedName name="picture">INDEX([1]IMAGELOOKUP!$B$2:$B$5,MATCH([1]IMAGELOOKUP!$D$3,[1]IMAGELOOKUP!$A$2:$A$5,0))</definedName>
    <definedName name="Region">'MATCH &amp; INDEX'!#REF!</definedName>
    <definedName name="ShipM">'MATCH &amp; INDEX'!#REF!</definedName>
    <definedName name="Tax">[1]VLOOKUP!$I$70:$M$77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" i="4" l="1" a="1"/>
  <c r="Q24" i="4" s="1"/>
  <c r="F24" i="4"/>
  <c r="Q23" i="4" a="1"/>
  <c r="Q23" i="4" s="1"/>
  <c r="F23" i="4"/>
  <c r="Q22" i="4"/>
  <c r="Q22" i="4" a="1"/>
  <c r="F22" i="4"/>
  <c r="Q21" i="4" a="1"/>
  <c r="Q21" i="4" s="1"/>
  <c r="F21" i="4"/>
  <c r="Q20" i="4" a="1"/>
  <c r="Q20" i="4" s="1"/>
  <c r="F20" i="4"/>
  <c r="Q19" i="4" a="1"/>
  <c r="Q19" i="4" s="1"/>
  <c r="F19" i="4"/>
  <c r="Q18" i="4" a="1"/>
  <c r="Q18" i="4" s="1"/>
  <c r="F18" i="4"/>
  <c r="Q17" i="4" a="1"/>
  <c r="Q17" i="4" s="1"/>
  <c r="F17" i="4"/>
  <c r="Q16" i="4" a="1"/>
  <c r="Q16" i="4" s="1"/>
  <c r="F16" i="4"/>
  <c r="Q15" i="4" a="1"/>
  <c r="Q15" i="4" s="1"/>
  <c r="F15" i="4"/>
  <c r="Q14" i="4"/>
  <c r="Q14" i="4" a="1"/>
  <c r="F14" i="4"/>
  <c r="Q13" i="4" a="1"/>
  <c r="Q13" i="4" s="1"/>
  <c r="F13" i="4"/>
  <c r="Q12" i="4" a="1"/>
  <c r="Q12" i="4" s="1"/>
  <c r="F12" i="4"/>
  <c r="Q11" i="4"/>
  <c r="Q11" i="4" a="1"/>
  <c r="F11" i="4"/>
  <c r="Q10" i="4" a="1"/>
  <c r="Q10" i="4" s="1"/>
  <c r="F10" i="4"/>
  <c r="Q9" i="4" a="1"/>
  <c r="Q9" i="4" s="1"/>
  <c r="F9" i="4"/>
  <c r="Q8" i="4" a="1"/>
  <c r="Q8" i="4" s="1"/>
  <c r="F8" i="4"/>
  <c r="Q7" i="4" a="1"/>
  <c r="Q7" i="4" s="1"/>
  <c r="F7" i="4"/>
  <c r="Q6" i="4"/>
  <c r="Q6" i="4" a="1"/>
  <c r="F6" i="4"/>
  <c r="Q5" i="4" a="1"/>
  <c r="Q5" i="4" s="1"/>
  <c r="F5" i="4"/>
  <c r="Q4" i="4"/>
  <c r="Q4" i="4" a="1"/>
  <c r="F4" i="4"/>
  <c r="J31" i="3"/>
  <c r="D15" i="3"/>
  <c r="F14" i="3"/>
  <c r="D14" i="3"/>
  <c r="F31" i="2"/>
  <c r="E15" i="2"/>
  <c r="D3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<sst xmlns="http://schemas.openxmlformats.org/spreadsheetml/2006/main" count="176" uniqueCount="67">
  <si>
    <t>Product</t>
  </si>
  <si>
    <t>samsung</t>
  </si>
  <si>
    <t>Example 1: INDEX and MATCH can be used together to look up labels and return intersection of two labels</t>
  </si>
  <si>
    <t>Location</t>
  </si>
  <si>
    <t>Delhi</t>
  </si>
  <si>
    <t>Jaipur</t>
  </si>
  <si>
    <t>Allowances</t>
  </si>
  <si>
    <t>Income</t>
  </si>
  <si>
    <t>nokia</t>
  </si>
  <si>
    <t>lava</t>
  </si>
  <si>
    <t>Description</t>
  </si>
  <si>
    <t>oppo</t>
  </si>
  <si>
    <t>Tax</t>
  </si>
  <si>
    <t>Example 2: Use INDEX as a substitute for VLOOKUP when the value you want to return is to the left of the lookup column.</t>
  </si>
  <si>
    <t>Price</t>
  </si>
  <si>
    <t>Samsung</t>
  </si>
  <si>
    <t>Nokia</t>
  </si>
  <si>
    <t>Sony</t>
  </si>
  <si>
    <t>Moto</t>
  </si>
  <si>
    <t>Oppo</t>
  </si>
  <si>
    <t>Vivo</t>
  </si>
  <si>
    <t>Lava</t>
  </si>
  <si>
    <t>Lyf</t>
  </si>
  <si>
    <t>Ericsson</t>
  </si>
  <si>
    <t>Rating is 3</t>
  </si>
  <si>
    <t>Rating is 4</t>
  </si>
  <si>
    <t>Rating is 1</t>
  </si>
  <si>
    <t>Rating is 5</t>
  </si>
  <si>
    <t>Rating is 8</t>
  </si>
  <si>
    <t>Rating is 7</t>
  </si>
  <si>
    <t>Rating is 6</t>
  </si>
  <si>
    <t>Rating is 9</t>
  </si>
  <si>
    <t>Rating is 10</t>
  </si>
  <si>
    <t>INDEX($C$5:$H$12,MATCH(C15,$B$5:$B$12,1),MATCH(C16,$C$4:$H$4,0))</t>
  </si>
  <si>
    <t>INDEX($B$20:$B$28,MATCH(D31,$D$20:$D$28,0))</t>
  </si>
  <si>
    <t>Relative Position in list</t>
  </si>
  <si>
    <t>Regular Customer</t>
  </si>
  <si>
    <t>Region</t>
  </si>
  <si>
    <t>Shipping Method</t>
  </si>
  <si>
    <t xml:space="preserve">Customer Type </t>
  </si>
  <si>
    <t xml:space="preserve">Shipping Method - Regular </t>
  </si>
  <si>
    <t>NW</t>
  </si>
  <si>
    <t>Rail</t>
  </si>
  <si>
    <t>Truck</t>
  </si>
  <si>
    <t>Plane</t>
  </si>
  <si>
    <t>Ship</t>
  </si>
  <si>
    <t>West</t>
  </si>
  <si>
    <t>Preffered Customer</t>
  </si>
  <si>
    <t>SW</t>
  </si>
  <si>
    <t>Most Preffered Customer</t>
  </si>
  <si>
    <t>MidWest</t>
  </si>
  <si>
    <t>East</t>
  </si>
  <si>
    <t>Shipping Method - Customer Choice</t>
  </si>
  <si>
    <t>Shipping per Unit</t>
  </si>
  <si>
    <t xml:space="preserve"> =INDEX(($C$20:$F$24,$C$29:$F$33,$C$38:$F$42),MATCH(J25,$B$20:$B$24,0),MATCH(J27,$C$19:$F$19,0),MATCH(J29,$L$18:$L$20,0))</t>
  </si>
  <si>
    <t>Customer Type 30</t>
  </si>
  <si>
    <t>INDEX &amp; MATCH REFERENCE AREA OPTION</t>
  </si>
  <si>
    <t>RAYMOND</t>
  </si>
  <si>
    <t>DISCOUNT</t>
  </si>
  <si>
    <t>ITEM</t>
  </si>
  <si>
    <t>SALE</t>
  </si>
  <si>
    <t>RANGE</t>
  </si>
  <si>
    <t>BLACKBERRY</t>
  </si>
  <si>
    <t>SIYARAM</t>
  </si>
  <si>
    <t>Raymond</t>
  </si>
  <si>
    <t>Blackberry</t>
  </si>
  <si>
    <t>Siyaram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</si>
</sst>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&quot;$&quot;* #,##0.000_);_(&quot;$&quot;* \(#,##0.0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4" fillId="3" borderId="2" xfId="0" applyFont="1" applyFill="1" applyBorder="1" applyAlignment="1">
      <alignment horizontal="centerContinuous" wrapText="1"/>
    </xf>
    <xf numFmtId="0" fontId="4" fillId="3" borderId="3" xfId="0" applyFont="1" applyFill="1" applyBorder="1" applyAlignment="1">
      <alignment horizontal="centerContinuous" wrapText="1"/>
    </xf>
    <xf numFmtId="0" fontId="4" fillId="3" borderId="4" xfId="0" applyFont="1" applyFill="1" applyBorder="1" applyAlignment="1">
      <alignment horizontal="centerContinuous" wrapText="1"/>
    </xf>
    <xf numFmtId="0" fontId="4" fillId="3" borderId="0" xfId="0" applyFont="1" applyFill="1" applyAlignment="1">
      <alignment horizontal="centerContinuous" wrapText="1"/>
    </xf>
    <xf numFmtId="0" fontId="4" fillId="4" borderId="1" xfId="0" applyFont="1" applyFill="1" applyBorder="1" applyAlignment="1">
      <alignment horizontal="centerContinuous" wrapText="1"/>
    </xf>
    <xf numFmtId="0" fontId="0" fillId="0" borderId="5" xfId="0" applyBorder="1"/>
    <xf numFmtId="164" fontId="0" fillId="2" borderId="1" xfId="0" applyNumberFormat="1" applyFill="1" applyBorder="1"/>
    <xf numFmtId="0" fontId="4" fillId="5" borderId="1" xfId="0" applyFont="1" applyFill="1" applyBorder="1" applyAlignment="1">
      <alignment wrapText="1"/>
    </xf>
    <xf numFmtId="0" fontId="4" fillId="4" borderId="0" xfId="0" applyFont="1" applyFill="1"/>
    <xf numFmtId="0" fontId="4" fillId="3" borderId="2" xfId="0" applyFont="1" applyFill="1" applyBorder="1"/>
    <xf numFmtId="164" fontId="0" fillId="6" borderId="1" xfId="0" applyNumberFormat="1" applyFill="1" applyBorder="1"/>
    <xf numFmtId="0" fontId="2" fillId="7" borderId="4" xfId="0" applyFont="1" applyFill="1" applyBorder="1"/>
    <xf numFmtId="0" fontId="2" fillId="7" borderId="1" xfId="0" applyFont="1" applyFill="1" applyBorder="1"/>
    <xf numFmtId="0" fontId="0" fillId="8" borderId="1" xfId="0" applyFill="1" applyBorder="1"/>
    <xf numFmtId="164" fontId="0" fillId="8" borderId="1" xfId="0" applyNumberFormat="1" applyFill="1" applyBorder="1"/>
    <xf numFmtId="0" fontId="4" fillId="5" borderId="1" xfId="0" applyFont="1" applyFill="1" applyBorder="1"/>
    <xf numFmtId="0" fontId="0" fillId="6" borderId="1" xfId="0" applyFill="1" applyBorder="1"/>
    <xf numFmtId="164" fontId="0" fillId="2" borderId="2" xfId="0" applyNumberFormat="1" applyFill="1" applyBorder="1"/>
    <xf numFmtId="0" fontId="4" fillId="0" borderId="0" xfId="0" applyFont="1" applyAlignment="1">
      <alignment horizontal="centerContinuous" wrapText="1"/>
    </xf>
    <xf numFmtId="0" fontId="4" fillId="0" borderId="0" xfId="0" applyFont="1"/>
    <xf numFmtId="9" fontId="0" fillId="0" borderId="0" xfId="1" applyFont="1" applyFill="1" applyBorder="1"/>
    <xf numFmtId="0" fontId="3" fillId="0" borderId="0" xfId="0" applyFont="1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4" fillId="4" borderId="5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9" borderId="1" xfId="0" applyFont="1" applyFill="1" applyBorder="1"/>
    <xf numFmtId="0" fontId="4" fillId="9" borderId="2" xfId="0" applyFont="1" applyFill="1" applyBorder="1"/>
    <xf numFmtId="0" fontId="5" fillId="10" borderId="4" xfId="0" applyFont="1" applyFill="1" applyBorder="1" applyAlignment="1">
      <alignment horizontal="centerContinuous" wrapText="1"/>
    </xf>
    <xf numFmtId="0" fontId="5" fillId="10" borderId="1" xfId="0" applyFont="1" applyFill="1" applyBorder="1" applyAlignment="1">
      <alignment horizontal="centerContinuous" wrapText="1"/>
    </xf>
    <xf numFmtId="0" fontId="6" fillId="11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Continuous"/>
    </xf>
    <xf numFmtId="0" fontId="7" fillId="0" borderId="1" xfId="0" applyFont="1" applyBorder="1" applyAlignment="1">
      <alignment horizontal="centerContinuous" wrapText="1"/>
    </xf>
    <xf numFmtId="166" fontId="7" fillId="12" borderId="1" xfId="2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6" fillId="11" borderId="1" xfId="0" applyFont="1" applyFill="1" applyBorder="1"/>
    <xf numFmtId="0" fontId="3" fillId="13" borderId="0" xfId="0" applyFont="1" applyFill="1" applyAlignment="1">
      <alignment horizontal="center"/>
    </xf>
    <xf numFmtId="0" fontId="3" fillId="13" borderId="1" xfId="0" applyFont="1" applyFill="1" applyBorder="1"/>
    <xf numFmtId="0" fontId="0" fillId="13" borderId="1" xfId="0" applyFill="1" applyBorder="1"/>
    <xf numFmtId="0" fontId="0" fillId="14" borderId="0" xfId="0" applyFill="1"/>
    <xf numFmtId="9" fontId="0" fillId="13" borderId="1" xfId="0" applyNumberFormat="1" applyFill="1" applyBorder="1"/>
    <xf numFmtId="9" fontId="0" fillId="13" borderId="1" xfId="1" quotePrefix="1" applyFont="1" applyFill="1" applyBorder="1"/>
    <xf numFmtId="0" fontId="0" fillId="13" borderId="1" xfId="1" applyNumberFormat="1" applyFont="1" applyFill="1" applyBorder="1"/>
  </cellXfs>
  <cellStyles count="3">
    <cellStyle name="Currency 2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NOZANT\EXCELZANT\Advance%20Excel\EXCEL%20ASSIGNMENT\Example%20Master\LOOKUP%20REFERENCE\Vlookup%20Lookup%20Index%20Match%20Image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agelookupAns"/>
      <sheetName val="ImagelookupQ"/>
      <sheetName val="lookupmore"/>
      <sheetName val="LookupDetails"/>
      <sheetName val="Table1"/>
      <sheetName val="VLOOKUPEX"/>
      <sheetName val="VLOOKUP"/>
      <sheetName val="LOOKUP"/>
      <sheetName val="Expense"/>
      <sheetName val="MATCH"/>
      <sheetName val="INDEX"/>
      <sheetName val="INDEX REFERENCE"/>
      <sheetName val="IMAGELOOKUP"/>
      <sheetName val="Intersector Operator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5">
        <row r="1">
          <cell r="G1" t="str">
            <v>Job Title</v>
          </cell>
          <cell r="H1" t="str">
            <v>Salary</v>
          </cell>
          <cell r="I1" t="str">
            <v>Car gifted</v>
          </cell>
        </row>
        <row r="2">
          <cell r="G2" t="str">
            <v>Manager</v>
          </cell>
          <cell r="H2">
            <v>60000</v>
          </cell>
          <cell r="I2" t="str">
            <v>balleno</v>
          </cell>
        </row>
        <row r="3">
          <cell r="G3" t="str">
            <v>Director</v>
          </cell>
          <cell r="H3">
            <v>100000</v>
          </cell>
          <cell r="I3" t="str">
            <v>bmw</v>
          </cell>
        </row>
        <row r="4">
          <cell r="G4" t="str">
            <v>Trainer</v>
          </cell>
          <cell r="H4">
            <v>45000</v>
          </cell>
          <cell r="I4" t="str">
            <v>swift desire</v>
          </cell>
        </row>
        <row r="5">
          <cell r="G5" t="str">
            <v>admin</v>
          </cell>
          <cell r="H5">
            <v>35000</v>
          </cell>
          <cell r="I5" t="str">
            <v>swift</v>
          </cell>
        </row>
        <row r="6">
          <cell r="G6" t="str">
            <v>technician</v>
          </cell>
          <cell r="H6">
            <v>30000</v>
          </cell>
          <cell r="I6" t="str">
            <v>wagnar</v>
          </cell>
        </row>
        <row r="7">
          <cell r="G7" t="str">
            <v>sales</v>
          </cell>
          <cell r="H7">
            <v>20000</v>
          </cell>
          <cell r="I7" t="str">
            <v>alto</v>
          </cell>
        </row>
      </sheetData>
      <sheetData sheetId="6">
        <row r="20">
          <cell r="B20" t="str">
            <v>Product 1</v>
          </cell>
        </row>
        <row r="21">
          <cell r="B21" t="str">
            <v>Product 2</v>
          </cell>
        </row>
        <row r="22">
          <cell r="B22" t="str">
            <v>Product 3</v>
          </cell>
        </row>
        <row r="23">
          <cell r="B23" t="str">
            <v>Product 4</v>
          </cell>
        </row>
        <row r="24">
          <cell r="B24" t="str">
            <v>Product 5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7" refreshError="1"/>
      <sheetData sheetId="8" refreshError="1"/>
      <sheetData sheetId="9">
        <row r="61">
          <cell r="A61" t="str">
            <v>ID</v>
          </cell>
        </row>
      </sheetData>
      <sheetData sheetId="10" refreshError="1"/>
      <sheetData sheetId="11" refreshError="1"/>
      <sheetData sheetId="12">
        <row r="2">
          <cell r="A2" t="str">
            <v>INDIA</v>
          </cell>
        </row>
        <row r="3">
          <cell r="A3" t="str">
            <v>SRILANKA</v>
          </cell>
          <cell r="D3" t="str">
            <v>INDIA</v>
          </cell>
        </row>
        <row r="4">
          <cell r="A4" t="str">
            <v>AUSTRALIA</v>
          </cell>
        </row>
        <row r="5">
          <cell r="A5" t="str">
            <v>SOUTH AFRICA</v>
          </cell>
        </row>
      </sheetData>
      <sheetData sheetId="13">
        <row r="8">
          <cell r="E8">
            <v>2535</v>
          </cell>
          <cell r="F8">
            <v>1901</v>
          </cell>
        </row>
        <row r="9">
          <cell r="E9">
            <v>3754</v>
          </cell>
          <cell r="F9">
            <v>2514</v>
          </cell>
        </row>
        <row r="10">
          <cell r="E10">
            <v>4915</v>
          </cell>
          <cell r="F10">
            <v>3573</v>
          </cell>
        </row>
        <row r="11">
          <cell r="C11">
            <v>7877</v>
          </cell>
          <cell r="D11">
            <v>6900</v>
          </cell>
          <cell r="E11">
            <v>5662</v>
          </cell>
          <cell r="F11">
            <v>4836</v>
          </cell>
          <cell r="G11">
            <v>3596</v>
          </cell>
        </row>
        <row r="12">
          <cell r="C12">
            <v>8751</v>
          </cell>
          <cell r="D12">
            <v>7669</v>
          </cell>
          <cell r="E12">
            <v>6977</v>
          </cell>
          <cell r="F12">
            <v>5858</v>
          </cell>
          <cell r="G12">
            <v>4585</v>
          </cell>
        </row>
        <row r="13">
          <cell r="E13">
            <v>7640</v>
          </cell>
          <cell r="F13">
            <v>6701</v>
          </cell>
        </row>
        <row r="14">
          <cell r="E14">
            <v>8987</v>
          </cell>
          <cell r="F14">
            <v>7529</v>
          </cell>
        </row>
        <row r="15">
          <cell r="E15">
            <v>9615</v>
          </cell>
          <cell r="F15">
            <v>8950</v>
          </cell>
        </row>
        <row r="16">
          <cell r="E16">
            <v>10659</v>
          </cell>
          <cell r="F16">
            <v>9856</v>
          </cell>
        </row>
        <row r="17">
          <cell r="E17">
            <v>11667</v>
          </cell>
          <cell r="F17">
            <v>10919</v>
          </cell>
        </row>
        <row r="18">
          <cell r="E18">
            <v>12893</v>
          </cell>
          <cell r="F18">
            <v>11923</v>
          </cell>
        </row>
        <row r="19">
          <cell r="E19">
            <v>13854</v>
          </cell>
          <cell r="F19">
            <v>12979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9"/>
  <sheetViews>
    <sheetView topLeftCell="A25" zoomScale="130" zoomScaleNormal="130" workbookViewId="0">
      <selection activeCell="F41" sqref="F41"/>
    </sheetView>
  </sheetViews>
  <sheetFormatPr defaultRowHeight="14.4" x14ac:dyDescent="0.3"/>
  <cols>
    <col min="1" max="1" width="4" customWidth="1"/>
    <col min="3" max="3" width="11.109375" bestFit="1" customWidth="1"/>
    <col min="4" max="4" width="17.6640625" bestFit="1" customWidth="1"/>
    <col min="6" max="6" width="12" customWidth="1"/>
    <col min="8" max="8" width="9" bestFit="1" customWidth="1"/>
    <col min="10" max="10" width="17" bestFit="1" customWidth="1"/>
    <col min="12" max="12" width="17.88671875" customWidth="1"/>
  </cols>
  <sheetData>
    <row r="2" spans="1:17" ht="28.8" x14ac:dyDescent="0.3">
      <c r="A2" s="2">
        <v>1</v>
      </c>
      <c r="B2" s="3" t="s">
        <v>2</v>
      </c>
      <c r="C2" s="4"/>
      <c r="D2" s="4"/>
      <c r="E2" s="4"/>
      <c r="F2" s="4"/>
      <c r="G2" s="5"/>
      <c r="H2" s="6"/>
      <c r="J2" s="26"/>
      <c r="K2" s="26"/>
    </row>
    <row r="3" spans="1:17" x14ac:dyDescent="0.3">
      <c r="C3" s="7" t="s">
        <v>6</v>
      </c>
      <c r="D3" s="7"/>
      <c r="E3" s="7"/>
      <c r="F3" s="7"/>
      <c r="G3" s="7"/>
      <c r="H3" s="7"/>
      <c r="P3" s="8"/>
    </row>
    <row r="4" spans="1:17" x14ac:dyDescent="0.3">
      <c r="A4" s="27" t="s">
        <v>7</v>
      </c>
      <c r="B4" s="1"/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Q4" s="24"/>
    </row>
    <row r="5" spans="1:17" x14ac:dyDescent="0.3">
      <c r="A5" s="27"/>
      <c r="B5" s="2">
        <v>0</v>
      </c>
      <c r="C5" s="9">
        <v>6</v>
      </c>
      <c r="D5" s="9">
        <v>5</v>
      </c>
      <c r="E5" s="9">
        <v>4</v>
      </c>
      <c r="F5" s="9">
        <v>3</v>
      </c>
      <c r="G5" s="9">
        <v>2</v>
      </c>
      <c r="H5" s="9">
        <v>1</v>
      </c>
    </row>
    <row r="6" spans="1:17" x14ac:dyDescent="0.3">
      <c r="A6" s="27"/>
      <c r="B6" s="2">
        <v>100</v>
      </c>
      <c r="C6" s="9">
        <v>7</v>
      </c>
      <c r="D6" s="9">
        <v>6</v>
      </c>
      <c r="E6" s="9">
        <v>5</v>
      </c>
      <c r="F6" s="9">
        <v>4</v>
      </c>
      <c r="G6" s="9">
        <v>3</v>
      </c>
      <c r="H6" s="9">
        <v>2</v>
      </c>
    </row>
    <row r="7" spans="1:17" x14ac:dyDescent="0.3">
      <c r="A7" s="27"/>
      <c r="B7" s="2">
        <v>200</v>
      </c>
      <c r="C7" s="9">
        <v>8</v>
      </c>
      <c r="D7" s="9">
        <v>7</v>
      </c>
      <c r="E7" s="9">
        <v>6</v>
      </c>
      <c r="F7" s="9">
        <v>5</v>
      </c>
      <c r="G7" s="9">
        <v>4</v>
      </c>
      <c r="H7" s="9">
        <v>3</v>
      </c>
    </row>
    <row r="8" spans="1:17" x14ac:dyDescent="0.3">
      <c r="A8" s="27"/>
      <c r="B8" s="2">
        <v>300</v>
      </c>
      <c r="C8" s="9">
        <v>9</v>
      </c>
      <c r="D8" s="9">
        <v>8</v>
      </c>
      <c r="E8" s="9">
        <v>7</v>
      </c>
      <c r="F8" s="9">
        <v>6</v>
      </c>
      <c r="G8" s="9">
        <v>5</v>
      </c>
      <c r="H8" s="9">
        <v>4</v>
      </c>
    </row>
    <row r="9" spans="1:17" x14ac:dyDescent="0.3">
      <c r="A9" s="27"/>
      <c r="B9" s="2">
        <v>400</v>
      </c>
      <c r="C9" s="9">
        <v>10</v>
      </c>
      <c r="D9" s="9">
        <v>9</v>
      </c>
      <c r="E9" s="9">
        <v>8</v>
      </c>
      <c r="F9" s="9">
        <v>7</v>
      </c>
      <c r="G9" s="9">
        <v>6</v>
      </c>
      <c r="H9" s="9">
        <v>5</v>
      </c>
    </row>
    <row r="10" spans="1:17" x14ac:dyDescent="0.3">
      <c r="A10" s="27"/>
      <c r="B10" s="2">
        <v>500</v>
      </c>
      <c r="C10" s="9">
        <v>11</v>
      </c>
      <c r="D10" s="9">
        <v>10</v>
      </c>
      <c r="E10" s="9">
        <v>9</v>
      </c>
      <c r="F10" s="9">
        <v>8</v>
      </c>
      <c r="G10" s="9">
        <v>7</v>
      </c>
      <c r="H10" s="9">
        <v>6</v>
      </c>
    </row>
    <row r="11" spans="1:17" x14ac:dyDescent="0.3">
      <c r="A11" s="27"/>
      <c r="B11" s="2">
        <v>600</v>
      </c>
      <c r="C11" s="9">
        <v>12</v>
      </c>
      <c r="D11" s="9">
        <v>11</v>
      </c>
      <c r="E11" s="9">
        <v>10</v>
      </c>
      <c r="F11" s="9">
        <v>9</v>
      </c>
      <c r="G11" s="9">
        <v>8</v>
      </c>
      <c r="H11" s="20">
        <v>7</v>
      </c>
    </row>
    <row r="12" spans="1:17" x14ac:dyDescent="0.3">
      <c r="A12" s="28"/>
      <c r="B12" s="2">
        <v>700</v>
      </c>
      <c r="C12" s="9">
        <v>13</v>
      </c>
      <c r="D12" s="9">
        <v>12</v>
      </c>
      <c r="E12" s="9">
        <v>11</v>
      </c>
      <c r="F12" s="9">
        <v>10</v>
      </c>
      <c r="G12" s="9">
        <v>9</v>
      </c>
      <c r="H12" s="20">
        <v>8</v>
      </c>
    </row>
    <row r="14" spans="1:17" x14ac:dyDescent="0.3">
      <c r="E14" s="10" t="s">
        <v>12</v>
      </c>
    </row>
    <row r="15" spans="1:17" x14ac:dyDescent="0.3">
      <c r="B15" s="11" t="s">
        <v>7</v>
      </c>
      <c r="C15" s="12">
        <v>555</v>
      </c>
      <c r="E15" s="13">
        <f>INDEX($C$5:$H$12,MATCH(C15,B5:B12),MATCH(C16,C4:H4))</f>
        <v>9</v>
      </c>
      <c r="J15" t="s">
        <v>33</v>
      </c>
    </row>
    <row r="16" spans="1:17" x14ac:dyDescent="0.3">
      <c r="B16" s="11" t="s">
        <v>6</v>
      </c>
      <c r="C16" s="12">
        <v>2</v>
      </c>
    </row>
    <row r="18" spans="1:20" ht="28.8" x14ac:dyDescent="0.3">
      <c r="A18" s="2">
        <v>2</v>
      </c>
      <c r="B18" s="3" t="s">
        <v>13</v>
      </c>
      <c r="C18" s="4"/>
      <c r="D18" s="4"/>
      <c r="E18" s="4"/>
      <c r="F18" s="4"/>
      <c r="G18" s="5"/>
    </row>
    <row r="19" spans="1:20" x14ac:dyDescent="0.3">
      <c r="B19" s="14" t="s">
        <v>0</v>
      </c>
      <c r="C19" s="15" t="s">
        <v>14</v>
      </c>
      <c r="D19" s="15" t="s">
        <v>10</v>
      </c>
    </row>
    <row r="20" spans="1:20" x14ac:dyDescent="0.3">
      <c r="B20" s="16" t="s">
        <v>15</v>
      </c>
      <c r="C20" s="17">
        <v>15</v>
      </c>
      <c r="D20" s="16" t="s">
        <v>24</v>
      </c>
    </row>
    <row r="21" spans="1:20" x14ac:dyDescent="0.3">
      <c r="B21" s="16" t="s">
        <v>16</v>
      </c>
      <c r="C21" s="17">
        <v>30</v>
      </c>
      <c r="D21" s="16" t="s">
        <v>25</v>
      </c>
    </row>
    <row r="22" spans="1:20" ht="15" customHeight="1" x14ac:dyDescent="0.3">
      <c r="B22" s="16" t="s">
        <v>17</v>
      </c>
      <c r="C22" s="17">
        <v>40</v>
      </c>
      <c r="D22" s="16" t="s">
        <v>26</v>
      </c>
      <c r="K22" s="21"/>
      <c r="L22" s="21"/>
      <c r="M22" s="21"/>
      <c r="N22" s="21"/>
      <c r="O22" s="21"/>
      <c r="P22" s="21"/>
    </row>
    <row r="23" spans="1:20" ht="15" customHeight="1" x14ac:dyDescent="0.3">
      <c r="B23" s="16" t="s">
        <v>18</v>
      </c>
      <c r="C23" s="17">
        <v>45</v>
      </c>
      <c r="D23" s="16" t="s">
        <v>27</v>
      </c>
      <c r="I23" s="29"/>
      <c r="K23" s="22"/>
      <c r="L23" s="22"/>
      <c r="M23" s="22"/>
      <c r="N23" s="22"/>
      <c r="O23" s="22"/>
      <c r="P23" s="22"/>
      <c r="T23" s="23"/>
    </row>
    <row r="24" spans="1:20" ht="15" customHeight="1" x14ac:dyDescent="0.3">
      <c r="B24" s="16" t="s">
        <v>19</v>
      </c>
      <c r="C24" s="17">
        <v>65</v>
      </c>
      <c r="D24" s="16" t="s">
        <v>28</v>
      </c>
      <c r="I24" s="29"/>
      <c r="J24" s="22"/>
      <c r="K24" s="23"/>
      <c r="L24" s="23"/>
      <c r="M24" s="23"/>
      <c r="N24" s="23"/>
      <c r="O24" s="23"/>
      <c r="P24" s="23"/>
    </row>
    <row r="25" spans="1:20" x14ac:dyDescent="0.3">
      <c r="B25" s="16" t="s">
        <v>20</v>
      </c>
      <c r="C25" s="17">
        <v>69</v>
      </c>
      <c r="D25" s="16" t="s">
        <v>29</v>
      </c>
      <c r="I25" s="29"/>
      <c r="J25" s="22"/>
      <c r="K25" s="23"/>
      <c r="L25" s="23"/>
      <c r="M25" s="23"/>
      <c r="N25" s="23"/>
      <c r="O25" s="23"/>
      <c r="P25" s="23"/>
    </row>
    <row r="26" spans="1:20" x14ac:dyDescent="0.3">
      <c r="B26" s="16" t="s">
        <v>21</v>
      </c>
      <c r="C26" s="17">
        <v>100</v>
      </c>
      <c r="D26" s="16" t="s">
        <v>30</v>
      </c>
      <c r="I26" s="29"/>
      <c r="J26" s="22"/>
      <c r="K26" s="23"/>
      <c r="L26" s="23"/>
      <c r="M26" s="23"/>
      <c r="N26" s="23"/>
      <c r="O26" s="23"/>
      <c r="P26" s="23"/>
    </row>
    <row r="27" spans="1:20" x14ac:dyDescent="0.3">
      <c r="B27" s="16" t="s">
        <v>22</v>
      </c>
      <c r="C27" s="17">
        <v>110</v>
      </c>
      <c r="D27" s="16" t="s">
        <v>31</v>
      </c>
      <c r="I27" s="29"/>
      <c r="J27" s="22"/>
      <c r="K27" s="23"/>
      <c r="L27" s="23"/>
      <c r="M27" s="23"/>
      <c r="N27" s="23"/>
      <c r="O27" s="23"/>
      <c r="P27" s="23"/>
    </row>
    <row r="28" spans="1:20" x14ac:dyDescent="0.3">
      <c r="B28" s="16" t="s">
        <v>23</v>
      </c>
      <c r="C28" s="17">
        <v>165</v>
      </c>
      <c r="D28" s="16" t="s">
        <v>32</v>
      </c>
      <c r="I28" s="29"/>
      <c r="J28" s="22"/>
      <c r="K28" s="23"/>
      <c r="L28" s="23"/>
      <c r="M28" s="23"/>
      <c r="N28" s="23"/>
      <c r="O28" s="23"/>
      <c r="P28" s="23"/>
    </row>
    <row r="29" spans="1:20" x14ac:dyDescent="0.3">
      <c r="I29" s="29"/>
      <c r="J29" s="22"/>
      <c r="K29" s="23"/>
      <c r="L29" s="23"/>
      <c r="M29" s="23"/>
      <c r="N29" s="23"/>
      <c r="O29" s="23"/>
      <c r="P29" s="23"/>
    </row>
    <row r="30" spans="1:20" x14ac:dyDescent="0.3">
      <c r="D30" s="18" t="s">
        <v>10</v>
      </c>
      <c r="F30" s="18" t="s">
        <v>0</v>
      </c>
      <c r="H30" t="s">
        <v>4</v>
      </c>
      <c r="I30" s="29"/>
      <c r="J30" s="22"/>
      <c r="K30" s="23"/>
      <c r="L30" s="23"/>
      <c r="M30" s="23"/>
      <c r="N30" s="23"/>
      <c r="O30" s="23"/>
      <c r="P30" s="23"/>
    </row>
    <row r="31" spans="1:20" x14ac:dyDescent="0.3">
      <c r="D31" s="1" t="s">
        <v>29</v>
      </c>
      <c r="F31" s="19" t="str">
        <f>INDEX(B20:B28,MATCH(D31,D20:D28,0))</f>
        <v>Vivo</v>
      </c>
      <c r="H31" t="s">
        <v>5</v>
      </c>
      <c r="I31" s="29"/>
      <c r="J31" t="s">
        <v>34</v>
      </c>
    </row>
    <row r="33" spans="1:4" x14ac:dyDescent="0.3">
      <c r="A33" s="25">
        <v>3</v>
      </c>
      <c r="B33" s="1" t="s">
        <v>0</v>
      </c>
      <c r="C33" s="1" t="s">
        <v>11</v>
      </c>
      <c r="D33" s="1"/>
    </row>
    <row r="34" spans="1:4" x14ac:dyDescent="0.3">
      <c r="B34" s="1" t="s">
        <v>3</v>
      </c>
      <c r="C34" s="1" t="s">
        <v>4</v>
      </c>
      <c r="D34" s="1">
        <f>INDEX($B$36:$D$39,MATCH(C33,$C$36:$C$39,0),MATCH(C34,$B$35:$D$35,0))</f>
        <v>3500</v>
      </c>
    </row>
    <row r="35" spans="1:4" x14ac:dyDescent="0.3">
      <c r="B35" s="1" t="s">
        <v>4</v>
      </c>
      <c r="C35" s="1" t="s">
        <v>0</v>
      </c>
      <c r="D35" s="1" t="s">
        <v>5</v>
      </c>
    </row>
    <row r="36" spans="1:4" x14ac:dyDescent="0.3">
      <c r="B36" s="1">
        <v>5000</v>
      </c>
      <c r="C36" s="1" t="s">
        <v>1</v>
      </c>
      <c r="D36" s="1">
        <v>8800</v>
      </c>
    </row>
    <row r="37" spans="1:4" x14ac:dyDescent="0.3">
      <c r="B37" s="1">
        <v>4000</v>
      </c>
      <c r="C37" s="1" t="s">
        <v>8</v>
      </c>
      <c r="D37" s="1">
        <v>7700</v>
      </c>
    </row>
    <row r="38" spans="1:4" x14ac:dyDescent="0.3">
      <c r="B38" s="1">
        <v>2500</v>
      </c>
      <c r="C38" s="1" t="s">
        <v>9</v>
      </c>
      <c r="D38" s="1">
        <v>4400</v>
      </c>
    </row>
    <row r="39" spans="1:4" x14ac:dyDescent="0.3">
      <c r="B39" s="1">
        <v>3500</v>
      </c>
      <c r="C39" s="1" t="s">
        <v>11</v>
      </c>
      <c r="D39" s="1">
        <v>5500</v>
      </c>
    </row>
  </sheetData>
  <mergeCells count="3">
    <mergeCell ref="J2:K2"/>
    <mergeCell ref="A4:A12"/>
    <mergeCell ref="I23:I31"/>
  </mergeCells>
  <dataValidations count="4">
    <dataValidation type="list" allowBlank="1" showInputMessage="1" showErrorMessage="1" sqref="C33" xr:uid="{00000000-0002-0000-0000-000000000000}">
      <formula1>$C$36:$C$39</formula1>
    </dataValidation>
    <dataValidation type="list" allowBlank="1" showInputMessage="1" showErrorMessage="1" sqref="D31" xr:uid="{00000000-0002-0000-0000-000001000000}">
      <formula1>$D$20:$D$28</formula1>
    </dataValidation>
    <dataValidation type="list" allowBlank="1" showInputMessage="1" showErrorMessage="1" sqref="D32" xr:uid="{00000000-0002-0000-0000-000002000000}">
      <formula1>$D$1:$D$8</formula1>
    </dataValidation>
    <dataValidation type="list" allowBlank="1" showInputMessage="1" showErrorMessage="1" sqref="C34" xr:uid="{00000000-0002-0000-0000-000003000000}">
      <formula1>$H$30:$H$31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33BB-C6AB-4265-BC38-BAB0673F0B1E}">
  <dimension ref="A2:M42"/>
  <sheetViews>
    <sheetView topLeftCell="A10" workbookViewId="0">
      <selection activeCell="Q20" sqref="Q20"/>
    </sheetView>
  </sheetViews>
  <sheetFormatPr defaultRowHeight="14.4" x14ac:dyDescent="0.3"/>
  <cols>
    <col min="1" max="1" width="4" customWidth="1"/>
    <col min="9" max="9" width="2" customWidth="1"/>
    <col min="10" max="10" width="19.5546875" bestFit="1" customWidth="1"/>
    <col min="11" max="11" width="2.88671875" customWidth="1"/>
    <col min="12" max="12" width="23.88671875" customWidth="1"/>
  </cols>
  <sheetData>
    <row r="2" spans="1:8" x14ac:dyDescent="0.3">
      <c r="A2" s="2">
        <v>1</v>
      </c>
      <c r="C2" s="7" t="s">
        <v>6</v>
      </c>
      <c r="D2" s="7"/>
      <c r="E2" s="7"/>
      <c r="F2" s="7"/>
      <c r="G2" s="7"/>
      <c r="H2" s="7"/>
    </row>
    <row r="3" spans="1:8" x14ac:dyDescent="0.3">
      <c r="A3" s="27" t="s">
        <v>7</v>
      </c>
      <c r="B3" s="1"/>
      <c r="C3" s="30">
        <v>0</v>
      </c>
      <c r="D3" s="30">
        <v>1</v>
      </c>
      <c r="E3" s="30">
        <v>2</v>
      </c>
      <c r="F3" s="30">
        <v>3</v>
      </c>
      <c r="G3" s="30">
        <v>4</v>
      </c>
      <c r="H3" s="30">
        <v>5</v>
      </c>
    </row>
    <row r="4" spans="1:8" x14ac:dyDescent="0.3">
      <c r="A4" s="27"/>
      <c r="B4" s="30">
        <v>0</v>
      </c>
      <c r="C4" s="9">
        <v>6</v>
      </c>
      <c r="D4" s="9">
        <v>5</v>
      </c>
      <c r="E4" s="9">
        <v>4</v>
      </c>
      <c r="F4" s="9">
        <v>3</v>
      </c>
      <c r="G4" s="9">
        <v>2</v>
      </c>
      <c r="H4" s="9">
        <v>1</v>
      </c>
    </row>
    <row r="5" spans="1:8" x14ac:dyDescent="0.3">
      <c r="A5" s="27"/>
      <c r="B5" s="30">
        <v>100</v>
      </c>
      <c r="C5" s="9">
        <v>7</v>
      </c>
      <c r="D5" s="9">
        <v>6</v>
      </c>
      <c r="E5" s="9">
        <v>5</v>
      </c>
      <c r="F5" s="9">
        <v>4</v>
      </c>
      <c r="G5" s="9">
        <v>3</v>
      </c>
      <c r="H5" s="9">
        <v>2</v>
      </c>
    </row>
    <row r="6" spans="1:8" x14ac:dyDescent="0.3">
      <c r="A6" s="27"/>
      <c r="B6" s="30">
        <v>200</v>
      </c>
      <c r="C6" s="9">
        <v>8</v>
      </c>
      <c r="D6" s="9">
        <v>7</v>
      </c>
      <c r="E6" s="9">
        <v>6</v>
      </c>
      <c r="F6" s="9">
        <v>5</v>
      </c>
      <c r="G6" s="9">
        <v>4</v>
      </c>
      <c r="H6" s="9">
        <v>3</v>
      </c>
    </row>
    <row r="7" spans="1:8" x14ac:dyDescent="0.3">
      <c r="A7" s="27"/>
      <c r="B7" s="30">
        <v>300</v>
      </c>
      <c r="C7" s="9">
        <v>9</v>
      </c>
      <c r="D7" s="9">
        <v>8</v>
      </c>
      <c r="E7" s="9">
        <v>7</v>
      </c>
      <c r="F7" s="9">
        <v>6</v>
      </c>
      <c r="G7" s="9">
        <v>5</v>
      </c>
      <c r="H7" s="9">
        <v>4</v>
      </c>
    </row>
    <row r="8" spans="1:8" x14ac:dyDescent="0.3">
      <c r="A8" s="27"/>
      <c r="B8" s="30">
        <v>400</v>
      </c>
      <c r="C8" s="9">
        <v>10</v>
      </c>
      <c r="D8" s="9">
        <v>9</v>
      </c>
      <c r="E8" s="9">
        <v>8</v>
      </c>
      <c r="F8" s="9">
        <v>7</v>
      </c>
      <c r="G8" s="9">
        <v>6</v>
      </c>
      <c r="H8" s="9">
        <v>5</v>
      </c>
    </row>
    <row r="9" spans="1:8" x14ac:dyDescent="0.3">
      <c r="A9" s="27"/>
      <c r="B9" s="30">
        <v>500</v>
      </c>
      <c r="C9" s="9">
        <v>11</v>
      </c>
      <c r="D9" s="9">
        <v>10</v>
      </c>
      <c r="E9" s="9">
        <v>9</v>
      </c>
      <c r="F9" s="9">
        <v>8</v>
      </c>
      <c r="G9" s="9">
        <v>7</v>
      </c>
      <c r="H9" s="9">
        <v>6</v>
      </c>
    </row>
    <row r="10" spans="1:8" x14ac:dyDescent="0.3">
      <c r="A10" s="27"/>
      <c r="B10" s="30">
        <v>600</v>
      </c>
      <c r="C10" s="9">
        <v>12</v>
      </c>
      <c r="D10" s="9">
        <v>11</v>
      </c>
      <c r="E10" s="9">
        <v>10</v>
      </c>
      <c r="F10" s="9">
        <v>9</v>
      </c>
      <c r="G10" s="9">
        <v>8</v>
      </c>
      <c r="H10" s="9">
        <v>7</v>
      </c>
    </row>
    <row r="11" spans="1:8" x14ac:dyDescent="0.3">
      <c r="A11" s="28"/>
      <c r="B11" s="30">
        <v>700</v>
      </c>
      <c r="C11" s="9">
        <v>13</v>
      </c>
      <c r="D11" s="9">
        <v>12</v>
      </c>
      <c r="E11" s="9">
        <v>11</v>
      </c>
      <c r="F11" s="9">
        <v>10</v>
      </c>
      <c r="G11" s="9">
        <v>9</v>
      </c>
      <c r="H11" s="9">
        <v>8</v>
      </c>
    </row>
    <row r="13" spans="1:8" ht="43.2" x14ac:dyDescent="0.3">
      <c r="D13" s="10" t="s">
        <v>35</v>
      </c>
      <c r="F13" s="10" t="s">
        <v>12</v>
      </c>
    </row>
    <row r="14" spans="1:8" x14ac:dyDescent="0.3">
      <c r="B14" s="11" t="s">
        <v>7</v>
      </c>
      <c r="C14" s="31">
        <v>500</v>
      </c>
      <c r="D14" s="1">
        <f>MATCH(C14,$B$4:$B$11,1)</f>
        <v>6</v>
      </c>
      <c r="F14" s="13">
        <f>INDEX($C$4:$H$11,MATCH(C14,$B$4:$B$11,1),MATCH(C15,$C$3:$H$3,0))</f>
        <v>9</v>
      </c>
    </row>
    <row r="15" spans="1:8" x14ac:dyDescent="0.3">
      <c r="B15" s="11" t="s">
        <v>6</v>
      </c>
      <c r="C15" s="31">
        <v>2</v>
      </c>
      <c r="D15" s="1">
        <f>MATCH(C15,$C$3:$H$3,0)</f>
        <v>3</v>
      </c>
    </row>
    <row r="17" spans="1:13" x14ac:dyDescent="0.3">
      <c r="A17" s="2">
        <v>2</v>
      </c>
      <c r="B17" s="32" t="s">
        <v>36</v>
      </c>
      <c r="C17" s="33"/>
      <c r="D17" s="33"/>
      <c r="E17" s="33"/>
      <c r="F17" s="33"/>
      <c r="H17" s="34" t="s">
        <v>37</v>
      </c>
      <c r="J17" s="34" t="s">
        <v>38</v>
      </c>
      <c r="L17" s="34" t="s">
        <v>39</v>
      </c>
    </row>
    <row r="18" spans="1:13" x14ac:dyDescent="0.3">
      <c r="B18" s="1"/>
      <c r="C18" s="35" t="s">
        <v>40</v>
      </c>
      <c r="D18" s="35"/>
      <c r="E18" s="35"/>
      <c r="F18" s="35"/>
      <c r="H18" s="1" t="s">
        <v>41</v>
      </c>
      <c r="J18" s="1" t="s">
        <v>42</v>
      </c>
      <c r="L18" s="36" t="s">
        <v>36</v>
      </c>
    </row>
    <row r="19" spans="1:13" x14ac:dyDescent="0.3">
      <c r="B19" s="34" t="s">
        <v>37</v>
      </c>
      <c r="C19" s="1" t="s">
        <v>42</v>
      </c>
      <c r="D19" s="1" t="s">
        <v>43</v>
      </c>
      <c r="E19" s="1" t="s">
        <v>44</v>
      </c>
      <c r="F19" s="1" t="s">
        <v>45</v>
      </c>
      <c r="H19" s="1" t="s">
        <v>46</v>
      </c>
      <c r="J19" s="1" t="s">
        <v>43</v>
      </c>
      <c r="L19" s="36" t="s">
        <v>47</v>
      </c>
    </row>
    <row r="20" spans="1:13" x14ac:dyDescent="0.3">
      <c r="B20" s="1" t="s">
        <v>41</v>
      </c>
      <c r="C20" s="37">
        <v>0.125</v>
      </c>
      <c r="D20" s="37">
        <v>0.13500000000000001</v>
      </c>
      <c r="E20" s="37">
        <v>1.5249999999999999</v>
      </c>
      <c r="F20" s="37">
        <v>0.22500000000000001</v>
      </c>
      <c r="H20" s="1" t="s">
        <v>48</v>
      </c>
      <c r="J20" s="1" t="s">
        <v>44</v>
      </c>
      <c r="L20" s="36" t="s">
        <v>49</v>
      </c>
    </row>
    <row r="21" spans="1:13" x14ac:dyDescent="0.3">
      <c r="B21" s="1" t="s">
        <v>46</v>
      </c>
      <c r="C21" s="37">
        <v>0.20499999999999999</v>
      </c>
      <c r="D21" s="37">
        <v>0.14499999999999999</v>
      </c>
      <c r="E21" s="37">
        <v>2.0249999999999999</v>
      </c>
      <c r="F21" s="37">
        <v>0.245</v>
      </c>
      <c r="H21" s="1" t="s">
        <v>50</v>
      </c>
      <c r="J21" s="1" t="s">
        <v>45</v>
      </c>
    </row>
    <row r="22" spans="1:13" x14ac:dyDescent="0.3">
      <c r="B22" s="1" t="s">
        <v>48</v>
      </c>
      <c r="C22" s="37">
        <v>0.26500000000000001</v>
      </c>
      <c r="D22" s="37">
        <v>0.16500000000000001</v>
      </c>
      <c r="E22" s="37">
        <v>2.125</v>
      </c>
      <c r="F22" s="37">
        <v>0.22500000000000001</v>
      </c>
      <c r="H22" s="1" t="s">
        <v>51</v>
      </c>
    </row>
    <row r="23" spans="1:13" x14ac:dyDescent="0.3">
      <c r="B23" s="1" t="s">
        <v>50</v>
      </c>
      <c r="C23" s="37">
        <v>0.30500000000000005</v>
      </c>
      <c r="D23" s="37">
        <v>0.185</v>
      </c>
      <c r="E23" s="37">
        <v>2.2749999999999999</v>
      </c>
      <c r="F23" s="37">
        <v>0.22500000000000001</v>
      </c>
    </row>
    <row r="24" spans="1:13" x14ac:dyDescent="0.3">
      <c r="B24" s="1" t="s">
        <v>51</v>
      </c>
      <c r="C24" s="37">
        <v>0.47500000000000003</v>
      </c>
      <c r="D24" s="37">
        <v>0.42500000000000004</v>
      </c>
      <c r="E24" s="37">
        <v>3.5249999999999999</v>
      </c>
      <c r="F24" s="37">
        <v>0.375</v>
      </c>
      <c r="J24" s="34" t="s">
        <v>37</v>
      </c>
    </row>
    <row r="25" spans="1:13" x14ac:dyDescent="0.3">
      <c r="J25" s="1" t="s">
        <v>46</v>
      </c>
    </row>
    <row r="26" spans="1:13" x14ac:dyDescent="0.3">
      <c r="B26" s="33" t="s">
        <v>47</v>
      </c>
      <c r="C26" s="33"/>
      <c r="D26" s="33"/>
      <c r="E26" s="33"/>
      <c r="F26" s="33"/>
      <c r="J26" s="34" t="s">
        <v>38</v>
      </c>
    </row>
    <row r="27" spans="1:13" x14ac:dyDescent="0.3">
      <c r="B27" s="1"/>
      <c r="C27" s="38" t="s">
        <v>52</v>
      </c>
      <c r="D27" s="39"/>
      <c r="E27" s="39"/>
      <c r="F27" s="39"/>
      <c r="J27" s="1" t="s">
        <v>43</v>
      </c>
    </row>
    <row r="28" spans="1:13" x14ac:dyDescent="0.3">
      <c r="B28" s="40" t="s">
        <v>37</v>
      </c>
      <c r="C28" s="1" t="s">
        <v>42</v>
      </c>
      <c r="D28" s="1" t="s">
        <v>43</v>
      </c>
      <c r="E28" s="1" t="s">
        <v>44</v>
      </c>
      <c r="F28" s="1" t="s">
        <v>45</v>
      </c>
      <c r="J28" s="34" t="s">
        <v>39</v>
      </c>
    </row>
    <row r="29" spans="1:13" x14ac:dyDescent="0.3">
      <c r="B29" s="1" t="s">
        <v>41</v>
      </c>
      <c r="C29" s="37">
        <v>0.11499999999999999</v>
      </c>
      <c r="D29" s="37">
        <v>0.125</v>
      </c>
      <c r="E29" s="37">
        <v>1.375</v>
      </c>
      <c r="F29" s="37">
        <v>0.20499999999999999</v>
      </c>
      <c r="J29" s="1" t="s">
        <v>47</v>
      </c>
    </row>
    <row r="30" spans="1:13" x14ac:dyDescent="0.3">
      <c r="B30" s="1" t="s">
        <v>46</v>
      </c>
      <c r="C30" s="37">
        <v>0.185</v>
      </c>
      <c r="D30" s="37">
        <v>0.13500000000000001</v>
      </c>
      <c r="E30" s="37">
        <v>1.825</v>
      </c>
      <c r="F30" s="37">
        <v>0.215</v>
      </c>
      <c r="J30" s="34" t="s">
        <v>53</v>
      </c>
    </row>
    <row r="31" spans="1:13" x14ac:dyDescent="0.3">
      <c r="B31" s="1" t="s">
        <v>48</v>
      </c>
      <c r="C31" s="37">
        <v>0.245</v>
      </c>
      <c r="D31" s="37">
        <v>0.155</v>
      </c>
      <c r="E31" s="37">
        <v>1.9149999999999998</v>
      </c>
      <c r="F31" s="37">
        <v>0.20499999999999999</v>
      </c>
      <c r="J31" s="19">
        <f>INDEX((C20:F24,C29:F33,C38:F42),MATCH(J25,B20:B24,0),MATCH(J27,C19:F19,0),MATCH(J29,L18:L20,0))</f>
        <v>0.13500000000000001</v>
      </c>
      <c r="M31" t="s">
        <v>54</v>
      </c>
    </row>
    <row r="32" spans="1:13" x14ac:dyDescent="0.3">
      <c r="B32" s="1" t="s">
        <v>50</v>
      </c>
      <c r="C32" s="37">
        <v>0.27500000000000002</v>
      </c>
      <c r="D32" s="37">
        <v>0.16500000000000001</v>
      </c>
      <c r="E32" s="37">
        <v>2.0549999999999997</v>
      </c>
      <c r="F32" s="37">
        <v>0.20499999999999999</v>
      </c>
    </row>
    <row r="33" spans="2:6" x14ac:dyDescent="0.3">
      <c r="B33" s="1" t="s">
        <v>51</v>
      </c>
      <c r="C33" s="37">
        <v>0.435</v>
      </c>
      <c r="D33" s="37">
        <v>0.38500000000000001</v>
      </c>
      <c r="E33" s="37">
        <v>3.1749999999999998</v>
      </c>
      <c r="F33" s="37">
        <v>0.34500000000000003</v>
      </c>
    </row>
    <row r="35" spans="2:6" x14ac:dyDescent="0.3">
      <c r="B35" s="33" t="s">
        <v>55</v>
      </c>
      <c r="C35" s="33"/>
      <c r="D35" s="33"/>
      <c r="E35" s="33"/>
      <c r="F35" s="33"/>
    </row>
    <row r="36" spans="2:6" x14ac:dyDescent="0.3">
      <c r="B36" s="1"/>
      <c r="C36" s="38" t="s">
        <v>49</v>
      </c>
      <c r="D36" s="38"/>
      <c r="E36" s="38"/>
      <c r="F36" s="38"/>
    </row>
    <row r="37" spans="2:6" x14ac:dyDescent="0.3">
      <c r="B37" s="40" t="s">
        <v>37</v>
      </c>
      <c r="C37" s="1" t="s">
        <v>42</v>
      </c>
      <c r="D37" s="1" t="s">
        <v>43</v>
      </c>
      <c r="E37" s="1" t="s">
        <v>44</v>
      </c>
      <c r="F37" s="1" t="s">
        <v>45</v>
      </c>
    </row>
    <row r="38" spans="2:6" x14ac:dyDescent="0.3">
      <c r="B38" s="1" t="s">
        <v>41</v>
      </c>
      <c r="C38" s="37">
        <v>0.10500000000000001</v>
      </c>
      <c r="D38" s="37">
        <v>0.11499999999999999</v>
      </c>
      <c r="E38" s="37">
        <v>1.2449999999999999</v>
      </c>
      <c r="F38" s="37">
        <v>0.17499999999999999</v>
      </c>
    </row>
    <row r="39" spans="2:6" x14ac:dyDescent="0.3">
      <c r="B39" s="1" t="s">
        <v>46</v>
      </c>
      <c r="C39" s="37">
        <v>0.17499999999999999</v>
      </c>
      <c r="D39" s="37">
        <v>0.125</v>
      </c>
      <c r="E39" s="37">
        <v>1.645</v>
      </c>
      <c r="F39" s="37">
        <v>0.16500000000000001</v>
      </c>
    </row>
    <row r="40" spans="2:6" x14ac:dyDescent="0.3">
      <c r="B40" s="1" t="s">
        <v>48</v>
      </c>
      <c r="C40" s="37">
        <v>0.215</v>
      </c>
      <c r="D40" s="37">
        <v>0.13500000000000001</v>
      </c>
      <c r="E40" s="37">
        <v>1.7249999999999999</v>
      </c>
      <c r="F40" s="37">
        <v>0.185</v>
      </c>
    </row>
    <row r="41" spans="2:6" x14ac:dyDescent="0.3">
      <c r="B41" s="1" t="s">
        <v>50</v>
      </c>
      <c r="C41" s="37">
        <v>0.255</v>
      </c>
      <c r="D41" s="37">
        <v>0.155</v>
      </c>
      <c r="E41" s="37">
        <v>1.845</v>
      </c>
      <c r="F41" s="37">
        <v>0.185</v>
      </c>
    </row>
    <row r="42" spans="2:6" x14ac:dyDescent="0.3">
      <c r="B42" s="1" t="s">
        <v>51</v>
      </c>
      <c r="C42" s="37">
        <v>0.38500000000000001</v>
      </c>
      <c r="D42" s="37">
        <v>0.34500000000000003</v>
      </c>
      <c r="E42" s="37">
        <v>2.8649999999999998</v>
      </c>
      <c r="F42" s="37">
        <v>0.30500000000000005</v>
      </c>
    </row>
  </sheetData>
  <mergeCells count="3">
    <mergeCell ref="A3:A11"/>
    <mergeCell ref="C27:F27"/>
    <mergeCell ref="C36:F36"/>
  </mergeCells>
  <dataValidations count="3">
    <dataValidation type="list" allowBlank="1" showInputMessage="1" showErrorMessage="1" sqref="J29" xr:uid="{4FAD6360-DF83-4881-84A5-3D931877BE38}">
      <formula1>$L$18:$L$20</formula1>
    </dataValidation>
    <dataValidation type="list" allowBlank="1" showInputMessage="1" showErrorMessage="1" sqref="J27" xr:uid="{6D40CF38-021C-4394-926C-8E449C05B0A8}">
      <formula1>$J$18:$J$21</formula1>
    </dataValidation>
    <dataValidation type="list" allowBlank="1" showInputMessage="1" showErrorMessage="1" sqref="J25" xr:uid="{1FB7319C-127B-42DC-A947-13A5DDF2B930}">
      <formula1>$H$18:$H$22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C5DA-D10B-4119-A8A2-605D81FCC50E}">
  <dimension ref="A1:Q28"/>
  <sheetViews>
    <sheetView tabSelected="1" workbookViewId="0">
      <selection activeCell="T10" sqref="T10"/>
    </sheetView>
  </sheetViews>
  <sheetFormatPr defaultRowHeight="14.4" x14ac:dyDescent="0.3"/>
  <cols>
    <col min="1" max="1" width="12.109375" bestFit="1" customWidth="1"/>
    <col min="2" max="2" width="10.33203125" bestFit="1" customWidth="1"/>
    <col min="4" max="4" width="10.33203125" bestFit="1" customWidth="1"/>
    <col min="8" max="8" width="2" style="44" customWidth="1"/>
    <col min="10" max="10" width="11.77734375" bestFit="1" customWidth="1"/>
    <col min="11" max="11" width="10.33203125" bestFit="1" customWidth="1"/>
    <col min="12" max="12" width="12" bestFit="1" customWidth="1"/>
  </cols>
  <sheetData>
    <row r="1" spans="1:17" x14ac:dyDescent="0.3">
      <c r="A1" s="41" t="s">
        <v>56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3" spans="1:17" x14ac:dyDescent="0.3">
      <c r="A3" s="42" t="s">
        <v>57</v>
      </c>
      <c r="B3" s="42" t="s">
        <v>58</v>
      </c>
      <c r="D3" s="43" t="s">
        <v>59</v>
      </c>
      <c r="E3" s="43" t="s">
        <v>60</v>
      </c>
      <c r="F3" s="43" t="s">
        <v>58</v>
      </c>
      <c r="J3" s="43" t="s">
        <v>61</v>
      </c>
      <c r="K3" s="43" t="s">
        <v>57</v>
      </c>
      <c r="L3" s="43" t="s">
        <v>62</v>
      </c>
      <c r="M3" s="43" t="s">
        <v>63</v>
      </c>
      <c r="O3" s="43" t="s">
        <v>59</v>
      </c>
      <c r="P3" s="43" t="s">
        <v>60</v>
      </c>
      <c r="Q3" s="43" t="s">
        <v>58</v>
      </c>
    </row>
    <row r="4" spans="1:17" x14ac:dyDescent="0.3">
      <c r="A4" s="43">
        <v>500</v>
      </c>
      <c r="B4" s="45">
        <v>0.01</v>
      </c>
      <c r="D4" s="43" t="s">
        <v>64</v>
      </c>
      <c r="E4" s="43">
        <v>2810</v>
      </c>
      <c r="F4" s="46">
        <f>INDEX(($B$4:$B$8,$B$12:$B$16,$B$20:$B$24),MATCH(E4,$A$4:$A$8,1),,VLOOKUP(D4,$A$26:$B$28,2,0))</f>
        <v>0.03</v>
      </c>
      <c r="J4" s="43">
        <v>500</v>
      </c>
      <c r="K4" s="45">
        <v>0.01</v>
      </c>
      <c r="L4" s="45">
        <v>0.03</v>
      </c>
      <c r="M4" s="45">
        <v>0.08</v>
      </c>
      <c r="O4" s="43" t="s">
        <v>64</v>
      </c>
      <c r="P4" s="43">
        <v>2810</v>
      </c>
      <c r="Q4" s="46" cm="1">
        <f t="array" ref="Q4">INDEX(($B$4:$B$8,$B$12:$B$16,$B$20:$B$24),MATCH(P4,$A$4:$A$8,1),,MATCH(O4,$J$11:$J$13,0))</f>
        <v>0.03</v>
      </c>
    </row>
    <row r="5" spans="1:17" x14ac:dyDescent="0.3">
      <c r="A5" s="43">
        <v>1000</v>
      </c>
      <c r="B5" s="45">
        <v>0.02</v>
      </c>
      <c r="D5" s="43" t="s">
        <v>65</v>
      </c>
      <c r="E5" s="43">
        <v>4047</v>
      </c>
      <c r="F5" s="46">
        <f>INDEX(($B$4:$B$8,$B$12:$B$16,$B$20:$B$24),MATCH(E5,$A$4:$A$8,1),,VLOOKUP(D5,$A$26:$B$28,2,0))</f>
        <v>0.06</v>
      </c>
      <c r="J5" s="43">
        <v>1000</v>
      </c>
      <c r="K5" s="45">
        <v>0.02</v>
      </c>
      <c r="L5" s="45">
        <v>0.04</v>
      </c>
      <c r="M5" s="45">
        <v>0.09</v>
      </c>
      <c r="O5" s="43" t="s">
        <v>65</v>
      </c>
      <c r="P5" s="43">
        <v>4047</v>
      </c>
      <c r="Q5" s="46" cm="1">
        <f t="array" ref="Q5">INDEX(($B$4:$B$8,$B$12:$B$16,$B$20:$B$24),MATCH(P5,$A$4:$A$8,1),,MATCH(O5,$J$11:$J$13,0))</f>
        <v>0.06</v>
      </c>
    </row>
    <row r="6" spans="1:17" x14ac:dyDescent="0.3">
      <c r="A6" s="43">
        <v>2000</v>
      </c>
      <c r="B6" s="45">
        <v>0.03</v>
      </c>
      <c r="D6" s="43" t="s">
        <v>66</v>
      </c>
      <c r="E6" s="43">
        <v>4465</v>
      </c>
      <c r="F6" s="46">
        <f>INDEX(($B$4:$B$8,$B$12:$B$16,$B$20:$B$24),MATCH(E6,$A$4:$A$8,1),,VLOOKUP(D6,$A$26:$B$28,2,0))</f>
        <v>0.11</v>
      </c>
      <c r="J6" s="43">
        <v>2000</v>
      </c>
      <c r="K6" s="45">
        <v>0.03</v>
      </c>
      <c r="L6" s="45">
        <v>0.05</v>
      </c>
      <c r="M6" s="45">
        <v>0.1</v>
      </c>
      <c r="O6" s="43" t="s">
        <v>66</v>
      </c>
      <c r="P6" s="43">
        <v>4465</v>
      </c>
      <c r="Q6" s="46" cm="1">
        <f t="array" ref="Q6">INDEX(($B$4:$B$8,$B$12:$B$16,$B$20:$B$24),MATCH(P6,$A$4:$A$8,1),,MATCH(O6,$J$11:$J$13,0))</f>
        <v>0.11</v>
      </c>
    </row>
    <row r="7" spans="1:17" x14ac:dyDescent="0.3">
      <c r="A7" s="43">
        <v>3000</v>
      </c>
      <c r="B7" s="45">
        <v>0.04</v>
      </c>
      <c r="D7" s="43" t="s">
        <v>64</v>
      </c>
      <c r="E7" s="43">
        <v>3255</v>
      </c>
      <c r="F7" s="46">
        <f>INDEX(($B$4:$B$8,$B$12:$B$16,$B$20:$B$24),MATCH(E7,$A$4:$A$8,1),,VLOOKUP(D7,$A$26:$B$28,2,0))</f>
        <v>0.04</v>
      </c>
      <c r="J7" s="43">
        <v>3000</v>
      </c>
      <c r="K7" s="45">
        <v>0.04</v>
      </c>
      <c r="L7" s="45">
        <v>0.06</v>
      </c>
      <c r="M7" s="45">
        <v>0.11</v>
      </c>
      <c r="O7" s="43" t="s">
        <v>64</v>
      </c>
      <c r="P7" s="43">
        <v>3255</v>
      </c>
      <c r="Q7" s="46" cm="1">
        <f t="array" ref="Q7">INDEX(($B$4:$B$8,$B$12:$B$16,$B$20:$B$24),MATCH(P7,$A$4:$A$8,1),,MATCH(O7,$J$11:$J$13,0))</f>
        <v>0.04</v>
      </c>
    </row>
    <row r="8" spans="1:17" x14ac:dyDescent="0.3">
      <c r="A8" s="43">
        <v>5000</v>
      </c>
      <c r="B8" s="45">
        <v>0.05</v>
      </c>
      <c r="D8" s="43" t="s">
        <v>64</v>
      </c>
      <c r="E8" s="43">
        <v>2177</v>
      </c>
      <c r="F8" s="46">
        <f>INDEX(($B$4:$B$8,$B$12:$B$16,$B$20:$B$24),MATCH(E8,$A$4:$A$8,1),,VLOOKUP(D8,$A$26:$B$28,2,0))</f>
        <v>0.03</v>
      </c>
      <c r="J8" s="43">
        <v>5000</v>
      </c>
      <c r="K8" s="45">
        <v>0.05</v>
      </c>
      <c r="L8" s="45">
        <v>7.0000000000000007E-2</v>
      </c>
      <c r="M8" s="45">
        <v>0.12</v>
      </c>
      <c r="O8" s="43" t="s">
        <v>64</v>
      </c>
      <c r="P8" s="43">
        <v>2177</v>
      </c>
      <c r="Q8" s="46" cm="1">
        <f t="array" ref="Q8">INDEX(($B$4:$B$8,$B$12:$B$16,$B$20:$B$24),MATCH(P8,$A$4:$A$8,1),,MATCH(O8,$J$11:$J$13,0))</f>
        <v>0.03</v>
      </c>
    </row>
    <row r="9" spans="1:17" x14ac:dyDescent="0.3">
      <c r="D9" s="43" t="s">
        <v>65</v>
      </c>
      <c r="E9" s="43">
        <v>3375</v>
      </c>
      <c r="F9" s="46">
        <f>INDEX(($B$4:$B$8,$B$12:$B$16,$B$20:$B$24),MATCH(E9,$A$4:$A$8,1),,VLOOKUP(D9,$A$26:$B$28,2,0))</f>
        <v>0.06</v>
      </c>
      <c r="O9" s="43" t="s">
        <v>65</v>
      </c>
      <c r="P9" s="43">
        <v>3375</v>
      </c>
      <c r="Q9" s="46" cm="1">
        <f t="array" ref="Q9">INDEX(($B$4:$B$8,$B$12:$B$16,$B$20:$B$24),MATCH(P9,$A$4:$A$8,1),,MATCH(O9,$J$11:$J$13,0))</f>
        <v>0.06</v>
      </c>
    </row>
    <row r="10" spans="1:17" x14ac:dyDescent="0.3">
      <c r="D10" s="43" t="s">
        <v>65</v>
      </c>
      <c r="E10" s="43">
        <v>4682</v>
      </c>
      <c r="F10" s="46">
        <f>INDEX(($B$4:$B$8,$B$12:$B$16,$B$20:$B$24),MATCH(E10,$A$4:$A$8,1),,VLOOKUP(D10,$A$26:$B$28,2,0))</f>
        <v>0.06</v>
      </c>
      <c r="O10" s="43" t="s">
        <v>65</v>
      </c>
      <c r="P10" s="43">
        <v>4682</v>
      </c>
      <c r="Q10" s="46" cm="1">
        <f t="array" ref="Q10">INDEX(($B$4:$B$8,$B$12:$B$16,$B$20:$B$24),MATCH(P10,$A$4:$A$8,1),,MATCH(O10,$J$11:$J$13,0))</f>
        <v>0.06</v>
      </c>
    </row>
    <row r="11" spans="1:17" x14ac:dyDescent="0.3">
      <c r="A11" s="42" t="s">
        <v>62</v>
      </c>
      <c r="B11" s="42" t="s">
        <v>58</v>
      </c>
      <c r="D11" s="43" t="s">
        <v>66</v>
      </c>
      <c r="E11" s="43">
        <v>2688</v>
      </c>
      <c r="F11" s="46">
        <f>INDEX(($B$4:$B$8,$B$12:$B$16,$B$20:$B$24),MATCH(E11,$A$4:$A$8,1),,VLOOKUP(D11,$A$26:$B$28,2,0))</f>
        <v>0.1</v>
      </c>
      <c r="J11" s="42" t="s">
        <v>57</v>
      </c>
      <c r="K11" s="47">
        <v>1</v>
      </c>
      <c r="O11" s="43" t="s">
        <v>66</v>
      </c>
      <c r="P11" s="43">
        <v>2688</v>
      </c>
      <c r="Q11" s="46" cm="1">
        <f t="array" ref="Q11">INDEX(($B$4:$B$8,$B$12:$B$16,$B$20:$B$24),MATCH(P11,$A$4:$A$8,1),,MATCH(O11,$J$11:$J$13,0))</f>
        <v>0.1</v>
      </c>
    </row>
    <row r="12" spans="1:17" x14ac:dyDescent="0.3">
      <c r="A12" s="43">
        <v>500</v>
      </c>
      <c r="B12" s="45">
        <v>0.03</v>
      </c>
      <c r="D12" s="43" t="s">
        <v>64</v>
      </c>
      <c r="E12" s="43">
        <v>1210</v>
      </c>
      <c r="F12" s="46">
        <f>INDEX(($B$4:$B$8,$B$12:$B$16,$B$20:$B$24),MATCH(E12,$A$4:$A$8,1),,VLOOKUP(D12,$A$26:$B$28,2,0))</f>
        <v>0.02</v>
      </c>
      <c r="J12" s="42" t="s">
        <v>62</v>
      </c>
      <c r="K12" s="47">
        <v>2</v>
      </c>
      <c r="O12" s="43" t="s">
        <v>64</v>
      </c>
      <c r="P12" s="43">
        <v>1210</v>
      </c>
      <c r="Q12" s="46" cm="1">
        <f t="array" ref="Q12">INDEX(($B$4:$B$8,$B$12:$B$16,$B$20:$B$24),MATCH(P12,$A$4:$A$8,1),,MATCH(O12,$J$11:$J$13,0))</f>
        <v>0.02</v>
      </c>
    </row>
    <row r="13" spans="1:17" x14ac:dyDescent="0.3">
      <c r="A13" s="43">
        <v>1000</v>
      </c>
      <c r="B13" s="45">
        <v>0.04</v>
      </c>
      <c r="D13" s="43" t="s">
        <v>66</v>
      </c>
      <c r="E13" s="43">
        <v>1068</v>
      </c>
      <c r="F13" s="46">
        <f>INDEX(($B$4:$B$8,$B$12:$B$16,$B$20:$B$24),MATCH(E13,$A$4:$A$8,1),,VLOOKUP(D13,$A$26:$B$28,2,0))</f>
        <v>0.09</v>
      </c>
      <c r="J13" s="42" t="s">
        <v>63</v>
      </c>
      <c r="K13" s="47">
        <v>3</v>
      </c>
      <c r="O13" s="43" t="s">
        <v>66</v>
      </c>
      <c r="P13" s="43">
        <v>1068</v>
      </c>
      <c r="Q13" s="46" cm="1">
        <f t="array" ref="Q13">INDEX(($B$4:$B$8,$B$12:$B$16,$B$20:$B$24),MATCH(P13,$A$4:$A$8,1),,MATCH(O13,$J$11:$J$13,0))</f>
        <v>0.09</v>
      </c>
    </row>
    <row r="14" spans="1:17" x14ac:dyDescent="0.3">
      <c r="A14" s="43">
        <v>2000</v>
      </c>
      <c r="B14" s="45">
        <v>0.05</v>
      </c>
      <c r="D14" s="43" t="s">
        <v>65</v>
      </c>
      <c r="E14" s="43">
        <v>2499</v>
      </c>
      <c r="F14" s="46">
        <f>INDEX(($B$4:$B$8,$B$12:$B$16,$B$20:$B$24),MATCH(E14,$A$4:$A$8,1),,VLOOKUP(D14,$A$26:$B$28,2,0))</f>
        <v>0.05</v>
      </c>
      <c r="O14" s="43" t="s">
        <v>65</v>
      </c>
      <c r="P14" s="43">
        <v>2499</v>
      </c>
      <c r="Q14" s="46" cm="1">
        <f t="array" ref="Q14">INDEX(($B$4:$B$8,$B$12:$B$16,$B$20:$B$24),MATCH(P14,$A$4:$A$8,1),,MATCH(O14,$J$11:$J$13,0))</f>
        <v>0.05</v>
      </c>
    </row>
    <row r="15" spans="1:17" x14ac:dyDescent="0.3">
      <c r="A15" s="43">
        <v>3000</v>
      </c>
      <c r="B15" s="45">
        <v>0.06</v>
      </c>
      <c r="D15" s="43" t="s">
        <v>65</v>
      </c>
      <c r="E15" s="43">
        <v>2295</v>
      </c>
      <c r="F15" s="46">
        <f>INDEX(($B$4:$B$8,$B$12:$B$16,$B$20:$B$24),MATCH(E15,$A$4:$A$8,1),,VLOOKUP(D15,$A$26:$B$28,2,0))</f>
        <v>0.05</v>
      </c>
      <c r="O15" s="43" t="s">
        <v>65</v>
      </c>
      <c r="P15" s="43">
        <v>2295</v>
      </c>
      <c r="Q15" s="46" cm="1">
        <f t="array" ref="Q15">INDEX(($B$4:$B$8,$B$12:$B$16,$B$20:$B$24),MATCH(P15,$A$4:$A$8,1),,MATCH(O15,$J$11:$J$13,0))</f>
        <v>0.05</v>
      </c>
    </row>
    <row r="16" spans="1:17" x14ac:dyDescent="0.3">
      <c r="A16" s="43">
        <v>5000</v>
      </c>
      <c r="B16" s="45">
        <v>7.0000000000000007E-2</v>
      </c>
      <c r="D16" s="43" t="s">
        <v>65</v>
      </c>
      <c r="E16" s="43">
        <v>520</v>
      </c>
      <c r="F16" s="46">
        <f>INDEX(($B$4:$B$8,$B$12:$B$16,$B$20:$B$24),MATCH(E16,$A$4:$A$8,1),,VLOOKUP(D16,$A$26:$B$28,2,0))</f>
        <v>0.03</v>
      </c>
      <c r="O16" s="43" t="s">
        <v>65</v>
      </c>
      <c r="P16" s="43">
        <v>520</v>
      </c>
      <c r="Q16" s="46" cm="1">
        <f t="array" ref="Q16">INDEX(($B$4:$B$8,$B$12:$B$16,$B$20:$B$24),MATCH(P16,$A$4:$A$8,1),,MATCH(O16,$J$11:$J$13,0))</f>
        <v>0.03</v>
      </c>
    </row>
    <row r="17" spans="1:17" x14ac:dyDescent="0.3">
      <c r="D17" s="43" t="s">
        <v>66</v>
      </c>
      <c r="E17" s="43">
        <v>1805</v>
      </c>
      <c r="F17" s="46">
        <f>INDEX(($B$4:$B$8,$B$12:$B$16,$B$20:$B$24),MATCH(E17,$A$4:$A$8,1),,VLOOKUP(D17,$A$26:$B$28,2,0))</f>
        <v>0.09</v>
      </c>
      <c r="O17" s="43" t="s">
        <v>66</v>
      </c>
      <c r="P17" s="43">
        <v>1805</v>
      </c>
      <c r="Q17" s="46" cm="1">
        <f t="array" ref="Q17">INDEX(($B$4:$B$8,$B$12:$B$16,$B$20:$B$24),MATCH(P17,$A$4:$A$8,1),,MATCH(O17,$J$11:$J$13,0))</f>
        <v>0.09</v>
      </c>
    </row>
    <row r="18" spans="1:17" x14ac:dyDescent="0.3">
      <c r="D18" s="43" t="s">
        <v>66</v>
      </c>
      <c r="E18" s="43">
        <v>1210</v>
      </c>
      <c r="F18" s="46">
        <f>INDEX(($B$4:$B$8,$B$12:$B$16,$B$20:$B$24),MATCH(E18,$A$4:$A$8,1),,VLOOKUP(D18,$A$26:$B$28,2,0))</f>
        <v>0.09</v>
      </c>
      <c r="O18" s="43" t="s">
        <v>66</v>
      </c>
      <c r="P18" s="43">
        <v>1210</v>
      </c>
      <c r="Q18" s="46" cm="1">
        <f t="array" ref="Q18">INDEX(($B$4:$B$8,$B$12:$B$16,$B$20:$B$24),MATCH(P18,$A$4:$A$8,1),,MATCH(O18,$J$11:$J$13,0))</f>
        <v>0.09</v>
      </c>
    </row>
    <row r="19" spans="1:17" x14ac:dyDescent="0.3">
      <c r="A19" s="42" t="s">
        <v>63</v>
      </c>
      <c r="B19" s="42" t="s">
        <v>58</v>
      </c>
      <c r="D19" s="43" t="s">
        <v>64</v>
      </c>
      <c r="E19" s="43">
        <v>4810</v>
      </c>
      <c r="F19" s="46">
        <f>INDEX(($B$4:$B$8,$B$12:$B$16,$B$20:$B$24),MATCH(E19,$A$4:$A$8,1),,VLOOKUP(D19,$A$26:$B$28,2,0))</f>
        <v>0.04</v>
      </c>
      <c r="O19" s="43" t="s">
        <v>64</v>
      </c>
      <c r="P19" s="43">
        <v>4810</v>
      </c>
      <c r="Q19" s="46" cm="1">
        <f t="array" ref="Q19">INDEX(($B$4:$B$8,$B$12:$B$16,$B$20:$B$24),MATCH(P19,$A$4:$A$8,1),,MATCH(O19,$J$11:$J$13,0))</f>
        <v>0.04</v>
      </c>
    </row>
    <row r="20" spans="1:17" x14ac:dyDescent="0.3">
      <c r="A20" s="43">
        <v>500</v>
      </c>
      <c r="B20" s="45">
        <v>0.08</v>
      </c>
      <c r="D20" s="43" t="s">
        <v>66</v>
      </c>
      <c r="E20" s="43">
        <v>1240</v>
      </c>
      <c r="F20" s="46">
        <f>INDEX(($B$4:$B$8,$B$12:$B$16,$B$20:$B$24),MATCH(E20,$A$4:$A$8,1),,VLOOKUP(D20,$A$26:$B$28,2,0))</f>
        <v>0.09</v>
      </c>
      <c r="O20" s="43" t="s">
        <v>66</v>
      </c>
      <c r="P20" s="43">
        <v>1240</v>
      </c>
      <c r="Q20" s="46" cm="1">
        <f t="array" ref="Q20">INDEX(($B$4:$B$8,$B$12:$B$16,$B$20:$B$24),MATCH(P20,$A$4:$A$8,1),,MATCH(O20,$J$11:$J$13,0))</f>
        <v>0.09</v>
      </c>
    </row>
    <row r="21" spans="1:17" x14ac:dyDescent="0.3">
      <c r="A21" s="43">
        <v>1000</v>
      </c>
      <c r="B21" s="45">
        <v>0.09</v>
      </c>
      <c r="D21" s="43" t="s">
        <v>65</v>
      </c>
      <c r="E21" s="43">
        <v>2245</v>
      </c>
      <c r="F21" s="46">
        <f>INDEX(($B$4:$B$8,$B$12:$B$16,$B$20:$B$24),MATCH(E21,$A$4:$A$8,1),,VLOOKUP(D21,$A$26:$B$28,2,0))</f>
        <v>0.05</v>
      </c>
      <c r="O21" s="43" t="s">
        <v>65</v>
      </c>
      <c r="P21" s="43">
        <v>2245</v>
      </c>
      <c r="Q21" s="46" cm="1">
        <f t="array" ref="Q21">INDEX(($B$4:$B$8,$B$12:$B$16,$B$20:$B$24),MATCH(P21,$A$4:$A$8,1),,MATCH(O21,$J$11:$J$13,0))</f>
        <v>0.05</v>
      </c>
    </row>
    <row r="22" spans="1:17" x14ac:dyDescent="0.3">
      <c r="A22" s="43">
        <v>2000</v>
      </c>
      <c r="B22" s="45">
        <v>0.1</v>
      </c>
      <c r="D22" s="43" t="s">
        <v>64</v>
      </c>
      <c r="E22" s="43">
        <v>1125</v>
      </c>
      <c r="F22" s="46">
        <f>INDEX(($B$4:$B$8,$B$12:$B$16,$B$20:$B$24),MATCH(E22,$A$4:$A$8,1),,VLOOKUP(D22,$A$26:$B$28,2,0))</f>
        <v>0.02</v>
      </c>
      <c r="O22" s="43" t="s">
        <v>64</v>
      </c>
      <c r="P22" s="43">
        <v>1125</v>
      </c>
      <c r="Q22" s="46" cm="1">
        <f t="array" ref="Q22">INDEX(($B$4:$B$8,$B$12:$B$16,$B$20:$B$24),MATCH(P22,$A$4:$A$8,1),,MATCH(O22,$J$11:$J$13,0))</f>
        <v>0.02</v>
      </c>
    </row>
    <row r="23" spans="1:17" x14ac:dyDescent="0.3">
      <c r="A23" s="43">
        <v>3000</v>
      </c>
      <c r="B23" s="45">
        <v>0.11</v>
      </c>
      <c r="D23" s="43" t="s">
        <v>64</v>
      </c>
      <c r="E23" s="43">
        <v>4570</v>
      </c>
      <c r="F23" s="46">
        <f>INDEX(($B$4:$B$8,$B$12:$B$16,$B$20:$B$24),MATCH(E23,$A$4:$A$8,1),,VLOOKUP(D23,$A$26:$B$28,2,0))</f>
        <v>0.04</v>
      </c>
      <c r="O23" s="43" t="s">
        <v>64</v>
      </c>
      <c r="P23" s="43">
        <v>4570</v>
      </c>
      <c r="Q23" s="46" cm="1">
        <f t="array" ref="Q23">INDEX(($B$4:$B$8,$B$12:$B$16,$B$20:$B$24),MATCH(P23,$A$4:$A$8,1),,MATCH(O23,$J$11:$J$13,0))</f>
        <v>0.04</v>
      </c>
    </row>
    <row r="24" spans="1:17" x14ac:dyDescent="0.3">
      <c r="A24" s="43">
        <v>5000</v>
      </c>
      <c r="B24" s="45">
        <v>0.12</v>
      </c>
      <c r="D24" s="43" t="s">
        <v>65</v>
      </c>
      <c r="E24" s="43">
        <v>1100</v>
      </c>
      <c r="F24" s="46">
        <f>INDEX(($B$4:$B$8,$B$12:$B$16,$B$20:$B$24),MATCH(E24,$A$4:$A$8,1),,VLOOKUP(D24,$A$26:$B$28,2,0))</f>
        <v>0.04</v>
      </c>
      <c r="O24" s="43" t="s">
        <v>65</v>
      </c>
      <c r="P24" s="43">
        <v>1100</v>
      </c>
      <c r="Q24" s="46" cm="1">
        <f t="array" ref="Q24">INDEX(($B$4:$B$8,$B$12:$B$16,$B$20:$B$24),MATCH(P24,$A$4:$A$8,1),,MATCH(O24,$J$11:$J$13,0))</f>
        <v>0.04</v>
      </c>
    </row>
    <row r="26" spans="1:17" x14ac:dyDescent="0.3">
      <c r="A26" s="42" t="s">
        <v>57</v>
      </c>
      <c r="B26" s="47">
        <v>1</v>
      </c>
    </row>
    <row r="27" spans="1:17" x14ac:dyDescent="0.3">
      <c r="A27" s="42" t="s">
        <v>62</v>
      </c>
      <c r="B27" s="47">
        <v>2</v>
      </c>
    </row>
    <row r="28" spans="1:17" x14ac:dyDescent="0.3">
      <c r="A28" s="42" t="s">
        <v>63</v>
      </c>
      <c r="B28" s="47">
        <v>3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 &amp; INDEX</vt:lpstr>
      <vt:lpstr>INDEX REFERENCE 1</vt:lpstr>
      <vt:lpstr>INDEX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2023-10-26T12:42:24Z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23b53515-dbd1-499c-b114-86b6e25da191</vt:lpwstr>
  </property>
</Properties>
</file>