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z211724\Downloads\ANOVA Statistics\"/>
    </mc:Choice>
  </mc:AlternateContent>
  <xr:revisionPtr revIDLastSave="0" documentId="13_ncr:1_{EB2B1211-ECB3-4AEE-8FCE-0F23013FAB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SST" sheetId="2" r:id="rId2"/>
    <sheet name="SSC" sheetId="3" r:id="rId3"/>
    <sheet name="SSBlock" sheetId="4" r:id="rId4"/>
    <sheet name="SSE" sheetId="7" r:id="rId5"/>
    <sheet name="Sheet1" sheetId="6" r:id="rId6"/>
    <sheet name="Excel" sheetId="5" r:id="rId7"/>
    <sheet name="Example 2n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G2" i="7"/>
  <c r="B14" i="4"/>
  <c r="B14" i="3"/>
  <c r="K3" i="8" l="1"/>
  <c r="J2" i="8"/>
  <c r="J15" i="1"/>
  <c r="J12" i="1"/>
  <c r="M10" i="6"/>
  <c r="D26" i="7"/>
  <c r="C24" i="7"/>
  <c r="H11" i="7"/>
  <c r="H9" i="7"/>
  <c r="I3" i="7"/>
  <c r="I2" i="7"/>
  <c r="H5" i="7"/>
  <c r="H4" i="7"/>
  <c r="H3" i="7"/>
  <c r="H2" i="7"/>
  <c r="G4" i="7"/>
  <c r="B16" i="4"/>
  <c r="B15" i="4"/>
  <c r="B18" i="3"/>
  <c r="B16" i="3"/>
  <c r="K5" i="3"/>
  <c r="C17" i="2"/>
  <c r="B17" i="1"/>
  <c r="M20" i="2"/>
  <c r="C15" i="2"/>
  <c r="M2" i="2"/>
  <c r="L2" i="2"/>
  <c r="E8" i="1"/>
  <c r="E2" i="1"/>
  <c r="E4" i="1"/>
  <c r="E3" i="1"/>
  <c r="D8" i="1"/>
  <c r="B8" i="1"/>
  <c r="K17" i="8" l="1"/>
  <c r="M3" i="7"/>
  <c r="Q47" i="8"/>
  <c r="T43" i="8"/>
  <c r="P43" i="8"/>
  <c r="Q43" i="8"/>
  <c r="R43" i="8"/>
  <c r="P44" i="8"/>
  <c r="Q44" i="8"/>
  <c r="R44" i="8"/>
  <c r="P45" i="8"/>
  <c r="Q45" i="8"/>
  <c r="R45" i="8"/>
  <c r="Q42" i="8"/>
  <c r="R42" i="8"/>
  <c r="P42" i="8"/>
  <c r="K36" i="8"/>
  <c r="I4" i="8"/>
  <c r="N16" i="8"/>
  <c r="I5" i="8"/>
  <c r="I6" i="8"/>
  <c r="I7" i="8"/>
  <c r="K11" i="8"/>
  <c r="M9" i="8"/>
  <c r="K9" i="8"/>
  <c r="G8" i="8"/>
  <c r="H8" i="8"/>
  <c r="F8" i="8"/>
  <c r="M4" i="8"/>
  <c r="K5" i="8"/>
  <c r="L5" i="8"/>
  <c r="M5" i="8"/>
  <c r="K6" i="8"/>
  <c r="L3" i="8"/>
  <c r="M3" i="8"/>
  <c r="L4" i="8" l="1"/>
  <c r="L9" i="8"/>
  <c r="M6" i="8"/>
  <c r="K4" i="8"/>
  <c r="L6" i="8"/>
  <c r="K15" i="8"/>
  <c r="K18" i="8"/>
  <c r="K16" i="8"/>
  <c r="O15" i="7"/>
  <c r="O6" i="7"/>
  <c r="O11" i="7"/>
  <c r="E17" i="1"/>
  <c r="D17" i="1"/>
  <c r="C17" i="1"/>
  <c r="E13" i="1"/>
  <c r="I7" i="7"/>
  <c r="B8" i="7"/>
  <c r="G7" i="7" s="1"/>
  <c r="E5" i="1"/>
  <c r="C8" i="1"/>
  <c r="M4" i="7"/>
  <c r="N4" i="7"/>
  <c r="O4" i="7"/>
  <c r="M5" i="7"/>
  <c r="N5" i="7"/>
  <c r="O5" i="7"/>
  <c r="M6" i="7"/>
  <c r="N6" i="7"/>
  <c r="M7" i="7"/>
  <c r="N7" i="7"/>
  <c r="O7" i="7"/>
  <c r="M8" i="7"/>
  <c r="N8" i="7"/>
  <c r="O8" i="7"/>
  <c r="N3" i="7"/>
  <c r="O3" i="7"/>
  <c r="P13" i="1"/>
  <c r="D20" i="1"/>
  <c r="C20" i="1"/>
  <c r="D8" i="7"/>
  <c r="I6" i="7" s="1"/>
  <c r="C8" i="7"/>
  <c r="L16" i="8" l="1"/>
  <c r="O3" i="8"/>
  <c r="K21" i="8" s="1"/>
  <c r="O12" i="7"/>
  <c r="H7" i="7"/>
  <c r="I4" i="7" l="1"/>
  <c r="G5" i="7"/>
  <c r="I5" i="7"/>
  <c r="G6" i="7"/>
  <c r="H6" i="7"/>
  <c r="F32" i="6"/>
  <c r="K8" i="4" l="1"/>
  <c r="K3" i="4"/>
  <c r="K4" i="4"/>
  <c r="K5" i="4"/>
  <c r="K6" i="4"/>
  <c r="K7" i="4"/>
  <c r="K2" i="4"/>
  <c r="J3" i="4"/>
  <c r="J4" i="4"/>
  <c r="J5" i="4"/>
  <c r="J6" i="4"/>
  <c r="J7" i="4"/>
  <c r="J2" i="4"/>
  <c r="K3" i="3"/>
  <c r="K4" i="3"/>
  <c r="K2" i="3"/>
  <c r="J3" i="3"/>
  <c r="J4" i="3"/>
  <c r="J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E15" i="1"/>
  <c r="D15" i="1"/>
  <c r="C15" i="1"/>
  <c r="B15" i="1"/>
  <c r="E6" i="1"/>
  <c r="E7" i="1"/>
  <c r="E8" i="2" l="1"/>
  <c r="H2" i="4"/>
  <c r="E8" i="4"/>
  <c r="D8" i="4"/>
  <c r="C8" i="4"/>
  <c r="B8" i="4"/>
  <c r="E7" i="4"/>
  <c r="H7" i="4" s="1"/>
  <c r="E6" i="4"/>
  <c r="H6" i="4" s="1"/>
  <c r="E5" i="4"/>
  <c r="H5" i="4" s="1"/>
  <c r="E4" i="4"/>
  <c r="H4" i="4" s="1"/>
  <c r="E3" i="4"/>
  <c r="H3" i="4" s="1"/>
  <c r="E2" i="4"/>
  <c r="E8" i="3"/>
  <c r="D8" i="3"/>
  <c r="C8" i="3"/>
  <c r="B8" i="3"/>
  <c r="E7" i="3"/>
  <c r="E6" i="3"/>
  <c r="E5" i="3"/>
  <c r="E4" i="3"/>
  <c r="E3" i="3"/>
  <c r="E2" i="3"/>
  <c r="C8" i="2"/>
  <c r="D8" i="2"/>
  <c r="B8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<sst xmlns="http://schemas.openxmlformats.org/spreadsheetml/2006/main" count="403" uniqueCount="100">
  <si>
    <t>Sydney</t>
  </si>
  <si>
    <t>Brisbane</t>
  </si>
  <si>
    <t>Melbourne</t>
  </si>
  <si>
    <t>Shopper 1</t>
  </si>
  <si>
    <t>Shopper 2</t>
  </si>
  <si>
    <t>Shopper 3</t>
  </si>
  <si>
    <t>Shopper 4</t>
  </si>
  <si>
    <t>Shopper 5</t>
  </si>
  <si>
    <t>Shopper 6</t>
  </si>
  <si>
    <t>Group Means</t>
  </si>
  <si>
    <t>Block Means</t>
  </si>
  <si>
    <t>Shopper</t>
  </si>
  <si>
    <t>City</t>
  </si>
  <si>
    <t>Rating</t>
  </si>
  <si>
    <t>Overall mean</t>
  </si>
  <si>
    <t>Difference</t>
  </si>
  <si>
    <t>Squared Diff.</t>
  </si>
  <si>
    <t>SST</t>
  </si>
  <si>
    <t>Column Mean</t>
  </si>
  <si>
    <t>SSC</t>
  </si>
  <si>
    <t>Sum of Squares</t>
  </si>
  <si>
    <t>SSB</t>
  </si>
  <si>
    <t>SSE</t>
  </si>
  <si>
    <t>Decomposition of Variance</t>
  </si>
  <si>
    <t>Total</t>
  </si>
  <si>
    <t>n =</t>
  </si>
  <si>
    <t>groups =</t>
  </si>
  <si>
    <t>blocks =</t>
  </si>
  <si>
    <t>df</t>
  </si>
  <si>
    <t>MST</t>
  </si>
  <si>
    <t>MSC</t>
  </si>
  <si>
    <t>MSB</t>
  </si>
  <si>
    <t>MSE</t>
  </si>
  <si>
    <t>MSC/</t>
  </si>
  <si>
    <t>MSB/</t>
  </si>
  <si>
    <t>F=</t>
  </si>
  <si>
    <t>N</t>
  </si>
  <si>
    <t>C</t>
  </si>
  <si>
    <t>B</t>
  </si>
  <si>
    <t>N-1</t>
  </si>
  <si>
    <t>C-1</t>
  </si>
  <si>
    <t>B-1</t>
  </si>
  <si>
    <t>(C-1)(B-1)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</si>
  <si>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</si>
  <si>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</si>
  <si>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</si>
  <si>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</si>
  <si>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</si>
  <si>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</si>
  <si>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</si>
  <si>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</si>
  <si>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</si>
  <si>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</si>
  <si>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</si>
  <si>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</si>
  <si>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</si>
  <si>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</si>
  <si>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</si>
  <si>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</si>
  <si>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SSC*Number of Blocks</t>
  </si>
  <si>
    <t>Block Mean</t>
  </si>
  <si>
    <t>A</t>
  </si>
  <si>
    <t>SSB= 750</t>
  </si>
  <si>
    <t>SSE =</t>
  </si>
  <si>
    <t>Mean</t>
  </si>
  <si>
    <t>SSE + SSB=</t>
  </si>
  <si>
    <t xml:space="preserve"> =1225-750</t>
  </si>
  <si>
    <t>W</t>
  </si>
  <si>
    <t>X</t>
  </si>
  <si>
    <t>Y</t>
  </si>
  <si>
    <t>Z</t>
  </si>
  <si>
    <t>Average Total</t>
  </si>
  <si>
    <t xml:space="preserve"> =2*4</t>
  </si>
  <si>
    <t xml:space="preserve"> =6*3</t>
  </si>
  <si>
    <t>SSE= SST-SSC-SSB</t>
  </si>
  <si>
    <t>Tests of Between-Subjects Effects</t>
  </si>
  <si>
    <t>Dependent Variable: VAR00003</t>
  </si>
  <si>
    <t>Source</t>
  </si>
  <si>
    <t>Type III Sum of Squares</t>
  </si>
  <si>
    <t>Mean Square</t>
  </si>
  <si>
    <t>Sig.</t>
  </si>
  <si>
    <t>Corrected Model</t>
  </si>
  <si>
    <t>Intercept</t>
  </si>
  <si>
    <t>VAR00001</t>
  </si>
  <si>
    <t>VAR00002</t>
  </si>
  <si>
    <t>VAR00001 * VAR00002</t>
  </si>
  <si>
    <t>Corrected Total</t>
  </si>
  <si>
    <t>a. R Squared = 1.000 (Adjusted R Squared = .)</t>
  </si>
  <si>
    <r>
      <t>32.000</t>
    </r>
    <r>
      <rPr>
        <vertAlign val="superscript"/>
        <sz val="9"/>
        <color indexed="8"/>
        <rFont val="Arial"/>
        <family val="2"/>
      </rPr>
      <t>a</t>
    </r>
  </si>
  <si>
    <t xml:space="preserve"> =332-SST</t>
  </si>
  <si>
    <t>S.No</t>
  </si>
  <si>
    <t>DoF</t>
  </si>
  <si>
    <t xml:space="preserve"> =SST/DoF(Total)</t>
  </si>
  <si>
    <t>SSE+SSB = 1225</t>
  </si>
  <si>
    <t>SSE=1225 -SSB</t>
  </si>
  <si>
    <t>SSE = 1225 - 750</t>
  </si>
  <si>
    <t>SST = SSC + SSB + SSE</t>
  </si>
  <si>
    <t>SSE = SSE + SSB</t>
  </si>
  <si>
    <t>Critical Value</t>
  </si>
  <si>
    <t>Rows/Blocks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</si>
</sst>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9D9EA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978066"/>
        <bgColor indexed="64"/>
      </patternFill>
    </fill>
    <fill>
      <patternFill patternType="solid">
        <fgColor rgb="FFA76366"/>
        <bgColor indexed="64"/>
      </patternFill>
    </fill>
    <fill>
      <patternFill patternType="solid">
        <fgColor rgb="FFB29764"/>
        <bgColor indexed="64"/>
      </patternFill>
    </fill>
    <fill>
      <patternFill patternType="solid">
        <fgColor rgb="FFB676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FB2A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3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7" borderId="1" xfId="0" applyFill="1" applyBorder="1"/>
    <xf numFmtId="0" fontId="0" fillId="15" borderId="1" xfId="0" applyFill="1" applyBorder="1"/>
    <xf numFmtId="0" fontId="0" fillId="0" borderId="0" xfId="0" applyAlignment="1">
      <alignment horizontal="center" wrapText="1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6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7" fillId="12" borderId="0" xfId="0" applyFont="1" applyFill="1" applyAlignment="1">
      <alignment horizontal="right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6" borderId="7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10" borderId="7" xfId="0" applyFont="1" applyFill="1" applyBorder="1" applyAlignment="1">
      <alignment horizontal="right"/>
    </xf>
    <xf numFmtId="0" fontId="1" fillId="12" borderId="9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14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13" xfId="0" applyFont="1" applyBorder="1"/>
    <xf numFmtId="0" fontId="6" fillId="0" borderId="15" xfId="0" applyFont="1" applyBorder="1" applyAlignment="1">
      <alignment horizontal="left"/>
    </xf>
    <xf numFmtId="0" fontId="0" fillId="20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4" fillId="17" borderId="15" xfId="0" applyFont="1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7" borderId="15" xfId="0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/>
    <xf numFmtId="0" fontId="6" fillId="0" borderId="15" xfId="0" applyFont="1" applyBorder="1"/>
    <xf numFmtId="0" fontId="6" fillId="2" borderId="15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0" borderId="15" xfId="0" applyFont="1" applyBorder="1"/>
    <xf numFmtId="1" fontId="0" fillId="0" borderId="0" xfId="0" applyNumberFormat="1"/>
    <xf numFmtId="0" fontId="6" fillId="5" borderId="15" xfId="0" applyFont="1" applyFill="1" applyBorder="1" applyAlignment="1">
      <alignment horizontal="right"/>
    </xf>
    <xf numFmtId="0" fontId="6" fillId="23" borderId="15" xfId="0" applyFont="1" applyFill="1" applyBorder="1" applyAlignment="1">
      <alignment horizontal="right"/>
    </xf>
    <xf numFmtId="0" fontId="6" fillId="22" borderId="15" xfId="0" applyFont="1" applyFill="1" applyBorder="1" applyAlignment="1">
      <alignment horizontal="right"/>
    </xf>
    <xf numFmtId="0" fontId="6" fillId="21" borderId="15" xfId="0" applyFont="1" applyFill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9" fillId="0" borderId="2" xfId="0" applyFont="1" applyBorder="1"/>
    <xf numFmtId="0" fontId="8" fillId="0" borderId="0" xfId="0" applyFont="1"/>
    <xf numFmtId="0" fontId="8" fillId="0" borderId="15" xfId="0" applyFont="1" applyBorder="1"/>
    <xf numFmtId="0" fontId="11" fillId="0" borderId="0" xfId="0" applyFont="1"/>
    <xf numFmtId="0" fontId="12" fillId="0" borderId="0" xfId="0" applyFont="1"/>
    <xf numFmtId="0" fontId="11" fillId="0" borderId="15" xfId="0" applyFont="1" applyBorder="1"/>
    <xf numFmtId="0" fontId="9" fillId="0" borderId="15" xfId="0" applyFont="1" applyBorder="1"/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0" fontId="6" fillId="0" borderId="17" xfId="0" applyFont="1" applyBorder="1"/>
    <xf numFmtId="0" fontId="13" fillId="0" borderId="0" xfId="1"/>
    <xf numFmtId="0" fontId="15" fillId="0" borderId="19" xfId="1" applyFont="1" applyBorder="1" applyAlignment="1">
      <alignment horizontal="center" wrapText="1"/>
    </xf>
    <xf numFmtId="0" fontId="15" fillId="0" borderId="20" xfId="1" applyFont="1" applyBorder="1" applyAlignment="1">
      <alignment horizontal="center" wrapText="1"/>
    </xf>
    <xf numFmtId="0" fontId="15" fillId="0" borderId="21" xfId="1" applyFont="1" applyBorder="1" applyAlignment="1">
      <alignment horizontal="center" wrapText="1"/>
    </xf>
    <xf numFmtId="0" fontId="15" fillId="0" borderId="22" xfId="1" applyFont="1" applyBorder="1" applyAlignment="1">
      <alignment horizontal="left" vertical="top" wrapText="1"/>
    </xf>
    <xf numFmtId="0" fontId="15" fillId="0" borderId="23" xfId="1" applyFont="1" applyBorder="1" applyAlignment="1">
      <alignment horizontal="right" vertical="top"/>
    </xf>
    <xf numFmtId="164" fontId="15" fillId="0" borderId="24" xfId="1" applyNumberFormat="1" applyFont="1" applyBorder="1" applyAlignment="1">
      <alignment horizontal="right" vertical="top"/>
    </xf>
    <xf numFmtId="165" fontId="15" fillId="0" borderId="24" xfId="1" applyNumberFormat="1" applyFont="1" applyBorder="1" applyAlignment="1">
      <alignment horizontal="right" vertical="top"/>
    </xf>
    <xf numFmtId="0" fontId="15" fillId="0" borderId="24" xfId="1" applyFont="1" applyBorder="1" applyAlignment="1">
      <alignment horizontal="right" vertical="top"/>
    </xf>
    <xf numFmtId="0" fontId="15" fillId="0" borderId="25" xfId="1" applyFont="1" applyBorder="1" applyAlignment="1">
      <alignment horizontal="right" vertical="top"/>
    </xf>
    <xf numFmtId="0" fontId="15" fillId="0" borderId="26" xfId="1" applyFont="1" applyBorder="1" applyAlignment="1">
      <alignment horizontal="left" vertical="top" wrapText="1"/>
    </xf>
    <xf numFmtId="165" fontId="15" fillId="0" borderId="27" xfId="1" applyNumberFormat="1" applyFont="1" applyBorder="1" applyAlignment="1">
      <alignment horizontal="right" vertical="top"/>
    </xf>
    <xf numFmtId="164" fontId="15" fillId="0" borderId="28" xfId="1" applyNumberFormat="1" applyFont="1" applyBorder="1" applyAlignment="1">
      <alignment horizontal="right" vertical="top"/>
    </xf>
    <xf numFmtId="165" fontId="15" fillId="0" borderId="28" xfId="1" applyNumberFormat="1" applyFont="1" applyBorder="1" applyAlignment="1">
      <alignment horizontal="right" vertical="top"/>
    </xf>
    <xf numFmtId="0" fontId="15" fillId="0" borderId="28" xfId="1" applyFont="1" applyBorder="1" applyAlignment="1">
      <alignment horizontal="right" vertical="top"/>
    </xf>
    <xf numFmtId="0" fontId="15" fillId="0" borderId="29" xfId="1" applyFont="1" applyBorder="1" applyAlignment="1">
      <alignment horizontal="right" vertical="top"/>
    </xf>
    <xf numFmtId="0" fontId="15" fillId="0" borderId="28" xfId="1" applyFont="1" applyBorder="1" applyAlignment="1">
      <alignment horizontal="left" vertical="top" wrapText="1"/>
    </xf>
    <xf numFmtId="0" fontId="15" fillId="0" borderId="29" xfId="1" applyFont="1" applyBorder="1" applyAlignment="1">
      <alignment horizontal="left" vertical="top" wrapText="1"/>
    </xf>
    <xf numFmtId="0" fontId="15" fillId="0" borderId="30" xfId="1" applyFont="1" applyBorder="1" applyAlignment="1">
      <alignment horizontal="left" vertical="top" wrapText="1"/>
    </xf>
    <xf numFmtId="165" fontId="15" fillId="0" borderId="31" xfId="1" applyNumberFormat="1" applyFont="1" applyBorder="1" applyAlignment="1">
      <alignment horizontal="right" vertical="top"/>
    </xf>
    <xf numFmtId="164" fontId="15" fillId="0" borderId="32" xfId="1" applyNumberFormat="1" applyFont="1" applyBorder="1" applyAlignment="1">
      <alignment horizontal="right" vertical="top"/>
    </xf>
    <xf numFmtId="0" fontId="15" fillId="0" borderId="32" xfId="1" applyFont="1" applyBorder="1" applyAlignment="1">
      <alignment horizontal="left" vertical="top" wrapText="1"/>
    </xf>
    <xf numFmtId="0" fontId="15" fillId="0" borderId="33" xfId="1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14" borderId="0" xfId="0" applyFill="1" applyAlignment="1">
      <alignment horizontal="center"/>
    </xf>
    <xf numFmtId="0" fontId="8" fillId="11" borderId="11" xfId="0" applyFont="1" applyFill="1" applyBorder="1" applyAlignment="1">
      <alignment horizontal="center" vertical="center" textRotation="90"/>
    </xf>
    <xf numFmtId="0" fontId="8" fillId="11" borderId="12" xfId="0" applyFont="1" applyFill="1" applyBorder="1" applyAlignment="1">
      <alignment horizontal="center" vertical="center" textRotation="90"/>
    </xf>
    <xf numFmtId="0" fontId="8" fillId="11" borderId="13" xfId="0" applyFont="1" applyFill="1" applyBorder="1" applyAlignment="1">
      <alignment horizontal="center" vertical="center" textRotation="90"/>
    </xf>
    <xf numFmtId="0" fontId="0" fillId="19" borderId="15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1" applyFont="1" applyAlignment="1">
      <alignment horizontal="center" vertical="center" wrapText="1"/>
    </xf>
    <xf numFmtId="0" fontId="15" fillId="0" borderId="0" xfId="1" applyFont="1" applyAlignment="1">
      <alignment horizontal="left" vertical="top" wrapText="1"/>
    </xf>
    <xf numFmtId="0" fontId="15" fillId="0" borderId="18" xfId="1" applyFont="1" applyBorder="1" applyAlignment="1">
      <alignment horizontal="left" wrapText="1"/>
    </xf>
  </cellXfs>
  <cellStyles count="2">
    <cellStyle name="Normal" xfId="0" builtinId="0"/>
    <cellStyle name="Normal_Example 2nd" xfId="1" xr:uid="{7D44DBDC-B21B-4E20-9BB8-61D87DDC5CB4}"/>
  </cellStyles>
  <dxfs count="0"/>
  <tableStyles count="0" defaultTableStyle="TableStyleMedium2" defaultPivotStyle="PivotStyleLight16"/>
  <colors>
    <mruColors>
      <color rgb="FF0000FF"/>
      <color rgb="FF66FF66"/>
      <color rgb="FFFFCCFF"/>
      <color rgb="FF99D9EA"/>
      <color rgb="FFAFB2A2"/>
      <color rgb="FFB67665"/>
      <color rgb="FFB29764"/>
      <color rgb="FFA76366"/>
      <color rgb="FF978066"/>
      <color rgb="FF85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585788</xdr:colOff>
      <xdr:row>2</xdr:row>
      <xdr:rowOff>171448</xdr:rowOff>
    </xdr:from>
    <xdr:to>
      <xdr:col>14</xdr:col>
      <xdr:colOff>280988</xdr:colOff>
      <xdr:row>10</xdr:row>
      <xdr:rowOff>177633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688" y="552448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15040</xdr:colOff>
      <xdr:row>10</xdr:row>
      <xdr:rowOff>135428</xdr:rowOff>
    </xdr:from>
    <xdr:to>
      <xdr:col>15</xdr:col>
      <xdr:colOff>50514</xdr:colOff>
      <xdr:row>17</xdr:row>
      <xdr:rowOff>135976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5272" y="1996312"/>
          <a:ext cx="3083474" cy="12919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3</xdr:row>
      <xdr:rowOff>180975</xdr:rowOff>
    </xdr:from>
    <xdr:to>
      <xdr:col>23</xdr:col>
      <xdr:colOff>85725</xdr:colOff>
      <xdr:row>15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752475"/>
          <a:ext cx="5153025" cy="2228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abSelected="1" topLeftCell="A9" zoomScale="200" zoomScaleNormal="200" workbookViewId="0">
      <selection activeCell="F15" sqref="F15"/>
    </sheetView>
  </sheetViews>
  <sheetFormatPr defaultRowHeight="15" x14ac:dyDescent="0.25"/>
  <cols>
    <col min="1" max="1" width="34.85546875" bestFit="1" customWidth="1"/>
    <col min="2" max="3" width="10.85546875" customWidth="1"/>
    <col min="4" max="4" width="10.85546875" bestFit="1" customWidth="1"/>
    <col min="5" max="5" width="10.85546875" customWidth="1"/>
    <col min="6" max="7" width="12.140625" bestFit="1" customWidth="1"/>
    <col min="9" max="9" width="3.140625" customWidth="1"/>
    <col min="16" max="16" width="10.28515625" bestFit="1" customWidth="1"/>
  </cols>
  <sheetData>
    <row r="1" spans="1:16" ht="15.75" thickBot="1" x14ac:dyDescent="0.3">
      <c r="A1" s="48"/>
      <c r="B1" s="49" t="s">
        <v>0</v>
      </c>
      <c r="C1" s="50" t="s">
        <v>1</v>
      </c>
      <c r="D1" s="51" t="s">
        <v>2</v>
      </c>
      <c r="E1" s="62"/>
    </row>
    <row r="2" spans="1:16" x14ac:dyDescent="0.25">
      <c r="A2" s="52" t="s">
        <v>3</v>
      </c>
      <c r="B2" s="1">
        <v>75</v>
      </c>
      <c r="C2" s="1">
        <v>75</v>
      </c>
      <c r="D2" s="53">
        <v>90</v>
      </c>
      <c r="E2" s="15">
        <f>AVERAGE(B2:D2)</f>
        <v>80</v>
      </c>
      <c r="F2" s="128" t="s">
        <v>10</v>
      </c>
      <c r="H2" s="27" t="s">
        <v>25</v>
      </c>
      <c r="I2" s="1" t="s">
        <v>36</v>
      </c>
      <c r="J2" s="1">
        <v>18</v>
      </c>
    </row>
    <row r="3" spans="1:16" x14ac:dyDescent="0.25">
      <c r="A3" s="54" t="s">
        <v>4</v>
      </c>
      <c r="B3" s="1">
        <v>70</v>
      </c>
      <c r="C3" s="1">
        <v>70</v>
      </c>
      <c r="D3" s="53">
        <v>70</v>
      </c>
      <c r="E3" s="15">
        <f>AVERAGE(B3:D3)</f>
        <v>70</v>
      </c>
      <c r="F3" s="129"/>
      <c r="H3" s="27" t="s">
        <v>26</v>
      </c>
      <c r="I3" s="1" t="s">
        <v>37</v>
      </c>
      <c r="J3" s="1">
        <v>3</v>
      </c>
    </row>
    <row r="4" spans="1:16" x14ac:dyDescent="0.25">
      <c r="A4" s="55" t="s">
        <v>5</v>
      </c>
      <c r="B4" s="1">
        <v>50</v>
      </c>
      <c r="C4" s="1">
        <v>55</v>
      </c>
      <c r="D4" s="53">
        <v>75</v>
      </c>
      <c r="E4" s="15">
        <f>AVERAGE(B4:D4)</f>
        <v>60</v>
      </c>
      <c r="F4" s="129"/>
      <c r="H4" s="27" t="s">
        <v>27</v>
      </c>
      <c r="I4" s="1" t="s">
        <v>38</v>
      </c>
      <c r="J4" s="1">
        <v>6</v>
      </c>
    </row>
    <row r="5" spans="1:16" x14ac:dyDescent="0.25">
      <c r="A5" s="56" t="s">
        <v>6</v>
      </c>
      <c r="B5" s="1">
        <v>65</v>
      </c>
      <c r="C5" s="1">
        <v>60</v>
      </c>
      <c r="D5" s="53">
        <v>85</v>
      </c>
      <c r="E5" s="15">
        <f>AVERAGE(B5:D5)</f>
        <v>70</v>
      </c>
      <c r="F5" s="129"/>
    </row>
    <row r="6" spans="1:16" x14ac:dyDescent="0.25">
      <c r="A6" s="57" t="s">
        <v>7</v>
      </c>
      <c r="B6" s="1">
        <v>80</v>
      </c>
      <c r="C6" s="1">
        <v>65</v>
      </c>
      <c r="D6" s="53">
        <v>80</v>
      </c>
      <c r="E6" s="15">
        <f t="shared" ref="E6:E7" si="0">AVERAGE(B6:D6)</f>
        <v>75</v>
      </c>
      <c r="F6" s="129"/>
    </row>
    <row r="7" spans="1:16" ht="15.75" thickBot="1" x14ac:dyDescent="0.3">
      <c r="A7" s="58" t="s">
        <v>8</v>
      </c>
      <c r="B7" s="59">
        <v>65</v>
      </c>
      <c r="C7" s="59">
        <v>65</v>
      </c>
      <c r="D7" s="60">
        <v>65</v>
      </c>
      <c r="E7" s="15">
        <f t="shared" si="0"/>
        <v>65</v>
      </c>
      <c r="F7" s="130"/>
    </row>
    <row r="8" spans="1:16" x14ac:dyDescent="0.25">
      <c r="A8" s="61" t="s">
        <v>64</v>
      </c>
      <c r="B8" s="5">
        <f>AVERAGE(B2:B7)</f>
        <v>67.5</v>
      </c>
      <c r="C8" s="5">
        <f>AVERAGE(C2:C7)</f>
        <v>65</v>
      </c>
      <c r="D8" s="5">
        <f>AVERAGE(D2:D7)</f>
        <v>77.5</v>
      </c>
      <c r="E8" s="14">
        <f>AVERAGE(B8:D8)</f>
        <v>70</v>
      </c>
    </row>
    <row r="9" spans="1:16" x14ac:dyDescent="0.25">
      <c r="B9" s="127" t="s">
        <v>9</v>
      </c>
      <c r="C9" s="127"/>
      <c r="D9" s="127"/>
    </row>
    <row r="11" spans="1:16" x14ac:dyDescent="0.25">
      <c r="B11" s="69" t="s">
        <v>24</v>
      </c>
      <c r="C11" s="131" t="s">
        <v>23</v>
      </c>
      <c r="D11" s="131"/>
      <c r="E11" s="131"/>
    </row>
    <row r="12" spans="1:16" x14ac:dyDescent="0.25">
      <c r="B12" s="70" t="s">
        <v>17</v>
      </c>
      <c r="C12" s="71" t="s">
        <v>19</v>
      </c>
      <c r="D12" s="72" t="s">
        <v>21</v>
      </c>
      <c r="E12" s="73" t="s">
        <v>22</v>
      </c>
      <c r="G12" t="s">
        <v>98</v>
      </c>
      <c r="H12" s="30" t="s">
        <v>33</v>
      </c>
      <c r="I12" s="133" t="s">
        <v>35</v>
      </c>
      <c r="J12" s="132">
        <f>C17/E17</f>
        <v>5.5263157894736841</v>
      </c>
    </row>
    <row r="13" spans="1:16" x14ac:dyDescent="0.25">
      <c r="B13" s="74">
        <v>1750</v>
      </c>
      <c r="C13" s="74">
        <v>525</v>
      </c>
      <c r="D13" s="74">
        <v>750</v>
      </c>
      <c r="E13" s="74">
        <f>B13-C13-D13</f>
        <v>475</v>
      </c>
      <c r="G13" s="77">
        <v>4.0999999999999996</v>
      </c>
      <c r="H13" s="31" t="s">
        <v>32</v>
      </c>
      <c r="I13" s="133"/>
      <c r="J13" s="132"/>
      <c r="P13">
        <f>525*750*475</f>
        <v>187031250</v>
      </c>
    </row>
    <row r="14" spans="1:16" x14ac:dyDescent="0.25">
      <c r="A14" s="29" t="s">
        <v>28</v>
      </c>
      <c r="B14" s="70" t="s">
        <v>39</v>
      </c>
      <c r="C14" s="75" t="s">
        <v>40</v>
      </c>
      <c r="D14" s="72" t="s">
        <v>41</v>
      </c>
      <c r="E14" s="73" t="s">
        <v>42</v>
      </c>
      <c r="H14" s="1"/>
    </row>
    <row r="15" spans="1:16" x14ac:dyDescent="0.25">
      <c r="B15" s="74">
        <f>18-1</f>
        <v>17</v>
      </c>
      <c r="C15" s="76">
        <f>3-1</f>
        <v>2</v>
      </c>
      <c r="D15" s="76">
        <f>6-1</f>
        <v>5</v>
      </c>
      <c r="E15" s="74">
        <f>C15*D15</f>
        <v>10</v>
      </c>
      <c r="G15" t="s">
        <v>98</v>
      </c>
      <c r="H15" s="28" t="s">
        <v>34</v>
      </c>
      <c r="I15" s="133" t="s">
        <v>35</v>
      </c>
      <c r="J15" s="132">
        <f>D17/E17</f>
        <v>3.1578947368421053</v>
      </c>
    </row>
    <row r="16" spans="1:16" x14ac:dyDescent="0.25">
      <c r="B16" s="70" t="s">
        <v>29</v>
      </c>
      <c r="C16" s="75" t="s">
        <v>30</v>
      </c>
      <c r="D16" s="72" t="s">
        <v>31</v>
      </c>
      <c r="E16" s="73" t="s">
        <v>32</v>
      </c>
      <c r="G16">
        <v>3.33</v>
      </c>
      <c r="H16" s="31" t="s">
        <v>32</v>
      </c>
      <c r="I16" s="133"/>
      <c r="J16" s="132"/>
    </row>
    <row r="17" spans="1:5" x14ac:dyDescent="0.25">
      <c r="B17" s="74">
        <f>B13/B15</f>
        <v>102.94117647058823</v>
      </c>
      <c r="C17" s="74">
        <f>C13/C15</f>
        <v>262.5</v>
      </c>
      <c r="D17" s="74">
        <f>D13/D15</f>
        <v>150</v>
      </c>
      <c r="E17" s="74">
        <f>E13/E15</f>
        <v>47.5</v>
      </c>
    </row>
    <row r="20" spans="1:5" x14ac:dyDescent="0.25">
      <c r="C20">
        <f>1750*18</f>
        <v>31500</v>
      </c>
      <c r="D20">
        <f>C20/17</f>
        <v>1852.9411764705883</v>
      </c>
    </row>
    <row r="27" spans="1:5" x14ac:dyDescent="0.25">
      <c r="A27" t="s">
        <v>43</v>
      </c>
    </row>
    <row r="28" spans="1:5" ht="15.75" thickBot="1" x14ac:dyDescent="0.3"/>
    <row r="29" spans="1:5" x14ac:dyDescent="0.25">
      <c r="A29" s="36" t="s">
        <v>44</v>
      </c>
      <c r="B29" s="36" t="s">
        <v>45</v>
      </c>
      <c r="C29" s="36" t="s">
        <v>46</v>
      </c>
      <c r="D29" s="36" t="s">
        <v>47</v>
      </c>
      <c r="E29" s="36" t="s">
        <v>48</v>
      </c>
    </row>
    <row r="30" spans="1:5" x14ac:dyDescent="0.25">
      <c r="A30" t="s">
        <v>3</v>
      </c>
      <c r="B30">
        <v>3</v>
      </c>
      <c r="C30">
        <v>240</v>
      </c>
      <c r="D30">
        <v>80</v>
      </c>
      <c r="E30">
        <v>75</v>
      </c>
    </row>
    <row r="31" spans="1:5" x14ac:dyDescent="0.25">
      <c r="A31" t="s">
        <v>4</v>
      </c>
      <c r="B31">
        <v>3</v>
      </c>
      <c r="C31">
        <v>210</v>
      </c>
      <c r="D31">
        <v>70</v>
      </c>
      <c r="E31">
        <v>0</v>
      </c>
    </row>
    <row r="32" spans="1:5" x14ac:dyDescent="0.25">
      <c r="A32" t="s">
        <v>5</v>
      </c>
      <c r="B32">
        <v>3</v>
      </c>
      <c r="C32">
        <v>180</v>
      </c>
      <c r="D32">
        <v>60</v>
      </c>
      <c r="E32">
        <v>175</v>
      </c>
    </row>
    <row r="33" spans="1:7" x14ac:dyDescent="0.25">
      <c r="A33" t="s">
        <v>6</v>
      </c>
      <c r="B33">
        <v>3</v>
      </c>
      <c r="C33">
        <v>210</v>
      </c>
      <c r="D33">
        <v>70</v>
      </c>
      <c r="E33">
        <v>175</v>
      </c>
    </row>
    <row r="34" spans="1:7" x14ac:dyDescent="0.25">
      <c r="A34" t="s">
        <v>7</v>
      </c>
      <c r="B34">
        <v>3</v>
      </c>
      <c r="C34">
        <v>225</v>
      </c>
      <c r="D34">
        <v>75</v>
      </c>
      <c r="E34">
        <v>75</v>
      </c>
    </row>
    <row r="35" spans="1:7" x14ac:dyDescent="0.25">
      <c r="A35" t="s">
        <v>8</v>
      </c>
      <c r="B35">
        <v>3</v>
      </c>
      <c r="C35">
        <v>195</v>
      </c>
      <c r="D35">
        <v>65</v>
      </c>
      <c r="E35">
        <v>0</v>
      </c>
    </row>
    <row r="37" spans="1:7" x14ac:dyDescent="0.25">
      <c r="A37" t="s">
        <v>0</v>
      </c>
      <c r="B37">
        <v>6</v>
      </c>
      <c r="C37">
        <v>405</v>
      </c>
      <c r="D37">
        <v>67.5</v>
      </c>
      <c r="E37">
        <v>107.5</v>
      </c>
    </row>
    <row r="38" spans="1:7" x14ac:dyDescent="0.25">
      <c r="A38" t="s">
        <v>1</v>
      </c>
      <c r="B38">
        <v>6</v>
      </c>
      <c r="C38">
        <v>390</v>
      </c>
      <c r="D38">
        <v>65</v>
      </c>
      <c r="E38">
        <v>50</v>
      </c>
    </row>
    <row r="39" spans="1:7" ht="15.75" thickBot="1" x14ac:dyDescent="0.3">
      <c r="A39" s="35" t="s">
        <v>2</v>
      </c>
      <c r="B39" s="35">
        <v>6</v>
      </c>
      <c r="C39" s="35">
        <v>465</v>
      </c>
      <c r="D39" s="35">
        <v>77.5</v>
      </c>
      <c r="E39" s="35">
        <v>87.5</v>
      </c>
    </row>
    <row r="42" spans="1:7" ht="15.75" thickBot="1" x14ac:dyDescent="0.3">
      <c r="A42" t="s">
        <v>49</v>
      </c>
    </row>
    <row r="43" spans="1:7" x14ac:dyDescent="0.25">
      <c r="A43" s="36" t="s">
        <v>50</v>
      </c>
      <c r="B43" s="36" t="s">
        <v>51</v>
      </c>
      <c r="C43" s="36" t="s">
        <v>28</v>
      </c>
      <c r="D43" s="36" t="s">
        <v>52</v>
      </c>
      <c r="E43" s="36" t="s">
        <v>53</v>
      </c>
      <c r="F43" s="36" t="s">
        <v>54</v>
      </c>
      <c r="G43" s="36" t="s">
        <v>55</v>
      </c>
    </row>
    <row r="44" spans="1:7" x14ac:dyDescent="0.25">
      <c r="A44" t="s">
        <v>56</v>
      </c>
      <c r="B44">
        <v>750</v>
      </c>
      <c r="C44">
        <v>5</v>
      </c>
      <c r="D44">
        <v>150</v>
      </c>
      <c r="E44">
        <v>3.1578947368421053</v>
      </c>
      <c r="F44">
        <v>5.7399161577997869E-2</v>
      </c>
      <c r="G44">
        <v>3.325834530413013</v>
      </c>
    </row>
    <row r="45" spans="1:7" x14ac:dyDescent="0.25">
      <c r="A45" t="s">
        <v>57</v>
      </c>
      <c r="B45">
        <v>525</v>
      </c>
      <c r="C45">
        <v>2</v>
      </c>
      <c r="D45">
        <v>262.5</v>
      </c>
      <c r="E45">
        <v>5.5263157894736841</v>
      </c>
      <c r="F45">
        <v>2.4180654296875013E-2</v>
      </c>
      <c r="G45">
        <v>4.1028210151304032</v>
      </c>
    </row>
    <row r="46" spans="1:7" x14ac:dyDescent="0.25">
      <c r="A46" t="s">
        <v>58</v>
      </c>
      <c r="B46">
        <v>475</v>
      </c>
      <c r="C46">
        <v>10</v>
      </c>
      <c r="D46">
        <v>47.5</v>
      </c>
    </row>
    <row r="48" spans="1:7" ht="15.75" thickBot="1" x14ac:dyDescent="0.3">
      <c r="A48" s="35" t="s">
        <v>24</v>
      </c>
      <c r="B48" s="35">
        <v>1750</v>
      </c>
      <c r="C48" s="35">
        <v>17</v>
      </c>
      <c r="D48" s="35"/>
      <c r="E48" s="35"/>
      <c r="F48" s="35"/>
      <c r="G48" s="35"/>
    </row>
    <row r="59" spans="1:5" x14ac:dyDescent="0.25">
      <c r="A59" t="s">
        <v>43</v>
      </c>
    </row>
    <row r="60" spans="1:5" ht="15.75" thickBot="1" x14ac:dyDescent="0.3"/>
    <row r="61" spans="1:5" x14ac:dyDescent="0.25">
      <c r="A61" s="36" t="s">
        <v>44</v>
      </c>
      <c r="B61" s="36" t="s">
        <v>45</v>
      </c>
      <c r="C61" s="36" t="s">
        <v>46</v>
      </c>
      <c r="D61" s="36" t="s">
        <v>47</v>
      </c>
      <c r="E61" s="36" t="s">
        <v>48</v>
      </c>
    </row>
    <row r="62" spans="1:5" x14ac:dyDescent="0.25">
      <c r="A62" t="s">
        <v>3</v>
      </c>
      <c r="B62">
        <v>3</v>
      </c>
      <c r="C62">
        <v>240</v>
      </c>
      <c r="D62">
        <v>80</v>
      </c>
      <c r="E62">
        <v>75</v>
      </c>
    </row>
    <row r="63" spans="1:5" x14ac:dyDescent="0.25">
      <c r="A63" t="s">
        <v>4</v>
      </c>
      <c r="B63">
        <v>3</v>
      </c>
      <c r="C63">
        <v>210</v>
      </c>
      <c r="D63">
        <v>70</v>
      </c>
      <c r="E63">
        <v>0</v>
      </c>
    </row>
    <row r="64" spans="1:5" x14ac:dyDescent="0.25">
      <c r="A64" t="s">
        <v>5</v>
      </c>
      <c r="B64">
        <v>3</v>
      </c>
      <c r="C64">
        <v>180</v>
      </c>
      <c r="D64">
        <v>60</v>
      </c>
      <c r="E64">
        <v>175</v>
      </c>
    </row>
    <row r="65" spans="1:7" x14ac:dyDescent="0.25">
      <c r="A65" t="s">
        <v>6</v>
      </c>
      <c r="B65">
        <v>3</v>
      </c>
      <c r="C65">
        <v>210</v>
      </c>
      <c r="D65">
        <v>70</v>
      </c>
      <c r="E65">
        <v>175</v>
      </c>
    </row>
    <row r="66" spans="1:7" x14ac:dyDescent="0.25">
      <c r="A66" t="s">
        <v>7</v>
      </c>
      <c r="B66">
        <v>3</v>
      </c>
      <c r="C66">
        <v>225</v>
      </c>
      <c r="D66">
        <v>75</v>
      </c>
      <c r="E66">
        <v>75</v>
      </c>
    </row>
    <row r="67" spans="1:7" x14ac:dyDescent="0.25">
      <c r="A67" t="s">
        <v>8</v>
      </c>
      <c r="B67">
        <v>3</v>
      </c>
      <c r="C67">
        <v>195</v>
      </c>
      <c r="D67">
        <v>65</v>
      </c>
      <c r="E67">
        <v>0</v>
      </c>
    </row>
    <row r="69" spans="1:7" x14ac:dyDescent="0.25">
      <c r="A69" t="s">
        <v>0</v>
      </c>
      <c r="B69">
        <v>6</v>
      </c>
      <c r="C69">
        <v>405</v>
      </c>
      <c r="D69">
        <v>67.5</v>
      </c>
      <c r="E69">
        <v>107.5</v>
      </c>
    </row>
    <row r="70" spans="1:7" x14ac:dyDescent="0.25">
      <c r="A70" t="s">
        <v>1</v>
      </c>
      <c r="B70">
        <v>6</v>
      </c>
      <c r="C70">
        <v>390</v>
      </c>
      <c r="D70">
        <v>65</v>
      </c>
      <c r="E70">
        <v>50</v>
      </c>
    </row>
    <row r="71" spans="1:7" ht="15.75" thickBot="1" x14ac:dyDescent="0.3">
      <c r="A71" s="35" t="s">
        <v>2</v>
      </c>
      <c r="B71" s="35">
        <v>6</v>
      </c>
      <c r="C71" s="35">
        <v>465</v>
      </c>
      <c r="D71" s="35">
        <v>77.5</v>
      </c>
      <c r="E71" s="35">
        <v>87.5</v>
      </c>
    </row>
    <row r="74" spans="1:7" ht="15.75" thickBot="1" x14ac:dyDescent="0.3">
      <c r="A74" t="s">
        <v>49</v>
      </c>
    </row>
    <row r="75" spans="1:7" x14ac:dyDescent="0.25">
      <c r="A75" s="36" t="s">
        <v>50</v>
      </c>
      <c r="B75" s="36" t="s">
        <v>51</v>
      </c>
      <c r="C75" s="36" t="s">
        <v>28</v>
      </c>
      <c r="D75" s="36" t="s">
        <v>52</v>
      </c>
      <c r="E75" s="36" t="s">
        <v>53</v>
      </c>
      <c r="F75" s="36" t="s">
        <v>54</v>
      </c>
      <c r="G75" s="36" t="s">
        <v>55</v>
      </c>
    </row>
    <row r="76" spans="1:7" x14ac:dyDescent="0.25">
      <c r="A76" t="s">
        <v>56</v>
      </c>
      <c r="B76">
        <v>750</v>
      </c>
      <c r="C76">
        <v>5</v>
      </c>
      <c r="D76">
        <v>150</v>
      </c>
      <c r="E76">
        <v>3.1578947368421053</v>
      </c>
      <c r="F76">
        <v>5.7399161577997869E-2</v>
      </c>
      <c r="G76">
        <v>3.325834530413013</v>
      </c>
    </row>
    <row r="77" spans="1:7" x14ac:dyDescent="0.25">
      <c r="A77" t="s">
        <v>57</v>
      </c>
      <c r="B77">
        <v>525</v>
      </c>
      <c r="C77">
        <v>2</v>
      </c>
      <c r="D77">
        <v>262.5</v>
      </c>
      <c r="E77">
        <v>5.5263157894736841</v>
      </c>
      <c r="F77">
        <v>2.4180654296875013E-2</v>
      </c>
      <c r="G77">
        <v>4.1028210151304032</v>
      </c>
    </row>
    <row r="78" spans="1:7" x14ac:dyDescent="0.25">
      <c r="A78" t="s">
        <v>58</v>
      </c>
      <c r="B78">
        <v>475</v>
      </c>
      <c r="C78">
        <v>10</v>
      </c>
      <c r="D78">
        <v>47.5</v>
      </c>
    </row>
    <row r="80" spans="1:7" ht="15.75" thickBot="1" x14ac:dyDescent="0.3">
      <c r="A80" s="35" t="s">
        <v>24</v>
      </c>
      <c r="B80" s="35">
        <v>1750</v>
      </c>
      <c r="C80" s="35">
        <v>17</v>
      </c>
      <c r="D80" s="35"/>
      <c r="E80" s="35"/>
      <c r="F80" s="35"/>
      <c r="G80" s="35"/>
    </row>
    <row r="107" spans="1:5" x14ac:dyDescent="0.25">
      <c r="A107" t="s">
        <v>43</v>
      </c>
    </row>
    <row r="108" spans="1:5" ht="15.75" thickBot="1" x14ac:dyDescent="0.3"/>
    <row r="109" spans="1:5" x14ac:dyDescent="0.25">
      <c r="A109" s="36" t="s">
        <v>44</v>
      </c>
      <c r="B109" s="36" t="s">
        <v>45</v>
      </c>
      <c r="C109" s="36" t="s">
        <v>46</v>
      </c>
      <c r="D109" s="36" t="s">
        <v>47</v>
      </c>
      <c r="E109" s="36" t="s">
        <v>48</v>
      </c>
    </row>
    <row r="110" spans="1:5" x14ac:dyDescent="0.25">
      <c r="A110" t="s">
        <v>3</v>
      </c>
      <c r="B110">
        <v>3</v>
      </c>
      <c r="C110">
        <v>240</v>
      </c>
      <c r="D110">
        <v>80</v>
      </c>
      <c r="E110">
        <v>75</v>
      </c>
    </row>
    <row r="111" spans="1:5" x14ac:dyDescent="0.25">
      <c r="A111" t="s">
        <v>4</v>
      </c>
      <c r="B111">
        <v>3</v>
      </c>
      <c r="C111">
        <v>210</v>
      </c>
      <c r="D111">
        <v>70</v>
      </c>
      <c r="E111">
        <v>0</v>
      </c>
    </row>
    <row r="112" spans="1:5" x14ac:dyDescent="0.25">
      <c r="A112" t="s">
        <v>5</v>
      </c>
      <c r="B112">
        <v>3</v>
      </c>
      <c r="C112">
        <v>180</v>
      </c>
      <c r="D112">
        <v>60</v>
      </c>
      <c r="E112">
        <v>175</v>
      </c>
    </row>
    <row r="113" spans="1:7" x14ac:dyDescent="0.25">
      <c r="A113" t="s">
        <v>6</v>
      </c>
      <c r="B113">
        <v>3</v>
      </c>
      <c r="C113">
        <v>210</v>
      </c>
      <c r="D113">
        <v>70</v>
      </c>
      <c r="E113">
        <v>175</v>
      </c>
    </row>
    <row r="114" spans="1:7" x14ac:dyDescent="0.25">
      <c r="A114" t="s">
        <v>7</v>
      </c>
      <c r="B114">
        <v>3</v>
      </c>
      <c r="C114">
        <v>225</v>
      </c>
      <c r="D114">
        <v>75</v>
      </c>
      <c r="E114">
        <v>75</v>
      </c>
    </row>
    <row r="115" spans="1:7" x14ac:dyDescent="0.25">
      <c r="A115" t="s">
        <v>8</v>
      </c>
      <c r="B115">
        <v>3</v>
      </c>
      <c r="C115">
        <v>195</v>
      </c>
      <c r="D115">
        <v>65</v>
      </c>
      <c r="E115">
        <v>0</v>
      </c>
    </row>
    <row r="117" spans="1:7" x14ac:dyDescent="0.25">
      <c r="A117" t="s">
        <v>0</v>
      </c>
      <c r="B117">
        <v>6</v>
      </c>
      <c r="C117">
        <v>405</v>
      </c>
      <c r="D117">
        <v>67.5</v>
      </c>
      <c r="E117">
        <v>107.5</v>
      </c>
    </row>
    <row r="118" spans="1:7" x14ac:dyDescent="0.25">
      <c r="A118" t="s">
        <v>1</v>
      </c>
      <c r="B118">
        <v>6</v>
      </c>
      <c r="C118">
        <v>390</v>
      </c>
      <c r="D118">
        <v>65</v>
      </c>
      <c r="E118">
        <v>50</v>
      </c>
    </row>
    <row r="119" spans="1:7" ht="15.75" thickBot="1" x14ac:dyDescent="0.3">
      <c r="A119" s="35" t="s">
        <v>2</v>
      </c>
      <c r="B119" s="35">
        <v>6</v>
      </c>
      <c r="C119" s="35">
        <v>465</v>
      </c>
      <c r="D119" s="35">
        <v>77.5</v>
      </c>
      <c r="E119" s="35">
        <v>87.5</v>
      </c>
    </row>
    <row r="122" spans="1:7" ht="15.75" thickBot="1" x14ac:dyDescent="0.3">
      <c r="A122" t="s">
        <v>49</v>
      </c>
    </row>
    <row r="123" spans="1:7" x14ac:dyDescent="0.25">
      <c r="A123" s="36" t="s">
        <v>50</v>
      </c>
      <c r="B123" s="36" t="s">
        <v>51</v>
      </c>
      <c r="C123" s="36" t="s">
        <v>28</v>
      </c>
      <c r="D123" s="36" t="s">
        <v>52</v>
      </c>
      <c r="E123" s="36" t="s">
        <v>53</v>
      </c>
      <c r="F123" s="36" t="s">
        <v>54</v>
      </c>
      <c r="G123" s="36" t="s">
        <v>55</v>
      </c>
    </row>
    <row r="124" spans="1:7" x14ac:dyDescent="0.25">
      <c r="A124" t="s">
        <v>56</v>
      </c>
      <c r="B124">
        <v>750</v>
      </c>
      <c r="C124">
        <v>5</v>
      </c>
      <c r="D124">
        <v>150</v>
      </c>
      <c r="E124">
        <v>3.1578947368421053</v>
      </c>
      <c r="F124">
        <v>5.7399161577997869E-2</v>
      </c>
      <c r="G124">
        <v>3.325834530413013</v>
      </c>
    </row>
    <row r="125" spans="1:7" x14ac:dyDescent="0.25">
      <c r="A125" t="s">
        <v>57</v>
      </c>
      <c r="B125">
        <v>525</v>
      </c>
      <c r="C125">
        <v>2</v>
      </c>
      <c r="D125">
        <v>262.5</v>
      </c>
      <c r="E125">
        <v>5.5263157894736841</v>
      </c>
      <c r="F125">
        <v>2.4180654296875013E-2</v>
      </c>
      <c r="G125">
        <v>4.1028210151304032</v>
      </c>
    </row>
    <row r="126" spans="1:7" x14ac:dyDescent="0.25">
      <c r="A126" t="s">
        <v>58</v>
      </c>
      <c r="B126">
        <v>475</v>
      </c>
      <c r="C126">
        <v>10</v>
      </c>
      <c r="D126">
        <v>47.5</v>
      </c>
    </row>
    <row r="128" spans="1:7" ht="15.75" thickBot="1" x14ac:dyDescent="0.3">
      <c r="A128" s="35" t="s">
        <v>24</v>
      </c>
      <c r="B128" s="35">
        <v>1750</v>
      </c>
      <c r="C128" s="35">
        <v>17</v>
      </c>
      <c r="D128" s="35"/>
      <c r="E128" s="35"/>
      <c r="F128" s="35"/>
      <c r="G128" s="35"/>
    </row>
    <row r="134" spans="1:5" x14ac:dyDescent="0.25">
      <c r="A134" t="s">
        <v>43</v>
      </c>
    </row>
    <row r="135" spans="1:5" ht="15.75" thickBot="1" x14ac:dyDescent="0.3"/>
    <row r="136" spans="1:5" x14ac:dyDescent="0.25">
      <c r="A136" s="36" t="s">
        <v>44</v>
      </c>
      <c r="B136" s="36" t="s">
        <v>45</v>
      </c>
      <c r="C136" s="36" t="s">
        <v>46</v>
      </c>
      <c r="D136" s="36" t="s">
        <v>47</v>
      </c>
      <c r="E136" s="36" t="s">
        <v>48</v>
      </c>
    </row>
    <row r="137" spans="1:5" x14ac:dyDescent="0.25">
      <c r="A137" t="s">
        <v>3</v>
      </c>
      <c r="B137">
        <v>3</v>
      </c>
      <c r="C137">
        <v>240</v>
      </c>
      <c r="D137">
        <v>80</v>
      </c>
      <c r="E137">
        <v>75</v>
      </c>
    </row>
    <row r="138" spans="1:5" x14ac:dyDescent="0.25">
      <c r="A138" t="s">
        <v>4</v>
      </c>
      <c r="B138">
        <v>3</v>
      </c>
      <c r="C138">
        <v>210</v>
      </c>
      <c r="D138">
        <v>70</v>
      </c>
      <c r="E138">
        <v>0</v>
      </c>
    </row>
    <row r="139" spans="1:5" x14ac:dyDescent="0.25">
      <c r="A139" t="s">
        <v>5</v>
      </c>
      <c r="B139">
        <v>3</v>
      </c>
      <c r="C139">
        <v>180</v>
      </c>
      <c r="D139">
        <v>60</v>
      </c>
      <c r="E139">
        <v>175</v>
      </c>
    </row>
    <row r="140" spans="1:5" x14ac:dyDescent="0.25">
      <c r="A140" t="s">
        <v>6</v>
      </c>
      <c r="B140">
        <v>3</v>
      </c>
      <c r="C140">
        <v>210</v>
      </c>
      <c r="D140">
        <v>70</v>
      </c>
      <c r="E140">
        <v>175</v>
      </c>
    </row>
    <row r="141" spans="1:5" x14ac:dyDescent="0.25">
      <c r="A141" t="s">
        <v>7</v>
      </c>
      <c r="B141">
        <v>3</v>
      </c>
      <c r="C141">
        <v>225</v>
      </c>
      <c r="D141">
        <v>75</v>
      </c>
      <c r="E141">
        <v>75</v>
      </c>
    </row>
    <row r="142" spans="1:5" x14ac:dyDescent="0.25">
      <c r="A142" t="s">
        <v>8</v>
      </c>
      <c r="B142">
        <v>3</v>
      </c>
      <c r="C142">
        <v>195</v>
      </c>
      <c r="D142">
        <v>65</v>
      </c>
      <c r="E142">
        <v>0</v>
      </c>
    </row>
    <row r="144" spans="1:5" x14ac:dyDescent="0.25">
      <c r="A144" t="s">
        <v>0</v>
      </c>
      <c r="B144">
        <v>6</v>
      </c>
      <c r="C144">
        <v>405</v>
      </c>
      <c r="D144">
        <v>67.5</v>
      </c>
      <c r="E144">
        <v>107.5</v>
      </c>
    </row>
    <row r="145" spans="1:7" x14ac:dyDescent="0.25">
      <c r="A145" t="s">
        <v>1</v>
      </c>
      <c r="B145">
        <v>6</v>
      </c>
      <c r="C145">
        <v>390</v>
      </c>
      <c r="D145">
        <v>65</v>
      </c>
      <c r="E145">
        <v>50</v>
      </c>
    </row>
    <row r="146" spans="1:7" ht="15.75" thickBot="1" x14ac:dyDescent="0.3">
      <c r="A146" s="35" t="s">
        <v>2</v>
      </c>
      <c r="B146" s="35">
        <v>6</v>
      </c>
      <c r="C146" s="35">
        <v>465</v>
      </c>
      <c r="D146" s="35">
        <v>77.5</v>
      </c>
      <c r="E146" s="35">
        <v>87.5</v>
      </c>
    </row>
    <row r="149" spans="1:7" ht="15.75" thickBot="1" x14ac:dyDescent="0.3">
      <c r="A149" t="s">
        <v>49</v>
      </c>
    </row>
    <row r="150" spans="1:7" x14ac:dyDescent="0.25">
      <c r="A150" s="36" t="s">
        <v>50</v>
      </c>
      <c r="B150" s="36" t="s">
        <v>51</v>
      </c>
      <c r="C150" s="36" t="s">
        <v>28</v>
      </c>
      <c r="D150" s="36" t="s">
        <v>52</v>
      </c>
      <c r="E150" s="36" t="s">
        <v>53</v>
      </c>
      <c r="F150" s="36" t="s">
        <v>54</v>
      </c>
      <c r="G150" s="36" t="s">
        <v>55</v>
      </c>
    </row>
    <row r="151" spans="1:7" x14ac:dyDescent="0.25">
      <c r="A151" t="s">
        <v>99</v>
      </c>
      <c r="B151">
        <v>750</v>
      </c>
      <c r="C151">
        <v>5</v>
      </c>
      <c r="D151">
        <v>150</v>
      </c>
      <c r="E151">
        <v>3.1578947368421053</v>
      </c>
      <c r="F151">
        <v>5.7399161577997869E-2</v>
      </c>
      <c r="G151">
        <v>3.325834530413013</v>
      </c>
    </row>
    <row r="152" spans="1:7" x14ac:dyDescent="0.25">
      <c r="A152" t="s">
        <v>57</v>
      </c>
      <c r="B152">
        <v>525</v>
      </c>
      <c r="C152">
        <v>2</v>
      </c>
      <c r="D152">
        <v>262.5</v>
      </c>
      <c r="E152">
        <v>5.5263157894736841</v>
      </c>
      <c r="F152">
        <v>2.4180654296875013E-2</v>
      </c>
      <c r="G152">
        <v>4.1028210151304032</v>
      </c>
    </row>
    <row r="153" spans="1:7" x14ac:dyDescent="0.25">
      <c r="A153" t="s">
        <v>58</v>
      </c>
      <c r="B153">
        <v>475</v>
      </c>
      <c r="C153">
        <v>10</v>
      </c>
      <c r="D153">
        <v>47.5</v>
      </c>
    </row>
    <row r="155" spans="1:7" ht="15.75" thickBot="1" x14ac:dyDescent="0.3">
      <c r="A155" s="35" t="s">
        <v>24</v>
      </c>
      <c r="B155" s="35">
        <v>1750</v>
      </c>
      <c r="C155" s="35">
        <v>17</v>
      </c>
      <c r="D155" s="35"/>
      <c r="E155" s="35"/>
      <c r="F155" s="35"/>
      <c r="G155" s="35"/>
    </row>
  </sheetData>
  <mergeCells count="7">
    <mergeCell ref="B9:D9"/>
    <mergeCell ref="F2:F7"/>
    <mergeCell ref="C11:E11"/>
    <mergeCell ref="J12:J13"/>
    <mergeCell ref="J15:J16"/>
    <mergeCell ref="I12:I13"/>
    <mergeCell ref="I15:I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20"/>
  <sheetViews>
    <sheetView zoomScale="140" zoomScaleNormal="140" workbookViewId="0">
      <selection activeCell="B12" sqref="B12:B13"/>
    </sheetView>
  </sheetViews>
  <sheetFormatPr defaultRowHeight="15" x14ac:dyDescent="0.25"/>
  <cols>
    <col min="1" max="1" width="10.85546875" customWidth="1"/>
    <col min="2" max="2" width="16.7109375" customWidth="1"/>
    <col min="3" max="3" width="10.85546875" customWidth="1"/>
    <col min="4" max="4" width="10.85546875" bestFit="1" customWidth="1"/>
    <col min="5" max="5" width="10.85546875" customWidth="1"/>
    <col min="6" max="6" width="3.7109375" bestFit="1" customWidth="1"/>
    <col min="7" max="7" width="5.42578125" customWidth="1"/>
    <col min="8" max="8" width="11" customWidth="1"/>
    <col min="9" max="9" width="10.85546875" bestFit="1" customWidth="1"/>
    <col min="11" max="11" width="12.85546875" bestFit="1" customWidth="1"/>
    <col min="12" max="12" width="10.42578125" bestFit="1" customWidth="1"/>
    <col min="13" max="13" width="12.5703125" bestFit="1" customWidth="1"/>
  </cols>
  <sheetData>
    <row r="1" spans="1:13" x14ac:dyDescent="0.25">
      <c r="B1" s="5" t="s">
        <v>0</v>
      </c>
      <c r="C1" s="6" t="s">
        <v>1</v>
      </c>
      <c r="D1" s="7" t="s">
        <v>2</v>
      </c>
      <c r="G1" t="s">
        <v>90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134" t="s">
        <v>10</v>
      </c>
      <c r="G2" s="1">
        <v>1</v>
      </c>
      <c r="H2" s="8" t="s">
        <v>3</v>
      </c>
      <c r="I2" s="3" t="s">
        <v>0</v>
      </c>
      <c r="J2" s="1">
        <v>75</v>
      </c>
      <c r="K2" s="14">
        <v>70</v>
      </c>
      <c r="L2" s="1">
        <f>J2-K2</f>
        <v>5</v>
      </c>
      <c r="M2" s="1">
        <f>L2^2</f>
        <v>25</v>
      </c>
    </row>
    <row r="3" spans="1:13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134"/>
      <c r="G3" s="1">
        <v>2</v>
      </c>
      <c r="H3" s="8" t="s">
        <v>3</v>
      </c>
      <c r="I3" s="2" t="s">
        <v>1</v>
      </c>
      <c r="J3" s="1">
        <v>75</v>
      </c>
      <c r="K3" s="14">
        <v>70</v>
      </c>
      <c r="L3" s="1">
        <f t="shared" ref="L3:L19" si="1">J3-K3</f>
        <v>5</v>
      </c>
      <c r="M3" s="1">
        <f t="shared" ref="M3:M19" si="2">L3^2</f>
        <v>25</v>
      </c>
    </row>
    <row r="4" spans="1:13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134"/>
      <c r="G4" s="1">
        <v>3</v>
      </c>
      <c r="H4" s="8" t="s">
        <v>3</v>
      </c>
      <c r="I4" s="4" t="s">
        <v>2</v>
      </c>
      <c r="J4" s="1">
        <v>90</v>
      </c>
      <c r="K4" s="14">
        <v>70</v>
      </c>
      <c r="L4" s="1">
        <f t="shared" si="1"/>
        <v>20</v>
      </c>
      <c r="M4" s="1">
        <f t="shared" si="2"/>
        <v>400</v>
      </c>
    </row>
    <row r="5" spans="1:13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134"/>
      <c r="G5" s="1">
        <v>4</v>
      </c>
      <c r="H5" s="9" t="s">
        <v>4</v>
      </c>
      <c r="I5" s="3" t="s">
        <v>0</v>
      </c>
      <c r="J5" s="1">
        <v>70</v>
      </c>
      <c r="K5" s="14">
        <v>70</v>
      </c>
      <c r="L5" s="1">
        <f t="shared" si="1"/>
        <v>0</v>
      </c>
      <c r="M5" s="1">
        <f t="shared" si="2"/>
        <v>0</v>
      </c>
    </row>
    <row r="6" spans="1:13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134"/>
      <c r="G6" s="1">
        <v>5</v>
      </c>
      <c r="H6" s="9" t="s">
        <v>4</v>
      </c>
      <c r="I6" s="2" t="s">
        <v>1</v>
      </c>
      <c r="J6" s="1">
        <v>70</v>
      </c>
      <c r="K6" s="14">
        <v>70</v>
      </c>
      <c r="L6" s="1">
        <f t="shared" si="1"/>
        <v>0</v>
      </c>
      <c r="M6" s="1">
        <f t="shared" si="2"/>
        <v>0</v>
      </c>
    </row>
    <row r="7" spans="1:13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134"/>
      <c r="G7" s="1">
        <v>6</v>
      </c>
      <c r="H7" s="9" t="s">
        <v>4</v>
      </c>
      <c r="I7" s="4" t="s">
        <v>2</v>
      </c>
      <c r="J7" s="1">
        <v>70</v>
      </c>
      <c r="K7" s="14">
        <v>70</v>
      </c>
      <c r="L7" s="1">
        <f t="shared" si="1"/>
        <v>0</v>
      </c>
      <c r="M7" s="1">
        <f t="shared" si="2"/>
        <v>0</v>
      </c>
    </row>
    <row r="8" spans="1:13" x14ac:dyDescent="0.25">
      <c r="B8" s="5">
        <f>AVERAGE(B2:B7)</f>
        <v>67.5</v>
      </c>
      <c r="C8" s="6">
        <f t="shared" ref="C8:D8" si="3">AVERAGE(C2:C7)</f>
        <v>65</v>
      </c>
      <c r="D8" s="7">
        <f t="shared" si="3"/>
        <v>77.5</v>
      </c>
      <c r="E8" s="14">
        <f>AVERAGE(B2:D7)</f>
        <v>70</v>
      </c>
      <c r="G8" s="1">
        <v>7</v>
      </c>
      <c r="H8" s="10" t="s">
        <v>5</v>
      </c>
      <c r="I8" s="3" t="s">
        <v>0</v>
      </c>
      <c r="J8" s="1">
        <v>50</v>
      </c>
      <c r="K8" s="14">
        <v>70</v>
      </c>
      <c r="L8" s="1">
        <f t="shared" si="1"/>
        <v>-20</v>
      </c>
      <c r="M8" s="1">
        <f t="shared" si="2"/>
        <v>400</v>
      </c>
    </row>
    <row r="9" spans="1:13" x14ac:dyDescent="0.25">
      <c r="B9" s="127" t="s">
        <v>9</v>
      </c>
      <c r="C9" s="127"/>
      <c r="D9" s="127"/>
      <c r="G9" s="1">
        <v>8</v>
      </c>
      <c r="H9" s="10" t="s">
        <v>5</v>
      </c>
      <c r="I9" s="2" t="s">
        <v>1</v>
      </c>
      <c r="J9" s="1">
        <v>55</v>
      </c>
      <c r="K9" s="14">
        <v>70</v>
      </c>
      <c r="L9" s="1">
        <f t="shared" si="1"/>
        <v>-15</v>
      </c>
      <c r="M9" s="1">
        <f t="shared" si="2"/>
        <v>225</v>
      </c>
    </row>
    <row r="10" spans="1:13" x14ac:dyDescent="0.25">
      <c r="G10" s="1">
        <v>9</v>
      </c>
      <c r="H10" s="10" t="s">
        <v>5</v>
      </c>
      <c r="I10" s="4" t="s">
        <v>2</v>
      </c>
      <c r="J10" s="1">
        <v>75</v>
      </c>
      <c r="K10" s="14">
        <v>70</v>
      </c>
      <c r="L10" s="1">
        <f t="shared" si="1"/>
        <v>5</v>
      </c>
      <c r="M10" s="1">
        <f t="shared" si="2"/>
        <v>25</v>
      </c>
    </row>
    <row r="11" spans="1:13" x14ac:dyDescent="0.25">
      <c r="G11" s="1">
        <v>10</v>
      </c>
      <c r="H11" s="11" t="s">
        <v>6</v>
      </c>
      <c r="I11" s="3" t="s">
        <v>0</v>
      </c>
      <c r="J11" s="1">
        <v>65</v>
      </c>
      <c r="K11" s="14">
        <v>70</v>
      </c>
      <c r="L11" s="1">
        <f t="shared" si="1"/>
        <v>-5</v>
      </c>
      <c r="M11" s="1">
        <f t="shared" si="2"/>
        <v>25</v>
      </c>
    </row>
    <row r="12" spans="1:13" x14ac:dyDescent="0.25">
      <c r="A12" s="135" t="s">
        <v>17</v>
      </c>
      <c r="B12" s="133">
        <v>1750</v>
      </c>
      <c r="G12" s="1">
        <v>11</v>
      </c>
      <c r="H12" s="11" t="s">
        <v>6</v>
      </c>
      <c r="I12" s="2" t="s">
        <v>1</v>
      </c>
      <c r="J12" s="1">
        <v>60</v>
      </c>
      <c r="K12" s="14">
        <v>70</v>
      </c>
      <c r="L12" s="1">
        <f t="shared" si="1"/>
        <v>-10</v>
      </c>
      <c r="M12" s="1">
        <f t="shared" si="2"/>
        <v>100</v>
      </c>
    </row>
    <row r="13" spans="1:13" x14ac:dyDescent="0.25">
      <c r="A13" s="135"/>
      <c r="B13" s="133"/>
      <c r="G13" s="1">
        <v>12</v>
      </c>
      <c r="H13" s="11" t="s">
        <v>6</v>
      </c>
      <c r="I13" s="4" t="s">
        <v>2</v>
      </c>
      <c r="J13" s="1">
        <v>85</v>
      </c>
      <c r="K13" s="14">
        <v>70</v>
      </c>
      <c r="L13" s="1">
        <f t="shared" si="1"/>
        <v>15</v>
      </c>
      <c r="M13" s="1">
        <f t="shared" si="2"/>
        <v>225</v>
      </c>
    </row>
    <row r="14" spans="1:13" x14ac:dyDescent="0.25">
      <c r="G14" s="1">
        <v>13</v>
      </c>
      <c r="H14" s="12" t="s">
        <v>7</v>
      </c>
      <c r="I14" s="3" t="s">
        <v>0</v>
      </c>
      <c r="J14" s="1">
        <v>80</v>
      </c>
      <c r="K14" s="14">
        <v>70</v>
      </c>
      <c r="L14" s="1">
        <f t="shared" si="1"/>
        <v>10</v>
      </c>
      <c r="M14" s="1">
        <f t="shared" si="2"/>
        <v>100</v>
      </c>
    </row>
    <row r="15" spans="1:13" x14ac:dyDescent="0.25">
      <c r="A15" t="s">
        <v>91</v>
      </c>
      <c r="B15" t="s">
        <v>39</v>
      </c>
      <c r="C15">
        <f>18-1</f>
        <v>17</v>
      </c>
      <c r="G15" s="1">
        <v>14</v>
      </c>
      <c r="H15" s="12" t="s">
        <v>7</v>
      </c>
      <c r="I15" s="2" t="s">
        <v>1</v>
      </c>
      <c r="J15" s="1">
        <v>65</v>
      </c>
      <c r="K15" s="14">
        <v>70</v>
      </c>
      <c r="L15" s="1">
        <f t="shared" si="1"/>
        <v>-5</v>
      </c>
      <c r="M15" s="1">
        <f t="shared" si="2"/>
        <v>25</v>
      </c>
    </row>
    <row r="16" spans="1:13" x14ac:dyDescent="0.25">
      <c r="G16" s="1">
        <v>15</v>
      </c>
      <c r="H16" s="12" t="s">
        <v>7</v>
      </c>
      <c r="I16" s="4" t="s">
        <v>2</v>
      </c>
      <c r="J16" s="1">
        <v>80</v>
      </c>
      <c r="K16" s="14">
        <v>70</v>
      </c>
      <c r="L16" s="1">
        <f t="shared" si="1"/>
        <v>10</v>
      </c>
      <c r="M16" s="1">
        <f t="shared" si="2"/>
        <v>100</v>
      </c>
    </row>
    <row r="17" spans="1:13" x14ac:dyDescent="0.25">
      <c r="A17" t="s">
        <v>29</v>
      </c>
      <c r="B17" t="s">
        <v>92</v>
      </c>
      <c r="C17">
        <f>B12/C15</f>
        <v>102.94117647058823</v>
      </c>
      <c r="G17" s="1">
        <v>16</v>
      </c>
      <c r="H17" s="13" t="s">
        <v>8</v>
      </c>
      <c r="I17" s="3" t="s">
        <v>0</v>
      </c>
      <c r="J17" s="1">
        <v>65</v>
      </c>
      <c r="K17" s="14">
        <v>70</v>
      </c>
      <c r="L17" s="1">
        <f t="shared" si="1"/>
        <v>-5</v>
      </c>
      <c r="M17" s="1">
        <f t="shared" si="2"/>
        <v>25</v>
      </c>
    </row>
    <row r="18" spans="1:13" x14ac:dyDescent="0.25">
      <c r="G18" s="1">
        <v>17</v>
      </c>
      <c r="H18" s="13" t="s">
        <v>8</v>
      </c>
      <c r="I18" s="2" t="s">
        <v>1</v>
      </c>
      <c r="J18" s="1">
        <v>65</v>
      </c>
      <c r="K18" s="14">
        <v>70</v>
      </c>
      <c r="L18" s="1">
        <f t="shared" si="1"/>
        <v>-5</v>
      </c>
      <c r="M18" s="1">
        <f t="shared" si="2"/>
        <v>25</v>
      </c>
    </row>
    <row r="19" spans="1:13" x14ac:dyDescent="0.25">
      <c r="G19" s="1">
        <v>18</v>
      </c>
      <c r="H19" s="13" t="s">
        <v>8</v>
      </c>
      <c r="I19" s="4" t="s">
        <v>2</v>
      </c>
      <c r="J19" s="1">
        <v>65</v>
      </c>
      <c r="K19" s="14">
        <v>70</v>
      </c>
      <c r="L19" s="1">
        <f t="shared" si="1"/>
        <v>-5</v>
      </c>
      <c r="M19" s="1">
        <f t="shared" si="2"/>
        <v>25</v>
      </c>
    </row>
    <row r="20" spans="1:13" x14ac:dyDescent="0.25">
      <c r="K20" s="136" t="s">
        <v>20</v>
      </c>
      <c r="L20" s="136"/>
      <c r="M20" s="1">
        <f>SUM(M2:M19)</f>
        <v>1750</v>
      </c>
    </row>
  </sheetData>
  <mergeCells count="5">
    <mergeCell ref="B9:D9"/>
    <mergeCell ref="F2:F7"/>
    <mergeCell ref="A12:A13"/>
    <mergeCell ref="B12:B13"/>
    <mergeCell ref="K20:L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18"/>
  <sheetViews>
    <sheetView zoomScale="160" zoomScaleNormal="160" workbookViewId="0">
      <selection activeCell="B14" sqref="B14"/>
    </sheetView>
  </sheetViews>
  <sheetFormatPr defaultRowHeight="15" x14ac:dyDescent="0.25"/>
  <cols>
    <col min="1" max="1" width="13.85546875" customWidth="1"/>
    <col min="2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t="s">
        <v>18</v>
      </c>
      <c r="I1" t="s">
        <v>14</v>
      </c>
      <c r="J1" t="s">
        <v>15</v>
      </c>
      <c r="K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134" t="s">
        <v>10</v>
      </c>
      <c r="H2" s="5">
        <v>67.5</v>
      </c>
      <c r="I2" s="14">
        <v>70</v>
      </c>
      <c r="J2" s="1">
        <f>H2-I2</f>
        <v>-2.5</v>
      </c>
      <c r="K2" s="1">
        <f>J2^2</f>
        <v>6.25</v>
      </c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134"/>
      <c r="H3" s="6">
        <v>65</v>
      </c>
      <c r="I3" s="14">
        <v>70</v>
      </c>
      <c r="J3" s="1">
        <f t="shared" ref="J3:J4" si="1">H3-I3</f>
        <v>-5</v>
      </c>
      <c r="K3" s="1">
        <f t="shared" ref="K3:K4" si="2">J3^2</f>
        <v>25</v>
      </c>
    </row>
    <row r="4" spans="1:11" ht="15.75" thickBot="1" x14ac:dyDescent="0.3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134"/>
      <c r="H4" s="7">
        <v>77.5</v>
      </c>
      <c r="I4" s="14">
        <v>70</v>
      </c>
      <c r="J4" s="1">
        <f t="shared" si="1"/>
        <v>7.5</v>
      </c>
      <c r="K4" s="1">
        <f t="shared" si="2"/>
        <v>56.25</v>
      </c>
    </row>
    <row r="5" spans="1:11" ht="15.75" thickBot="1" x14ac:dyDescent="0.3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134"/>
      <c r="J5" t="s">
        <v>20</v>
      </c>
      <c r="K5" s="32">
        <f>SUM(K2:K4)</f>
        <v>87.5</v>
      </c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134"/>
    </row>
    <row r="7" spans="1:11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134"/>
    </row>
    <row r="8" spans="1:11" x14ac:dyDescent="0.25">
      <c r="B8" s="5">
        <f>AVERAGE(B2:B7)</f>
        <v>67.5</v>
      </c>
      <c r="C8" s="6">
        <f t="shared" ref="C8:D8" si="3">AVERAGE(C2:C7)</f>
        <v>65</v>
      </c>
      <c r="D8" s="7">
        <f t="shared" si="3"/>
        <v>77.5</v>
      </c>
      <c r="E8" s="14">
        <f>AVERAGE(B2:D7)</f>
        <v>70</v>
      </c>
    </row>
    <row r="9" spans="1:11" x14ac:dyDescent="0.25">
      <c r="B9" s="127" t="s">
        <v>9</v>
      </c>
      <c r="C9" s="127"/>
      <c r="D9" s="127"/>
    </row>
    <row r="12" spans="1:11" ht="21" customHeight="1" x14ac:dyDescent="0.25">
      <c r="A12" s="132" t="s">
        <v>19</v>
      </c>
      <c r="B12" s="133">
        <v>87.5</v>
      </c>
    </row>
    <row r="13" spans="1:11" x14ac:dyDescent="0.25">
      <c r="A13" s="132"/>
      <c r="B13" s="133"/>
    </row>
    <row r="14" spans="1:11" ht="30" x14ac:dyDescent="0.25">
      <c r="A14" s="34" t="s">
        <v>59</v>
      </c>
      <c r="B14">
        <f>B12*6</f>
        <v>525</v>
      </c>
    </row>
    <row r="16" spans="1:11" x14ac:dyDescent="0.25">
      <c r="A16" t="s">
        <v>40</v>
      </c>
      <c r="B16">
        <f>3-1</f>
        <v>2</v>
      </c>
    </row>
    <row r="18" spans="1:2" x14ac:dyDescent="0.25">
      <c r="A18" t="s">
        <v>30</v>
      </c>
      <c r="B18">
        <f>B14/B16</f>
        <v>262.5</v>
      </c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16"/>
  <sheetViews>
    <sheetView zoomScale="160" zoomScaleNormal="160" workbookViewId="0">
      <selection activeCell="G7" sqref="G7"/>
    </sheetView>
  </sheetViews>
  <sheetFormatPr defaultRowHeight="15" x14ac:dyDescent="0.25"/>
  <cols>
    <col min="1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s="1" t="s">
        <v>60</v>
      </c>
      <c r="I1" s="1" t="s">
        <v>14</v>
      </c>
      <c r="J1" s="1" t="s">
        <v>15</v>
      </c>
      <c r="K1" s="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134" t="s">
        <v>10</v>
      </c>
      <c r="H2" s="15">
        <f>AVERAGE(E2:G2)</f>
        <v>80</v>
      </c>
      <c r="I2" s="14">
        <v>70</v>
      </c>
      <c r="J2" s="1">
        <f>H2-I2</f>
        <v>10</v>
      </c>
      <c r="K2" s="1">
        <f>J2^2</f>
        <v>100</v>
      </c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134"/>
      <c r="H3" s="16">
        <f t="shared" ref="H3:H7" si="1">AVERAGE(E3:G3)</f>
        <v>70</v>
      </c>
      <c r="I3" s="14">
        <v>70</v>
      </c>
      <c r="J3" s="1">
        <f t="shared" ref="J3:J7" si="2">H3-I3</f>
        <v>0</v>
      </c>
      <c r="K3" s="1">
        <f t="shared" ref="K3:K7" si="3">J3^2</f>
        <v>0</v>
      </c>
    </row>
    <row r="4" spans="1:11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134"/>
      <c r="H4" s="17">
        <f t="shared" si="1"/>
        <v>60</v>
      </c>
      <c r="I4" s="14">
        <v>70</v>
      </c>
      <c r="J4" s="1">
        <f t="shared" si="2"/>
        <v>-10</v>
      </c>
      <c r="K4" s="1">
        <f t="shared" si="3"/>
        <v>100</v>
      </c>
    </row>
    <row r="5" spans="1:11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134"/>
      <c r="H5" s="18">
        <f t="shared" si="1"/>
        <v>70</v>
      </c>
      <c r="I5" s="14">
        <v>70</v>
      </c>
      <c r="J5" s="1">
        <f t="shared" si="2"/>
        <v>0</v>
      </c>
      <c r="K5" s="1">
        <f t="shared" si="3"/>
        <v>0</v>
      </c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134"/>
      <c r="H6" s="19">
        <f t="shared" si="1"/>
        <v>75</v>
      </c>
      <c r="I6" s="14">
        <v>70</v>
      </c>
      <c r="J6" s="1">
        <f t="shared" si="2"/>
        <v>5</v>
      </c>
      <c r="K6" s="1">
        <f t="shared" si="3"/>
        <v>25</v>
      </c>
    </row>
    <row r="7" spans="1:11" ht="15.75" thickBot="1" x14ac:dyDescent="0.3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134"/>
      <c r="H7" s="20">
        <f t="shared" si="1"/>
        <v>65</v>
      </c>
      <c r="I7" s="14">
        <v>70</v>
      </c>
      <c r="J7" s="1">
        <f t="shared" si="2"/>
        <v>-5</v>
      </c>
      <c r="K7" s="1">
        <f t="shared" si="3"/>
        <v>25</v>
      </c>
    </row>
    <row r="8" spans="1:11" ht="15.75" thickBot="1" x14ac:dyDescent="0.3">
      <c r="B8" s="5">
        <f>AVERAGE(B2:B7)</f>
        <v>67.5</v>
      </c>
      <c r="C8" s="6">
        <f t="shared" ref="C8:D8" si="4">AVERAGE(C2:C7)</f>
        <v>65</v>
      </c>
      <c r="D8" s="7">
        <f t="shared" si="4"/>
        <v>77.5</v>
      </c>
      <c r="E8" s="14">
        <f>AVERAGE(B2:D7)</f>
        <v>70</v>
      </c>
      <c r="J8" t="s">
        <v>20</v>
      </c>
      <c r="K8" s="33">
        <f>SUM(K2:K7)</f>
        <v>250</v>
      </c>
    </row>
    <row r="9" spans="1:11" x14ac:dyDescent="0.25">
      <c r="B9" s="127" t="s">
        <v>9</v>
      </c>
      <c r="C9" s="127"/>
      <c r="D9" s="127"/>
    </row>
    <row r="12" spans="1:11" ht="21" customHeight="1" x14ac:dyDescent="0.25">
      <c r="A12" s="132" t="s">
        <v>21</v>
      </c>
      <c r="B12" s="133">
        <v>250</v>
      </c>
    </row>
    <row r="13" spans="1:11" x14ac:dyDescent="0.25">
      <c r="A13" s="132"/>
      <c r="B13" s="133"/>
    </row>
    <row r="14" spans="1:11" x14ac:dyDescent="0.25">
      <c r="B14">
        <f>250*3</f>
        <v>750</v>
      </c>
    </row>
    <row r="15" spans="1:11" x14ac:dyDescent="0.25">
      <c r="B15">
        <f>6-1</f>
        <v>5</v>
      </c>
    </row>
    <row r="16" spans="1:11" x14ac:dyDescent="0.25">
      <c r="A16" t="s">
        <v>31</v>
      </c>
      <c r="B16">
        <f>B14/5</f>
        <v>150</v>
      </c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ED1F-D3E2-4A19-8877-2CD6B57A2FD1}">
  <sheetPr>
    <tabColor rgb="FF0000FF"/>
  </sheetPr>
  <dimension ref="A1:O26"/>
  <sheetViews>
    <sheetView workbookViewId="0">
      <selection activeCell="G9" sqref="G9:H11"/>
    </sheetView>
  </sheetViews>
  <sheetFormatPr defaultRowHeight="15" x14ac:dyDescent="0.25"/>
  <cols>
    <col min="1" max="3" width="18.42578125" customWidth="1"/>
    <col min="4" max="4" width="36.7109375" customWidth="1"/>
    <col min="7" max="7" width="21.28515625" customWidth="1"/>
    <col min="8" max="8" width="18.140625" customWidth="1"/>
    <col min="9" max="9" width="25.5703125" customWidth="1"/>
  </cols>
  <sheetData>
    <row r="1" spans="1:15" ht="21" x14ac:dyDescent="0.35">
      <c r="A1" s="37"/>
      <c r="B1" s="38" t="s">
        <v>0</v>
      </c>
      <c r="C1" s="39" t="s">
        <v>1</v>
      </c>
      <c r="D1" s="40" t="s">
        <v>2</v>
      </c>
    </row>
    <row r="2" spans="1:15" ht="21" x14ac:dyDescent="0.35">
      <c r="A2" s="41" t="s">
        <v>3</v>
      </c>
      <c r="B2" s="42">
        <v>75</v>
      </c>
      <c r="C2" s="42">
        <v>75</v>
      </c>
      <c r="D2" s="42">
        <v>90</v>
      </c>
      <c r="G2" s="68">
        <f>(B2-B$8)^2</f>
        <v>56.25</v>
      </c>
      <c r="H2" s="68">
        <f t="shared" ref="G2:I3" si="0">(C2-C$8)^2</f>
        <v>100</v>
      </c>
      <c r="I2" s="68">
        <f t="shared" si="0"/>
        <v>156.25</v>
      </c>
    </row>
    <row r="3" spans="1:15" ht="21" x14ac:dyDescent="0.35">
      <c r="A3" s="43" t="s">
        <v>4</v>
      </c>
      <c r="B3" s="42">
        <v>70</v>
      </c>
      <c r="C3" s="42">
        <v>70</v>
      </c>
      <c r="D3" s="42">
        <v>70</v>
      </c>
      <c r="G3" s="68">
        <f>(B3-B$8)^2</f>
        <v>6.25</v>
      </c>
      <c r="H3" s="68">
        <f t="shared" si="0"/>
        <v>25</v>
      </c>
      <c r="I3" s="68">
        <f t="shared" si="0"/>
        <v>56.25</v>
      </c>
      <c r="M3" s="37">
        <f>B2^2</f>
        <v>5625</v>
      </c>
      <c r="N3" s="37">
        <f t="shared" ref="N3:O3" si="1">C2^2</f>
        <v>5625</v>
      </c>
      <c r="O3" s="37">
        <f t="shared" si="1"/>
        <v>8100</v>
      </c>
    </row>
    <row r="4" spans="1:15" ht="21" x14ac:dyDescent="0.35">
      <c r="A4" s="44" t="s">
        <v>5</v>
      </c>
      <c r="B4" s="42">
        <v>50</v>
      </c>
      <c r="C4" s="42">
        <v>55</v>
      </c>
      <c r="D4" s="42">
        <v>75</v>
      </c>
      <c r="G4" s="68">
        <f>(B4-B$8)^2</f>
        <v>306.25</v>
      </c>
      <c r="H4" s="68">
        <f>(C4-C$8)^2</f>
        <v>100</v>
      </c>
      <c r="I4" s="68">
        <f t="shared" ref="G4:I7" si="2">(D4-D$8)^2</f>
        <v>6.25</v>
      </c>
      <c r="M4" s="37">
        <f t="shared" ref="M4:M8" si="3">B3^2</f>
        <v>4900</v>
      </c>
      <c r="N4" s="37">
        <f t="shared" ref="N4:N8" si="4">C3^2</f>
        <v>4900</v>
      </c>
      <c r="O4" s="37">
        <f t="shared" ref="O4:O8" si="5">D3^2</f>
        <v>4900</v>
      </c>
    </row>
    <row r="5" spans="1:15" ht="21" x14ac:dyDescent="0.35">
      <c r="A5" s="45" t="s">
        <v>6</v>
      </c>
      <c r="B5" s="42">
        <v>65</v>
      </c>
      <c r="C5" s="42">
        <v>60</v>
      </c>
      <c r="D5" s="42">
        <v>85</v>
      </c>
      <c r="G5" s="68">
        <f t="shared" si="2"/>
        <v>6.25</v>
      </c>
      <c r="H5" s="68">
        <f>(C5-C$8)^2</f>
        <v>25</v>
      </c>
      <c r="I5" s="68">
        <f t="shared" si="2"/>
        <v>56.25</v>
      </c>
      <c r="M5" s="37">
        <f t="shared" si="3"/>
        <v>2500</v>
      </c>
      <c r="N5" s="37">
        <f t="shared" si="4"/>
        <v>3025</v>
      </c>
      <c r="O5" s="37">
        <f t="shared" si="5"/>
        <v>5625</v>
      </c>
    </row>
    <row r="6" spans="1:15" ht="21" x14ac:dyDescent="0.35">
      <c r="A6" s="46" t="s">
        <v>7</v>
      </c>
      <c r="B6" s="42">
        <v>80</v>
      </c>
      <c r="C6" s="42">
        <v>65</v>
      </c>
      <c r="D6" s="42">
        <v>80</v>
      </c>
      <c r="G6" s="68">
        <f t="shared" si="2"/>
        <v>156.25</v>
      </c>
      <c r="H6" s="68">
        <f t="shared" si="2"/>
        <v>0</v>
      </c>
      <c r="I6" s="68">
        <f t="shared" si="2"/>
        <v>6.25</v>
      </c>
      <c r="M6" s="37">
        <f t="shared" si="3"/>
        <v>4225</v>
      </c>
      <c r="N6" s="37">
        <f t="shared" si="4"/>
        <v>3600</v>
      </c>
      <c r="O6" s="37">
        <f>D5^2</f>
        <v>7225</v>
      </c>
    </row>
    <row r="7" spans="1:15" ht="21" x14ac:dyDescent="0.35">
      <c r="A7" s="47" t="s">
        <v>8</v>
      </c>
      <c r="B7" s="42">
        <v>65</v>
      </c>
      <c r="C7" s="42">
        <v>65</v>
      </c>
      <c r="D7" s="42">
        <v>65</v>
      </c>
      <c r="G7" s="68">
        <f t="shared" si="2"/>
        <v>6.25</v>
      </c>
      <c r="H7" s="68">
        <f t="shared" si="2"/>
        <v>0</v>
      </c>
      <c r="I7" s="68">
        <f t="shared" si="2"/>
        <v>156.25</v>
      </c>
      <c r="M7" s="37">
        <f t="shared" si="3"/>
        <v>6400</v>
      </c>
      <c r="N7" s="37">
        <f t="shared" si="4"/>
        <v>4225</v>
      </c>
      <c r="O7" s="37">
        <f t="shared" si="5"/>
        <v>6400</v>
      </c>
    </row>
    <row r="8" spans="1:15" ht="21.75" thickBot="1" x14ac:dyDescent="0.4">
      <c r="A8" s="37"/>
      <c r="B8" s="38">
        <f>AVERAGE(B2:B7)</f>
        <v>67.5</v>
      </c>
      <c r="C8" s="39">
        <f>AVERAGE(C2:C7)</f>
        <v>65</v>
      </c>
      <c r="D8" s="40">
        <f>AVERAGE(D2:D7)</f>
        <v>77.5</v>
      </c>
      <c r="M8" s="37">
        <f t="shared" si="3"/>
        <v>4225</v>
      </c>
      <c r="N8" s="37">
        <f t="shared" si="4"/>
        <v>4225</v>
      </c>
      <c r="O8" s="37">
        <f t="shared" si="5"/>
        <v>4225</v>
      </c>
    </row>
    <row r="9" spans="1:15" ht="21.75" thickBot="1" x14ac:dyDescent="0.4">
      <c r="G9" s="66" t="s">
        <v>65</v>
      </c>
      <c r="H9" s="64">
        <f>SUM(G2:I7)</f>
        <v>1225</v>
      </c>
    </row>
    <row r="10" spans="1:15" ht="21.75" thickBot="1" x14ac:dyDescent="0.4">
      <c r="G10" s="67" t="s">
        <v>62</v>
      </c>
      <c r="H10" s="65" t="s">
        <v>66</v>
      </c>
    </row>
    <row r="11" spans="1:15" ht="21.75" thickBot="1" x14ac:dyDescent="0.4">
      <c r="G11" s="66" t="s">
        <v>63</v>
      </c>
      <c r="H11" s="64">
        <f>H9-750</f>
        <v>475</v>
      </c>
      <c r="O11" s="78">
        <f>SUM(M3:O8)</f>
        <v>89950</v>
      </c>
    </row>
    <row r="12" spans="1:15" ht="21" x14ac:dyDescent="0.35">
      <c r="G12" s="37"/>
      <c r="H12" s="37"/>
      <c r="O12" s="78">
        <f>O11-88200</f>
        <v>1750</v>
      </c>
    </row>
    <row r="15" spans="1:15" ht="26.25" x14ac:dyDescent="0.4">
      <c r="C15" s="124" t="s">
        <v>62</v>
      </c>
      <c r="O15">
        <f>O11-O12</f>
        <v>88200</v>
      </c>
    </row>
    <row r="16" spans="1:15" ht="28.5" x14ac:dyDescent="0.45">
      <c r="D16" s="125" t="s">
        <v>93</v>
      </c>
      <c r="G16" s="123"/>
    </row>
    <row r="17" spans="3:7" ht="28.5" x14ac:dyDescent="0.45">
      <c r="D17" s="125" t="s">
        <v>94</v>
      </c>
      <c r="G17" s="123"/>
    </row>
    <row r="18" spans="3:7" ht="28.5" x14ac:dyDescent="0.45">
      <c r="D18" s="125" t="s">
        <v>95</v>
      </c>
      <c r="G18" s="123"/>
    </row>
    <row r="19" spans="3:7" ht="23.25" x14ac:dyDescent="0.35">
      <c r="G19" s="123"/>
    </row>
    <row r="23" spans="3:7" x14ac:dyDescent="0.25">
      <c r="C23" t="s">
        <v>42</v>
      </c>
    </row>
    <row r="24" spans="3:7" x14ac:dyDescent="0.25">
      <c r="C24">
        <f>2*5</f>
        <v>10</v>
      </c>
    </row>
    <row r="26" spans="3:7" x14ac:dyDescent="0.25">
      <c r="D26">
        <f>475/10</f>
        <v>47.5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20B-0F1D-4CA4-B14A-956C147567D9}">
  <dimension ref="C2:P32"/>
  <sheetViews>
    <sheetView topLeftCell="G1" zoomScale="130" zoomScaleNormal="130" workbookViewId="0">
      <selection activeCell="N7" sqref="N7"/>
    </sheetView>
  </sheetViews>
  <sheetFormatPr defaultRowHeight="15" x14ac:dyDescent="0.25"/>
  <cols>
    <col min="3" max="3" width="17.7109375" customWidth="1"/>
    <col min="13" max="13" width="21.28515625" bestFit="1" customWidth="1"/>
    <col min="14" max="16" width="16.5703125" bestFit="1" customWidth="1"/>
  </cols>
  <sheetData>
    <row r="2" spans="3:16" x14ac:dyDescent="0.25">
      <c r="M2" t="s">
        <v>96</v>
      </c>
      <c r="O2" t="s">
        <v>97</v>
      </c>
    </row>
    <row r="3" spans="3:16" x14ac:dyDescent="0.25">
      <c r="D3" t="s">
        <v>61</v>
      </c>
      <c r="E3" t="s">
        <v>38</v>
      </c>
      <c r="F3" t="s">
        <v>37</v>
      </c>
    </row>
    <row r="4" spans="3:16" x14ac:dyDescent="0.25">
      <c r="C4">
        <v>1</v>
      </c>
      <c r="D4">
        <v>18</v>
      </c>
      <c r="E4">
        <v>13</v>
      </c>
      <c r="F4">
        <v>12</v>
      </c>
    </row>
    <row r="5" spans="3:16" x14ac:dyDescent="0.25">
      <c r="C5">
        <v>2</v>
      </c>
      <c r="D5">
        <v>20</v>
      </c>
      <c r="E5">
        <v>23</v>
      </c>
      <c r="F5">
        <v>21</v>
      </c>
    </row>
    <row r="6" spans="3:16" x14ac:dyDescent="0.25">
      <c r="C6">
        <v>3</v>
      </c>
      <c r="D6">
        <v>14</v>
      </c>
      <c r="E6">
        <v>12</v>
      </c>
      <c r="F6">
        <v>9</v>
      </c>
    </row>
    <row r="7" spans="3:16" ht="61.5" x14ac:dyDescent="0.9">
      <c r="C7">
        <v>4</v>
      </c>
      <c r="D7">
        <v>11</v>
      </c>
      <c r="E7">
        <v>17</v>
      </c>
      <c r="F7">
        <v>10</v>
      </c>
      <c r="M7" s="126" t="s">
        <v>17</v>
      </c>
      <c r="N7" s="126" t="s">
        <v>19</v>
      </c>
      <c r="O7" s="126" t="s">
        <v>21</v>
      </c>
      <c r="P7" s="126" t="s">
        <v>22</v>
      </c>
    </row>
    <row r="8" spans="3:16" ht="61.5" x14ac:dyDescent="0.9">
      <c r="M8" s="126">
        <v>1750</v>
      </c>
      <c r="N8" s="126">
        <v>525</v>
      </c>
      <c r="O8" s="126">
        <v>750</v>
      </c>
      <c r="P8" s="126">
        <v>475</v>
      </c>
    </row>
    <row r="10" spans="3:16" x14ac:dyDescent="0.25">
      <c r="M10">
        <f>1750-(475+750)</f>
        <v>525</v>
      </c>
    </row>
    <row r="13" spans="3:16" x14ac:dyDescent="0.25">
      <c r="C13" t="s">
        <v>43</v>
      </c>
    </row>
    <row r="14" spans="3:16" ht="15.75" thickBot="1" x14ac:dyDescent="0.3"/>
    <row r="15" spans="3:16" x14ac:dyDescent="0.25">
      <c r="C15" s="36" t="s">
        <v>44</v>
      </c>
      <c r="D15" s="36" t="s">
        <v>45</v>
      </c>
      <c r="E15" s="36" t="s">
        <v>46</v>
      </c>
      <c r="F15" s="36" t="s">
        <v>47</v>
      </c>
      <c r="G15" s="36" t="s">
        <v>48</v>
      </c>
    </row>
    <row r="16" spans="3:16" x14ac:dyDescent="0.25">
      <c r="C16">
        <v>1</v>
      </c>
      <c r="D16">
        <v>3</v>
      </c>
      <c r="E16">
        <v>43</v>
      </c>
      <c r="F16">
        <v>14.333333333333334</v>
      </c>
      <c r="G16">
        <v>10.333333333333314</v>
      </c>
    </row>
    <row r="17" spans="3:9" x14ac:dyDescent="0.25">
      <c r="C17">
        <v>2</v>
      </c>
      <c r="D17">
        <v>3</v>
      </c>
      <c r="E17">
        <v>64</v>
      </c>
      <c r="F17">
        <v>21.333333333333332</v>
      </c>
      <c r="G17">
        <v>2.3333333333333335</v>
      </c>
    </row>
    <row r="18" spans="3:9" x14ac:dyDescent="0.25">
      <c r="C18">
        <v>3</v>
      </c>
      <c r="D18">
        <v>3</v>
      </c>
      <c r="E18">
        <v>35</v>
      </c>
      <c r="F18">
        <v>11.666666666666666</v>
      </c>
      <c r="G18">
        <v>6.3333333333333428</v>
      </c>
    </row>
    <row r="19" spans="3:9" x14ac:dyDescent="0.25">
      <c r="C19">
        <v>4</v>
      </c>
      <c r="D19">
        <v>3</v>
      </c>
      <c r="E19">
        <v>38</v>
      </c>
      <c r="F19">
        <v>12.666666666666666</v>
      </c>
      <c r="G19">
        <v>14.333333333333343</v>
      </c>
    </row>
    <row r="21" spans="3:9" x14ac:dyDescent="0.25">
      <c r="C21" t="s">
        <v>61</v>
      </c>
      <c r="D21">
        <v>4</v>
      </c>
      <c r="E21">
        <v>63</v>
      </c>
      <c r="F21">
        <v>15.75</v>
      </c>
      <c r="G21">
        <v>16.25</v>
      </c>
    </row>
    <row r="22" spans="3:9" x14ac:dyDescent="0.25">
      <c r="C22" t="s">
        <v>38</v>
      </c>
      <c r="D22">
        <v>4</v>
      </c>
      <c r="E22">
        <v>65</v>
      </c>
      <c r="F22">
        <v>16.25</v>
      </c>
      <c r="G22">
        <v>24.916666666666668</v>
      </c>
    </row>
    <row r="23" spans="3:9" ht="15.75" thickBot="1" x14ac:dyDescent="0.3">
      <c r="C23" s="35" t="s">
        <v>37</v>
      </c>
      <c r="D23" s="35">
        <v>4</v>
      </c>
      <c r="E23" s="35">
        <v>52</v>
      </c>
      <c r="F23" s="35">
        <v>13</v>
      </c>
      <c r="G23" s="35">
        <v>30</v>
      </c>
    </row>
    <row r="26" spans="3:9" ht="15.75" thickBot="1" x14ac:dyDescent="0.3">
      <c r="C26" t="s">
        <v>49</v>
      </c>
    </row>
    <row r="27" spans="3:9" x14ac:dyDescent="0.25">
      <c r="C27" s="36" t="s">
        <v>50</v>
      </c>
      <c r="D27" s="36" t="s">
        <v>51</v>
      </c>
      <c r="E27" s="36" t="s">
        <v>28</v>
      </c>
      <c r="F27" s="36" t="s">
        <v>52</v>
      </c>
      <c r="G27" s="36" t="s">
        <v>53</v>
      </c>
      <c r="H27" s="36" t="s">
        <v>54</v>
      </c>
      <c r="I27" s="36" t="s">
        <v>55</v>
      </c>
    </row>
    <row r="28" spans="3:9" x14ac:dyDescent="0.25">
      <c r="C28" t="s">
        <v>56</v>
      </c>
      <c r="D28">
        <v>171.33333333333334</v>
      </c>
      <c r="E28">
        <v>3</v>
      </c>
      <c r="F28">
        <v>57.111111111111114</v>
      </c>
      <c r="G28">
        <v>8.126482213438738</v>
      </c>
      <c r="H28">
        <v>1.5550425384025816E-2</v>
      </c>
      <c r="I28">
        <v>4.7570626630894131</v>
      </c>
    </row>
    <row r="29" spans="3:9" x14ac:dyDescent="0.25">
      <c r="C29" t="s">
        <v>57</v>
      </c>
      <c r="D29">
        <v>24.5</v>
      </c>
      <c r="E29">
        <v>2</v>
      </c>
      <c r="F29">
        <v>12.25</v>
      </c>
      <c r="G29">
        <v>1.7430830039525695</v>
      </c>
      <c r="H29">
        <v>0.25303557812499994</v>
      </c>
      <c r="I29">
        <v>5.1432528497847176</v>
      </c>
    </row>
    <row r="30" spans="3:9" x14ac:dyDescent="0.25">
      <c r="C30" t="s">
        <v>58</v>
      </c>
      <c r="D30">
        <v>42.166666666666657</v>
      </c>
      <c r="E30">
        <v>6</v>
      </c>
      <c r="F30">
        <v>7.0277777777777759</v>
      </c>
    </row>
    <row r="32" spans="3:9" ht="15.75" thickBot="1" x14ac:dyDescent="0.3">
      <c r="C32" s="35" t="s">
        <v>24</v>
      </c>
      <c r="D32" s="35">
        <v>238</v>
      </c>
      <c r="E32" s="35">
        <v>11</v>
      </c>
      <c r="F32">
        <f>D32/E32</f>
        <v>21.636363636363637</v>
      </c>
      <c r="G32" s="35"/>
      <c r="H32" s="35"/>
      <c r="I32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"/>
  <sheetViews>
    <sheetView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B43C-3FC2-41C8-9CFA-2DA53E952358}">
  <dimension ref="E1:V76"/>
  <sheetViews>
    <sheetView workbookViewId="0">
      <selection activeCell="O3" sqref="O3"/>
    </sheetView>
  </sheetViews>
  <sheetFormatPr defaultRowHeight="15" x14ac:dyDescent="0.25"/>
  <cols>
    <col min="5" max="5" width="31.7109375" customWidth="1"/>
    <col min="6" max="8" width="15.7109375" customWidth="1"/>
    <col min="9" max="9" width="17.7109375" customWidth="1"/>
    <col min="10" max="10" width="12.5703125" customWidth="1"/>
    <col min="11" max="11" width="22.7109375" customWidth="1"/>
    <col min="12" max="12" width="15" customWidth="1"/>
    <col min="16" max="16" width="14.7109375" customWidth="1"/>
    <col min="17" max="17" width="12.140625" customWidth="1"/>
  </cols>
  <sheetData>
    <row r="1" spans="5:21" x14ac:dyDescent="0.25">
      <c r="K1" s="91" t="s">
        <v>17</v>
      </c>
    </row>
    <row r="2" spans="5:21" ht="18.75" x14ac:dyDescent="0.3">
      <c r="I2" s="98" t="s">
        <v>71</v>
      </c>
      <c r="J2" s="97">
        <f>AVERAGE(F4:H7)</f>
        <v>5</v>
      </c>
    </row>
    <row r="3" spans="5:21" ht="21" x14ac:dyDescent="0.35">
      <c r="E3" s="83"/>
      <c r="F3" s="80" t="s">
        <v>61</v>
      </c>
      <c r="G3" s="81" t="s">
        <v>38</v>
      </c>
      <c r="H3" s="82" t="s">
        <v>37</v>
      </c>
      <c r="K3" s="95">
        <f>(F4-$J$2)^2</f>
        <v>1</v>
      </c>
      <c r="L3" s="95">
        <f t="shared" ref="L3:M3" si="0">(G4-$J$2)^2</f>
        <v>0</v>
      </c>
      <c r="M3" s="95">
        <f t="shared" si="0"/>
        <v>0</v>
      </c>
      <c r="N3" s="84"/>
      <c r="O3" s="91">
        <f>SUM(K3:M6)</f>
        <v>32</v>
      </c>
    </row>
    <row r="4" spans="5:21" ht="21" x14ac:dyDescent="0.35">
      <c r="E4" s="85" t="s">
        <v>67</v>
      </c>
      <c r="F4" s="79">
        <v>6</v>
      </c>
      <c r="G4" s="79">
        <v>5</v>
      </c>
      <c r="H4" s="79">
        <v>5</v>
      </c>
      <c r="I4" s="93">
        <f>AVERAGE(F4:H4)</f>
        <v>5.333333333333333</v>
      </c>
      <c r="K4" s="95">
        <f t="shared" ref="K4:K6" si="1">(F5-$J$2)^2</f>
        <v>4</v>
      </c>
      <c r="L4" s="95">
        <f t="shared" ref="L4:L6" si="2">(G5-$J$2)^2</f>
        <v>0</v>
      </c>
      <c r="M4" s="95">
        <f t="shared" ref="M4:M6" si="3">(H5-$J$2)^2</f>
        <v>1</v>
      </c>
      <c r="N4" s="84"/>
    </row>
    <row r="5" spans="5:21" ht="21" x14ac:dyDescent="0.35">
      <c r="E5" s="86" t="s">
        <v>68</v>
      </c>
      <c r="F5" s="79">
        <v>7</v>
      </c>
      <c r="G5" s="79">
        <v>5</v>
      </c>
      <c r="H5" s="79">
        <v>4</v>
      </c>
      <c r="I5" s="93">
        <f t="shared" ref="I5:I7" si="4">AVERAGE(F5:H5)</f>
        <v>5.333333333333333</v>
      </c>
      <c r="K5" s="95">
        <f t="shared" si="1"/>
        <v>4</v>
      </c>
      <c r="L5" s="95">
        <f t="shared" si="2"/>
        <v>4</v>
      </c>
      <c r="M5" s="95">
        <f t="shared" si="3"/>
        <v>4</v>
      </c>
      <c r="N5" s="84"/>
      <c r="S5" t="s">
        <v>67</v>
      </c>
      <c r="T5" t="s">
        <v>61</v>
      </c>
      <c r="U5" s="79">
        <v>6</v>
      </c>
    </row>
    <row r="6" spans="5:21" ht="21" x14ac:dyDescent="0.35">
      <c r="E6" s="87" t="s">
        <v>69</v>
      </c>
      <c r="F6" s="79">
        <v>3</v>
      </c>
      <c r="G6" s="79">
        <v>3</v>
      </c>
      <c r="H6" s="79">
        <v>3</v>
      </c>
      <c r="I6" s="93">
        <f t="shared" si="4"/>
        <v>3</v>
      </c>
      <c r="K6" s="95">
        <f t="shared" si="1"/>
        <v>9</v>
      </c>
      <c r="L6" s="95">
        <f t="shared" si="2"/>
        <v>4</v>
      </c>
      <c r="M6" s="95">
        <f t="shared" si="3"/>
        <v>1</v>
      </c>
      <c r="N6" s="84"/>
      <c r="S6" t="s">
        <v>67</v>
      </c>
      <c r="T6" t="s">
        <v>38</v>
      </c>
      <c r="U6" s="79">
        <v>5</v>
      </c>
    </row>
    <row r="7" spans="5:21" ht="21" x14ac:dyDescent="0.35">
      <c r="E7" s="88" t="s">
        <v>70</v>
      </c>
      <c r="F7" s="79">
        <v>8</v>
      </c>
      <c r="G7" s="79">
        <v>7</v>
      </c>
      <c r="H7" s="79">
        <v>4</v>
      </c>
      <c r="I7" s="93">
        <f t="shared" si="4"/>
        <v>6.333333333333333</v>
      </c>
      <c r="N7" s="84"/>
      <c r="S7" t="s">
        <v>67</v>
      </c>
      <c r="T7" t="s">
        <v>37</v>
      </c>
      <c r="U7" s="79">
        <v>5</v>
      </c>
    </row>
    <row r="8" spans="5:21" ht="21" x14ac:dyDescent="0.35">
      <c r="F8" s="94">
        <f>AVERAGE(F4:F7)</f>
        <v>6</v>
      </c>
      <c r="G8" s="94">
        <f t="shared" ref="G8:H8" si="5">AVERAGE(G4:G7)</f>
        <v>5</v>
      </c>
      <c r="H8" s="94">
        <f t="shared" si="5"/>
        <v>4</v>
      </c>
      <c r="K8" s="91" t="s">
        <v>19</v>
      </c>
      <c r="S8" t="s">
        <v>68</v>
      </c>
      <c r="T8" t="s">
        <v>61</v>
      </c>
      <c r="U8" s="79">
        <v>7</v>
      </c>
    </row>
    <row r="9" spans="5:21" ht="21" x14ac:dyDescent="0.35">
      <c r="I9" s="93"/>
      <c r="K9" s="96">
        <f>(F8-$J$2)^2</f>
        <v>1</v>
      </c>
      <c r="L9" s="96">
        <f t="shared" ref="L9:M9" si="6">(G8-$J$2)^2</f>
        <v>0</v>
      </c>
      <c r="M9" s="96">
        <f t="shared" si="6"/>
        <v>1</v>
      </c>
      <c r="S9" t="s">
        <v>68</v>
      </c>
      <c r="T9" t="s">
        <v>38</v>
      </c>
      <c r="U9" s="79">
        <v>5</v>
      </c>
    </row>
    <row r="10" spans="5:21" ht="21" x14ac:dyDescent="0.35">
      <c r="K10" s="96" t="s">
        <v>72</v>
      </c>
      <c r="L10" s="63"/>
      <c r="M10" s="63"/>
      <c r="S10" t="s">
        <v>68</v>
      </c>
      <c r="T10" t="s">
        <v>37</v>
      </c>
      <c r="U10" s="79">
        <v>4</v>
      </c>
    </row>
    <row r="11" spans="5:21" ht="21" x14ac:dyDescent="0.35">
      <c r="K11" s="97">
        <f>2*4</f>
        <v>8</v>
      </c>
      <c r="L11" s="63"/>
      <c r="M11" s="63"/>
      <c r="S11" t="s">
        <v>69</v>
      </c>
      <c r="T11" t="s">
        <v>61</v>
      </c>
      <c r="U11" s="79">
        <v>3</v>
      </c>
    </row>
    <row r="12" spans="5:21" ht="21" x14ac:dyDescent="0.35">
      <c r="E12" s="63" t="s">
        <v>43</v>
      </c>
      <c r="F12" s="63"/>
      <c r="G12" s="63"/>
      <c r="H12" s="63"/>
      <c r="I12" s="63"/>
      <c r="S12" t="s">
        <v>69</v>
      </c>
      <c r="T12" t="s">
        <v>38</v>
      </c>
      <c r="U12" s="79">
        <v>3</v>
      </c>
    </row>
    <row r="13" spans="5:21" ht="21.75" thickBot="1" x14ac:dyDescent="0.4">
      <c r="E13" s="63"/>
      <c r="F13" s="63"/>
      <c r="G13" s="63"/>
      <c r="H13" s="63"/>
      <c r="I13" s="63"/>
      <c r="S13" t="s">
        <v>69</v>
      </c>
      <c r="T13" t="s">
        <v>37</v>
      </c>
      <c r="U13" s="79">
        <v>3</v>
      </c>
    </row>
    <row r="14" spans="5:21" ht="21" x14ac:dyDescent="0.35">
      <c r="E14" s="89" t="s">
        <v>44</v>
      </c>
      <c r="F14" s="89" t="s">
        <v>45</v>
      </c>
      <c r="G14" s="89" t="s">
        <v>46</v>
      </c>
      <c r="H14" s="89" t="s">
        <v>47</v>
      </c>
      <c r="I14" s="89" t="s">
        <v>48</v>
      </c>
      <c r="K14" s="92" t="s">
        <v>21</v>
      </c>
      <c r="S14" t="s">
        <v>70</v>
      </c>
      <c r="T14" t="s">
        <v>61</v>
      </c>
      <c r="U14" s="99">
        <v>8</v>
      </c>
    </row>
    <row r="15" spans="5:21" ht="21" x14ac:dyDescent="0.35">
      <c r="E15" s="63" t="s">
        <v>67</v>
      </c>
      <c r="F15" s="63">
        <v>3</v>
      </c>
      <c r="G15" s="63">
        <v>16</v>
      </c>
      <c r="H15" s="63">
        <v>5.333333333333333</v>
      </c>
      <c r="I15" s="63">
        <v>0.33333333333333337</v>
      </c>
      <c r="K15" s="95">
        <f>(I4-$J$2)^2</f>
        <v>0.11111111111111091</v>
      </c>
      <c r="S15" t="s">
        <v>70</v>
      </c>
      <c r="T15" t="s">
        <v>38</v>
      </c>
      <c r="U15" s="99">
        <v>7</v>
      </c>
    </row>
    <row r="16" spans="5:21" ht="21" x14ac:dyDescent="0.35">
      <c r="E16" s="63" t="s">
        <v>68</v>
      </c>
      <c r="F16" s="63">
        <v>3</v>
      </c>
      <c r="G16" s="63">
        <v>16</v>
      </c>
      <c r="H16" s="63">
        <v>5.333333333333333</v>
      </c>
      <c r="I16" s="63">
        <v>2.3333333333333357</v>
      </c>
      <c r="K16" s="95">
        <f t="shared" ref="K16:K18" si="7">(I5-$J$2)^2</f>
        <v>0.11111111111111091</v>
      </c>
      <c r="L16" s="95">
        <f>SUM(K15:K18)</f>
        <v>5.9999999999999982</v>
      </c>
      <c r="M16" s="95" t="s">
        <v>73</v>
      </c>
      <c r="N16" s="95">
        <f>6*3</f>
        <v>18</v>
      </c>
      <c r="S16" t="s">
        <v>70</v>
      </c>
      <c r="T16" t="s">
        <v>37</v>
      </c>
      <c r="U16" s="99">
        <v>4</v>
      </c>
    </row>
    <row r="17" spans="5:22" ht="18.75" x14ac:dyDescent="0.3">
      <c r="E17" s="63" t="s">
        <v>69</v>
      </c>
      <c r="F17" s="63">
        <v>3</v>
      </c>
      <c r="G17" s="63">
        <v>9</v>
      </c>
      <c r="H17" s="63">
        <v>3</v>
      </c>
      <c r="I17" s="63">
        <v>0</v>
      </c>
      <c r="K17" s="95">
        <f>(I6-$J$2)^2</f>
        <v>4</v>
      </c>
    </row>
    <row r="18" spans="5:22" ht="18.75" x14ac:dyDescent="0.3">
      <c r="E18" s="63" t="s">
        <v>70</v>
      </c>
      <c r="F18" s="63">
        <v>3</v>
      </c>
      <c r="G18" s="63">
        <v>19</v>
      </c>
      <c r="H18" s="63">
        <v>6.333333333333333</v>
      </c>
      <c r="I18" s="63">
        <v>4.3333333333333357</v>
      </c>
      <c r="K18" s="95">
        <f t="shared" si="7"/>
        <v>1.777777777777777</v>
      </c>
    </row>
    <row r="19" spans="5:22" ht="18.75" x14ac:dyDescent="0.3">
      <c r="E19" s="63"/>
      <c r="F19" s="63"/>
      <c r="G19" s="63"/>
      <c r="H19" s="63"/>
      <c r="I19" s="63"/>
    </row>
    <row r="20" spans="5:22" ht="18.75" x14ac:dyDescent="0.3">
      <c r="E20" s="63" t="s">
        <v>61</v>
      </c>
      <c r="F20" s="63">
        <v>4</v>
      </c>
      <c r="G20" s="63">
        <v>24</v>
      </c>
      <c r="H20" s="63">
        <v>6</v>
      </c>
      <c r="I20" s="63">
        <v>4.666666666666667</v>
      </c>
      <c r="K20" s="97" t="s">
        <v>74</v>
      </c>
    </row>
    <row r="21" spans="5:22" ht="18.75" x14ac:dyDescent="0.3">
      <c r="E21" s="63" t="s">
        <v>38</v>
      </c>
      <c r="F21" s="63">
        <v>4</v>
      </c>
      <c r="G21" s="63">
        <v>20</v>
      </c>
      <c r="H21" s="63">
        <v>5</v>
      </c>
      <c r="I21" s="63">
        <v>2.6666666666666665</v>
      </c>
      <c r="K21" s="97">
        <f>O3-K11-N16</f>
        <v>6</v>
      </c>
    </row>
    <row r="22" spans="5:22" ht="19.5" thickBot="1" x14ac:dyDescent="0.35">
      <c r="E22" s="90" t="s">
        <v>37</v>
      </c>
      <c r="F22" s="90">
        <v>4</v>
      </c>
      <c r="G22" s="90">
        <v>16</v>
      </c>
      <c r="H22" s="90">
        <v>4</v>
      </c>
      <c r="I22" s="90">
        <v>0.66666666666666663</v>
      </c>
    </row>
    <row r="25" spans="5:22" ht="19.5" thickBot="1" x14ac:dyDescent="0.35">
      <c r="E25" s="63" t="s">
        <v>49</v>
      </c>
      <c r="F25" s="63"/>
      <c r="G25" s="63"/>
      <c r="H25" s="63"/>
      <c r="I25" s="63"/>
      <c r="J25" s="63"/>
      <c r="K25" s="63"/>
      <c r="P25" s="137" t="s">
        <v>75</v>
      </c>
      <c r="Q25" s="137"/>
      <c r="R25" s="137"/>
      <c r="S25" s="137"/>
      <c r="T25" s="137"/>
      <c r="U25" s="137"/>
      <c r="V25" s="100"/>
    </row>
    <row r="26" spans="5:22" ht="19.5" thickBot="1" x14ac:dyDescent="0.35">
      <c r="E26" s="89" t="s">
        <v>50</v>
      </c>
      <c r="F26" s="89" t="s">
        <v>51</v>
      </c>
      <c r="G26" s="89" t="s">
        <v>28</v>
      </c>
      <c r="H26" s="89" t="s">
        <v>52</v>
      </c>
      <c r="I26" s="89" t="s">
        <v>53</v>
      </c>
      <c r="J26" s="89" t="s">
        <v>54</v>
      </c>
      <c r="K26" s="89" t="s">
        <v>55</v>
      </c>
      <c r="P26" s="138" t="s">
        <v>76</v>
      </c>
      <c r="Q26" s="138"/>
      <c r="R26" s="138"/>
      <c r="S26" s="138"/>
      <c r="T26" s="138"/>
      <c r="U26" s="138"/>
      <c r="V26" s="100"/>
    </row>
    <row r="27" spans="5:22" ht="27" thickTop="1" thickBot="1" x14ac:dyDescent="0.35">
      <c r="E27" s="63" t="s">
        <v>56</v>
      </c>
      <c r="F27" s="63">
        <v>18</v>
      </c>
      <c r="G27" s="63">
        <v>3</v>
      </c>
      <c r="H27" s="63">
        <v>6</v>
      </c>
      <c r="I27" s="63">
        <v>6</v>
      </c>
      <c r="J27" s="63">
        <v>3.0795788342805969E-2</v>
      </c>
      <c r="K27" s="63">
        <v>4.7570626630894131</v>
      </c>
      <c r="P27" s="139" t="s">
        <v>77</v>
      </c>
      <c r="Q27" s="101" t="s">
        <v>78</v>
      </c>
      <c r="R27" s="102" t="s">
        <v>28</v>
      </c>
      <c r="S27" s="102" t="s">
        <v>79</v>
      </c>
      <c r="T27" s="102" t="s">
        <v>53</v>
      </c>
      <c r="U27" s="103" t="s">
        <v>80</v>
      </c>
      <c r="V27" s="100"/>
    </row>
    <row r="28" spans="5:22" ht="19.5" thickTop="1" x14ac:dyDescent="0.3">
      <c r="E28" s="63" t="s">
        <v>57</v>
      </c>
      <c r="F28" s="63">
        <v>8</v>
      </c>
      <c r="G28" s="63">
        <v>2</v>
      </c>
      <c r="H28" s="63">
        <v>4</v>
      </c>
      <c r="I28" s="63">
        <v>4</v>
      </c>
      <c r="J28" s="63">
        <v>7.8717201166180764E-2</v>
      </c>
      <c r="K28" s="63">
        <v>5.1432528497847176</v>
      </c>
      <c r="P28" s="104" t="s">
        <v>81</v>
      </c>
      <c r="Q28" s="105" t="s">
        <v>88</v>
      </c>
      <c r="R28" s="106">
        <v>11</v>
      </c>
      <c r="S28" s="107">
        <v>2.9090909090909096</v>
      </c>
      <c r="T28" s="108"/>
      <c r="U28" s="109"/>
      <c r="V28" s="100"/>
    </row>
    <row r="29" spans="5:22" ht="18.75" x14ac:dyDescent="0.3">
      <c r="E29" s="63" t="s">
        <v>58</v>
      </c>
      <c r="F29" s="63">
        <v>6</v>
      </c>
      <c r="G29" s="63">
        <v>6</v>
      </c>
      <c r="H29" s="63">
        <v>1</v>
      </c>
      <c r="I29" s="63"/>
      <c r="J29" s="63"/>
      <c r="K29" s="63"/>
      <c r="P29" s="110" t="s">
        <v>82</v>
      </c>
      <c r="Q29" s="111">
        <v>300.00000000000176</v>
      </c>
      <c r="R29" s="112">
        <v>1</v>
      </c>
      <c r="S29" s="113">
        <v>300.00000000000176</v>
      </c>
      <c r="T29" s="114"/>
      <c r="U29" s="115"/>
      <c r="V29" s="100"/>
    </row>
    <row r="30" spans="5:22" ht="18.75" x14ac:dyDescent="0.3">
      <c r="E30" s="63"/>
      <c r="F30" s="63"/>
      <c r="G30" s="63"/>
      <c r="H30" s="63"/>
      <c r="I30" s="63"/>
      <c r="J30" s="63"/>
      <c r="K30" s="63"/>
      <c r="P30" s="110" t="s">
        <v>83</v>
      </c>
      <c r="Q30" s="111">
        <v>18.000000000000011</v>
      </c>
      <c r="R30" s="112">
        <v>3</v>
      </c>
      <c r="S30" s="113">
        <v>6.0000000000000036</v>
      </c>
      <c r="T30" s="114"/>
      <c r="U30" s="115"/>
      <c r="V30" s="100"/>
    </row>
    <row r="31" spans="5:22" ht="19.5" thickBot="1" x14ac:dyDescent="0.35">
      <c r="E31" s="90" t="s">
        <v>24</v>
      </c>
      <c r="F31" s="90">
        <v>32</v>
      </c>
      <c r="G31" s="90">
        <v>11</v>
      </c>
      <c r="H31" s="90"/>
      <c r="I31" s="90"/>
      <c r="J31" s="90"/>
      <c r="K31" s="90"/>
      <c r="P31" s="110" t="s">
        <v>84</v>
      </c>
      <c r="Q31" s="111">
        <v>7.9999999999999938</v>
      </c>
      <c r="R31" s="112">
        <v>2</v>
      </c>
      <c r="S31" s="113">
        <v>3.9999999999999969</v>
      </c>
      <c r="T31" s="114"/>
      <c r="U31" s="115"/>
      <c r="V31" s="100"/>
    </row>
    <row r="32" spans="5:22" ht="24" x14ac:dyDescent="0.25">
      <c r="P32" s="110" t="s">
        <v>85</v>
      </c>
      <c r="Q32" s="111">
        <v>6.0000000000000062</v>
      </c>
      <c r="R32" s="112">
        <v>6</v>
      </c>
      <c r="S32" s="113">
        <v>1.0000000000000011</v>
      </c>
      <c r="T32" s="114"/>
      <c r="U32" s="115"/>
      <c r="V32" s="100"/>
    </row>
    <row r="33" spans="7:22" x14ac:dyDescent="0.25">
      <c r="P33" s="110" t="s">
        <v>58</v>
      </c>
      <c r="Q33" s="111">
        <v>0</v>
      </c>
      <c r="R33" s="112">
        <v>0</v>
      </c>
      <c r="S33" s="114"/>
      <c r="T33" s="116"/>
      <c r="U33" s="117"/>
      <c r="V33" s="100"/>
    </row>
    <row r="34" spans="7:22" x14ac:dyDescent="0.25">
      <c r="G34">
        <v>300</v>
      </c>
      <c r="P34" s="110" t="s">
        <v>24</v>
      </c>
      <c r="Q34" s="111">
        <v>332</v>
      </c>
      <c r="R34" s="112">
        <v>12</v>
      </c>
      <c r="S34" s="116"/>
      <c r="T34" s="116"/>
      <c r="U34" s="117"/>
      <c r="V34" s="100"/>
    </row>
    <row r="35" spans="7:22" ht="15.75" thickBot="1" x14ac:dyDescent="0.3">
      <c r="P35" s="118" t="s">
        <v>86</v>
      </c>
      <c r="Q35" s="119">
        <v>32.000000000000007</v>
      </c>
      <c r="R35" s="120">
        <v>11</v>
      </c>
      <c r="S35" s="121"/>
      <c r="T35" s="121"/>
      <c r="U35" s="122"/>
      <c r="V35" s="100"/>
    </row>
    <row r="36" spans="7:22" ht="15.75" thickTop="1" x14ac:dyDescent="0.25">
      <c r="K36">
        <f>32/11</f>
        <v>2.9090909090909092</v>
      </c>
      <c r="P36" s="138" t="s">
        <v>87</v>
      </c>
      <c r="Q36" s="138"/>
      <c r="R36" s="138"/>
      <c r="S36" s="138"/>
      <c r="T36" s="138"/>
      <c r="U36" s="138"/>
      <c r="V36" s="100"/>
    </row>
    <row r="41" spans="7:22" x14ac:dyDescent="0.25">
      <c r="P41" t="s">
        <v>82</v>
      </c>
    </row>
    <row r="42" spans="7:22" x14ac:dyDescent="0.25">
      <c r="P42">
        <f>(F4)^2</f>
        <v>36</v>
      </c>
      <c r="Q42">
        <f t="shared" ref="Q42:R42" si="8">(G4)^2</f>
        <v>25</v>
      </c>
      <c r="R42">
        <f t="shared" si="8"/>
        <v>25</v>
      </c>
    </row>
    <row r="43" spans="7:22" x14ac:dyDescent="0.25">
      <c r="P43">
        <f t="shared" ref="P43:P45" si="9">(F5)^2</f>
        <v>49</v>
      </c>
      <c r="Q43">
        <f t="shared" ref="Q43:Q45" si="10">(G5)^2</f>
        <v>25</v>
      </c>
      <c r="R43">
        <f t="shared" ref="R43:R45" si="11">(H5)^2</f>
        <v>16</v>
      </c>
      <c r="T43">
        <f>SUM(P42:R45)</f>
        <v>332</v>
      </c>
    </row>
    <row r="44" spans="7:22" x14ac:dyDescent="0.25">
      <c r="P44">
        <f t="shared" si="9"/>
        <v>9</v>
      </c>
      <c r="Q44">
        <f t="shared" si="10"/>
        <v>9</v>
      </c>
      <c r="R44">
        <f t="shared" si="11"/>
        <v>9</v>
      </c>
    </row>
    <row r="45" spans="7:22" x14ac:dyDescent="0.25">
      <c r="P45">
        <f t="shared" si="9"/>
        <v>64</v>
      </c>
      <c r="Q45">
        <f t="shared" si="10"/>
        <v>49</v>
      </c>
      <c r="R45">
        <f t="shared" si="11"/>
        <v>16</v>
      </c>
    </row>
    <row r="47" spans="7:22" x14ac:dyDescent="0.25">
      <c r="P47" t="s">
        <v>89</v>
      </c>
      <c r="Q47" s="91">
        <f>332-32</f>
        <v>300</v>
      </c>
    </row>
    <row r="57" spans="5:9" x14ac:dyDescent="0.25">
      <c r="E57" t="s">
        <v>43</v>
      </c>
    </row>
    <row r="58" spans="5:9" ht="15.75" thickBot="1" x14ac:dyDescent="0.3"/>
    <row r="59" spans="5:9" x14ac:dyDescent="0.25">
      <c r="E59" s="36" t="s">
        <v>44</v>
      </c>
      <c r="F59" s="36" t="s">
        <v>45</v>
      </c>
      <c r="G59" s="36" t="s">
        <v>46</v>
      </c>
      <c r="H59" s="36" t="s">
        <v>47</v>
      </c>
      <c r="I59" s="36" t="s">
        <v>48</v>
      </c>
    </row>
    <row r="60" spans="5:9" x14ac:dyDescent="0.25">
      <c r="E60" t="s">
        <v>67</v>
      </c>
      <c r="F60">
        <v>3</v>
      </c>
      <c r="G60">
        <v>16</v>
      </c>
      <c r="H60">
        <v>5.333333333333333</v>
      </c>
      <c r="I60">
        <v>0.33333333333333337</v>
      </c>
    </row>
    <row r="61" spans="5:9" x14ac:dyDescent="0.25">
      <c r="E61" t="s">
        <v>68</v>
      </c>
      <c r="F61">
        <v>3</v>
      </c>
      <c r="G61">
        <v>16</v>
      </c>
      <c r="H61">
        <v>5.333333333333333</v>
      </c>
      <c r="I61">
        <v>2.3333333333333357</v>
      </c>
    </row>
    <row r="62" spans="5:9" x14ac:dyDescent="0.25">
      <c r="E62" t="s">
        <v>69</v>
      </c>
      <c r="F62">
        <v>3</v>
      </c>
      <c r="G62">
        <v>9</v>
      </c>
      <c r="H62">
        <v>3</v>
      </c>
      <c r="I62">
        <v>0</v>
      </c>
    </row>
    <row r="63" spans="5:9" x14ac:dyDescent="0.25">
      <c r="E63" t="s">
        <v>70</v>
      </c>
      <c r="F63">
        <v>3</v>
      </c>
      <c r="G63">
        <v>19</v>
      </c>
      <c r="H63">
        <v>6.333333333333333</v>
      </c>
      <c r="I63">
        <v>4.3333333333333357</v>
      </c>
    </row>
    <row r="65" spans="5:11" x14ac:dyDescent="0.25">
      <c r="E65" t="s">
        <v>61</v>
      </c>
      <c r="F65">
        <v>4</v>
      </c>
      <c r="G65">
        <v>24</v>
      </c>
      <c r="H65">
        <v>6</v>
      </c>
      <c r="I65">
        <v>4.666666666666667</v>
      </c>
    </row>
    <row r="66" spans="5:11" x14ac:dyDescent="0.25">
      <c r="E66" t="s">
        <v>38</v>
      </c>
      <c r="F66">
        <v>4</v>
      </c>
      <c r="G66">
        <v>20</v>
      </c>
      <c r="H66">
        <v>5</v>
      </c>
      <c r="I66">
        <v>2.6666666666666665</v>
      </c>
    </row>
    <row r="67" spans="5:11" ht="15.75" thickBot="1" x14ac:dyDescent="0.3">
      <c r="E67" s="35" t="s">
        <v>37</v>
      </c>
      <c r="F67" s="35">
        <v>4</v>
      </c>
      <c r="G67" s="35">
        <v>16</v>
      </c>
      <c r="H67" s="35">
        <v>4</v>
      </c>
      <c r="I67" s="35">
        <v>0.66666666666666663</v>
      </c>
    </row>
    <row r="70" spans="5:11" ht="15.75" thickBot="1" x14ac:dyDescent="0.3">
      <c r="E70" t="s">
        <v>49</v>
      </c>
    </row>
    <row r="71" spans="5:11" x14ac:dyDescent="0.25">
      <c r="E71" s="36" t="s">
        <v>50</v>
      </c>
      <c r="F71" s="36" t="s">
        <v>51</v>
      </c>
      <c r="G71" s="36" t="s">
        <v>28</v>
      </c>
      <c r="H71" s="36" t="s">
        <v>52</v>
      </c>
      <c r="I71" s="36" t="s">
        <v>53</v>
      </c>
      <c r="J71" s="36" t="s">
        <v>54</v>
      </c>
      <c r="K71" s="36" t="s">
        <v>55</v>
      </c>
    </row>
    <row r="72" spans="5:11" x14ac:dyDescent="0.25">
      <c r="E72" t="s">
        <v>56</v>
      </c>
      <c r="F72">
        <v>18</v>
      </c>
      <c r="G72">
        <v>3</v>
      </c>
      <c r="H72">
        <v>6</v>
      </c>
      <c r="I72">
        <v>6</v>
      </c>
      <c r="J72">
        <v>3.0795788342805969E-2</v>
      </c>
      <c r="K72">
        <v>4.7570626630894131</v>
      </c>
    </row>
    <row r="73" spans="5:11" x14ac:dyDescent="0.25">
      <c r="E73" t="s">
        <v>57</v>
      </c>
      <c r="F73">
        <v>8</v>
      </c>
      <c r="G73">
        <v>2</v>
      </c>
      <c r="H73">
        <v>4</v>
      </c>
      <c r="I73">
        <v>4</v>
      </c>
      <c r="J73">
        <v>7.8717201166180764E-2</v>
      </c>
      <c r="K73">
        <v>5.1432528497847176</v>
      </c>
    </row>
    <row r="74" spans="5:11" x14ac:dyDescent="0.25">
      <c r="E74" t="s">
        <v>58</v>
      </c>
      <c r="F74">
        <v>6</v>
      </c>
      <c r="G74">
        <v>6</v>
      </c>
      <c r="H74">
        <v>1</v>
      </c>
    </row>
    <row r="76" spans="5:11" ht="15.75" thickBot="1" x14ac:dyDescent="0.3">
      <c r="E76" s="35" t="s">
        <v>24</v>
      </c>
      <c r="F76" s="35">
        <v>32</v>
      </c>
      <c r="G76" s="35">
        <v>11</v>
      </c>
      <c r="H76" s="35"/>
      <c r="I76" s="35"/>
      <c r="J76" s="35"/>
      <c r="K76" s="35"/>
    </row>
  </sheetData>
  <mergeCells count="4">
    <mergeCell ref="P25:U25"/>
    <mergeCell ref="P26:U26"/>
    <mergeCell ref="P27"/>
    <mergeCell ref="P36:U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SST</vt:lpstr>
      <vt:lpstr>SSC</vt:lpstr>
      <vt:lpstr>SSBlock</vt:lpstr>
      <vt:lpstr>SSE</vt:lpstr>
      <vt:lpstr>Sheet1</vt:lpstr>
      <vt:lpstr>Excel</vt:lpstr>
      <vt:lpstr>Example 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Faraz Ahmad (LAM)</cp:lastModifiedBy>
  <dcterms:created xsi:type="dcterms:W3CDTF">2013-08-04T02:39:28Z</dcterms:created>
  <dcterms:modified xsi:type="dcterms:W3CDTF">2023-10-13T11:04:09Z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6ac30c89-10be-4847-883e-a9d1a64ca431</vt:lpwstr>
  </property>
</Properties>
</file>