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sc-my.sharepoint.com/personal/serfani_email_sc_edu/Documents/Projects/2021 ICCV/"/>
    </mc:Choice>
  </mc:AlternateContent>
  <xr:revisionPtr revIDLastSave="549" documentId="8_{5684E29C-F5D0-44EF-AD62-B8C8996138E1}" xr6:coauthVersionLast="46" xr6:coauthVersionMax="46" xr10:uidLastSave="{26B457CA-2519-4F19-A5C9-2D4710B44052}"/>
  <bookViews>
    <workbookView xWindow="28680" yWindow="-120" windowWidth="29040" windowHeight="15840" activeTab="4" xr2:uid="{8D35C8CF-BF11-4CC3-9396-743ED0193904}"/>
  </bookViews>
  <sheets>
    <sheet name="images" sheetId="3" r:id="rId1"/>
    <sheet name="labels" sheetId="2" r:id="rId2"/>
    <sheet name="pixels" sheetId="1" r:id="rId3"/>
    <sheet name="correlation" sheetId="5" r:id="rId4"/>
    <sheet name="inconsistency_analysis" sheetId="7" r:id="rId5"/>
    <sheet name="AT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6" l="1"/>
  <c r="E21" i="6"/>
  <c r="F21" i="6"/>
  <c r="C21" i="6"/>
  <c r="B21" i="6"/>
  <c r="B59" i="1"/>
  <c r="B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L3" i="1"/>
  <c r="AL4" i="1"/>
  <c r="AL5" i="1"/>
  <c r="AL59" i="1" s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2" i="1"/>
  <c r="F37" i="3"/>
  <c r="E37" i="3"/>
  <c r="D37" i="3"/>
  <c r="B37" i="3"/>
  <c r="G7" i="3"/>
  <c r="G37" i="3" s="1"/>
  <c r="AL59" i="2" l="1"/>
</calcChain>
</file>

<file path=xl/sharedStrings.xml><?xml version="1.0" encoding="utf-8"?>
<sst xmlns="http://schemas.openxmlformats.org/spreadsheetml/2006/main" count="749" uniqueCount="86">
  <si>
    <t>label</t>
  </si>
  <si>
    <t>background</t>
  </si>
  <si>
    <t>bicycle</t>
  </si>
  <si>
    <t>boat</t>
  </si>
  <si>
    <t>breakwater</t>
  </si>
  <si>
    <t>bridge</t>
  </si>
  <si>
    <t>building</t>
  </si>
  <si>
    <t>bus</t>
  </si>
  <si>
    <t>canal</t>
  </si>
  <si>
    <t>car</t>
  </si>
  <si>
    <t>cliff</t>
  </si>
  <si>
    <t>culvert</t>
  </si>
  <si>
    <t>cypress_tree</t>
  </si>
  <si>
    <t>dam</t>
  </si>
  <si>
    <t>ditch</t>
  </si>
  <si>
    <t>fence</t>
  </si>
  <si>
    <t>fire_hydrant</t>
  </si>
  <si>
    <t>fjord</t>
  </si>
  <si>
    <t>flood</t>
  </si>
  <si>
    <t>glaciers</t>
  </si>
  <si>
    <t>hot_spring</t>
  </si>
  <si>
    <t>lake</t>
  </si>
  <si>
    <t>levee</t>
  </si>
  <si>
    <t>lighthouse</t>
  </si>
  <si>
    <t>mangrove</t>
  </si>
  <si>
    <t>marsh</t>
  </si>
  <si>
    <t>motorcycle</t>
  </si>
  <si>
    <t>offshore_platform</t>
  </si>
  <si>
    <t>parking_meter</t>
  </si>
  <si>
    <t>person</t>
  </si>
  <si>
    <t>pier</t>
  </si>
  <si>
    <t>pipeline</t>
  </si>
  <si>
    <t>pole</t>
  </si>
  <si>
    <t>puddle</t>
  </si>
  <si>
    <t>rapids</t>
  </si>
  <si>
    <t>reservoir</t>
  </si>
  <si>
    <t>river</t>
  </si>
  <si>
    <t>river_delta</t>
  </si>
  <si>
    <t>road</t>
  </si>
  <si>
    <t>sea</t>
  </si>
  <si>
    <t>ship</t>
  </si>
  <si>
    <t>shoreline</t>
  </si>
  <si>
    <t>sidewalk</t>
  </si>
  <si>
    <t>sky</t>
  </si>
  <si>
    <t>snow</t>
  </si>
  <si>
    <t>spillway</t>
  </si>
  <si>
    <t>swimming_pool</t>
  </si>
  <si>
    <t>terrain</t>
  </si>
  <si>
    <t>traffic_sign</t>
  </si>
  <si>
    <t>train</t>
  </si>
  <si>
    <t>truck</t>
  </si>
  <si>
    <t>umbrella</t>
  </si>
  <si>
    <t>vegetation</t>
  </si>
  <si>
    <t>wall</t>
  </si>
  <si>
    <t>water_tower</t>
  </si>
  <si>
    <t>water_well</t>
  </si>
  <si>
    <t>waterfall</t>
  </si>
  <si>
    <t>wetland</t>
  </si>
  <si>
    <t>brdige</t>
  </si>
  <si>
    <t>#</t>
  </si>
  <si>
    <t>Label name</t>
  </si>
  <si>
    <t>Number of images</t>
  </si>
  <si>
    <t>Train</t>
  </si>
  <si>
    <t>Validation</t>
  </si>
  <si>
    <t>Test</t>
  </si>
  <si>
    <t>Total</t>
  </si>
  <si>
    <t>index</t>
  </si>
  <si>
    <t>pixels</t>
  </si>
  <si>
    <t>labels</t>
  </si>
  <si>
    <t>images</t>
  </si>
  <si>
    <t>swamp</t>
  </si>
  <si>
    <t>estuary</t>
  </si>
  <si>
    <t>Annotator</t>
  </si>
  <si>
    <t>Nathan</t>
  </si>
  <si>
    <t>Reddy</t>
  </si>
  <si>
    <t>Tripp</t>
  </si>
  <si>
    <t>Ashlin</t>
  </si>
  <si>
    <t>Ammar</t>
  </si>
  <si>
    <t>Reddy/ Tripp</t>
  </si>
  <si>
    <t>Nathan/ Ashlin</t>
  </si>
  <si>
    <t>Individual</t>
  </si>
  <si>
    <t>IoU</t>
  </si>
  <si>
    <t>ACC</t>
  </si>
  <si>
    <t>nan</t>
  </si>
  <si>
    <t>mIoU</t>
  </si>
  <si>
    <t>mACC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</si>
</sst>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193"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rgb="FFBDD7E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rgb="FFBDD7E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labels!$AL$1</c:f>
              <c:strCache>
                <c:ptCount val="1"/>
                <c:pt idx="0">
                  <c:v>labels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labels!$B$2:$B$58</c:f>
              <c:strCache>
                <c:ptCount val="35"/>
                <c:pt idx="0">
                  <c:v>breakwater</c:v>
                </c:pt>
                <c:pt idx="1">
                  <c:v>bridge</c:v>
                </c:pt>
                <c:pt idx="2">
                  <c:v>canal</c:v>
                </c:pt>
                <c:pt idx="3">
                  <c:v>cliff</c:v>
                </c:pt>
                <c:pt idx="4">
                  <c:v>culvert</c:v>
                </c:pt>
                <c:pt idx="5">
                  <c:v>cypress_tree</c:v>
                </c:pt>
                <c:pt idx="6">
                  <c:v>dam</c:v>
                </c:pt>
                <c:pt idx="7">
                  <c:v>ditch</c:v>
                </c:pt>
                <c:pt idx="8">
                  <c:v>fjord</c:v>
                </c:pt>
                <c:pt idx="9">
                  <c:v>flood</c:v>
                </c:pt>
                <c:pt idx="10">
                  <c:v>glaciers</c:v>
                </c:pt>
                <c:pt idx="11">
                  <c:v>hot_spring</c:v>
                </c:pt>
                <c:pt idx="12">
                  <c:v>lake</c:v>
                </c:pt>
                <c:pt idx="13">
                  <c:v>levee</c:v>
                </c:pt>
                <c:pt idx="14">
                  <c:v>lighthouse</c:v>
                </c:pt>
                <c:pt idx="15">
                  <c:v>mangrove</c:v>
                </c:pt>
                <c:pt idx="16">
                  <c:v>marsh</c:v>
                </c:pt>
                <c:pt idx="17">
                  <c:v>offshore_platform</c:v>
                </c:pt>
                <c:pt idx="18">
                  <c:v>pier</c:v>
                </c:pt>
                <c:pt idx="19">
                  <c:v>pipeline</c:v>
                </c:pt>
                <c:pt idx="20">
                  <c:v>puddle</c:v>
                </c:pt>
                <c:pt idx="21">
                  <c:v>rapids</c:v>
                </c:pt>
                <c:pt idx="22">
                  <c:v>reservoir</c:v>
                </c:pt>
                <c:pt idx="23">
                  <c:v>river</c:v>
                </c:pt>
                <c:pt idx="24">
                  <c:v>river_delta</c:v>
                </c:pt>
                <c:pt idx="25">
                  <c:v>sea</c:v>
                </c:pt>
                <c:pt idx="26">
                  <c:v>ship</c:v>
                </c:pt>
                <c:pt idx="27">
                  <c:v>shoreline</c:v>
                </c:pt>
                <c:pt idx="28">
                  <c:v>snow</c:v>
                </c:pt>
                <c:pt idx="29">
                  <c:v>spillway</c:v>
                </c:pt>
                <c:pt idx="30">
                  <c:v>swimming_pool</c:v>
                </c:pt>
                <c:pt idx="31">
                  <c:v>water_tower</c:v>
                </c:pt>
                <c:pt idx="32">
                  <c:v>water_well</c:v>
                </c:pt>
                <c:pt idx="33">
                  <c:v>waterfall</c:v>
                </c:pt>
                <c:pt idx="34">
                  <c:v>wetland</c:v>
                </c:pt>
              </c:strCache>
            </c:strRef>
          </c:cat>
          <c:val>
            <c:numRef>
              <c:f>labels!$AL$2:$AL$58</c:f>
              <c:numCache>
                <c:formatCode>General</c:formatCode>
                <c:ptCount val="35"/>
                <c:pt idx="0">
                  <c:v>286</c:v>
                </c:pt>
                <c:pt idx="1">
                  <c:v>365</c:v>
                </c:pt>
                <c:pt idx="2">
                  <c:v>273</c:v>
                </c:pt>
                <c:pt idx="3">
                  <c:v>293</c:v>
                </c:pt>
                <c:pt idx="4">
                  <c:v>93</c:v>
                </c:pt>
                <c:pt idx="5">
                  <c:v>42</c:v>
                </c:pt>
                <c:pt idx="6">
                  <c:v>207</c:v>
                </c:pt>
                <c:pt idx="7">
                  <c:v>93</c:v>
                </c:pt>
                <c:pt idx="8">
                  <c:v>89</c:v>
                </c:pt>
                <c:pt idx="9">
                  <c:v>118</c:v>
                </c:pt>
                <c:pt idx="10">
                  <c:v>91</c:v>
                </c:pt>
                <c:pt idx="11">
                  <c:v>121</c:v>
                </c:pt>
                <c:pt idx="12">
                  <c:v>242</c:v>
                </c:pt>
                <c:pt idx="13">
                  <c:v>208</c:v>
                </c:pt>
                <c:pt idx="14">
                  <c:v>198</c:v>
                </c:pt>
                <c:pt idx="15">
                  <c:v>90</c:v>
                </c:pt>
                <c:pt idx="16">
                  <c:v>176</c:v>
                </c:pt>
                <c:pt idx="17">
                  <c:v>124</c:v>
                </c:pt>
                <c:pt idx="18">
                  <c:v>432</c:v>
                </c:pt>
                <c:pt idx="19">
                  <c:v>86</c:v>
                </c:pt>
                <c:pt idx="20">
                  <c:v>120</c:v>
                </c:pt>
                <c:pt idx="21">
                  <c:v>183</c:v>
                </c:pt>
                <c:pt idx="22">
                  <c:v>253</c:v>
                </c:pt>
                <c:pt idx="23">
                  <c:v>558</c:v>
                </c:pt>
                <c:pt idx="24">
                  <c:v>26</c:v>
                </c:pt>
                <c:pt idx="25">
                  <c:v>999</c:v>
                </c:pt>
                <c:pt idx="26">
                  <c:v>204</c:v>
                </c:pt>
                <c:pt idx="27">
                  <c:v>306</c:v>
                </c:pt>
                <c:pt idx="28">
                  <c:v>406</c:v>
                </c:pt>
                <c:pt idx="29">
                  <c:v>245</c:v>
                </c:pt>
                <c:pt idx="30">
                  <c:v>72</c:v>
                </c:pt>
                <c:pt idx="31">
                  <c:v>223</c:v>
                </c:pt>
                <c:pt idx="32">
                  <c:v>60</c:v>
                </c:pt>
                <c:pt idx="33">
                  <c:v>159</c:v>
                </c:pt>
                <c:pt idx="34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4-4E7F-AB02-1F6E9C43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745583"/>
        <c:axId val="1451742671"/>
      </c:barChart>
      <c:catAx>
        <c:axId val="14517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42671"/>
        <c:crosses val="autoZero"/>
        <c:auto val="1"/>
        <c:lblAlgn val="ctr"/>
        <c:lblOffset val="100"/>
        <c:noMultiLvlLbl val="0"/>
      </c:catAx>
      <c:valAx>
        <c:axId val="14517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4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pixels!$AL$1</c:f>
              <c:strCache>
                <c:ptCount val="1"/>
                <c:pt idx="0">
                  <c:v>pixels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pixels!$B$2:$B$58</c:f>
              <c:strCache>
                <c:ptCount val="35"/>
                <c:pt idx="0">
                  <c:v>breakwater</c:v>
                </c:pt>
                <c:pt idx="1">
                  <c:v>bridge</c:v>
                </c:pt>
                <c:pt idx="2">
                  <c:v>canal</c:v>
                </c:pt>
                <c:pt idx="3">
                  <c:v>cliff</c:v>
                </c:pt>
                <c:pt idx="4">
                  <c:v>culvert</c:v>
                </c:pt>
                <c:pt idx="5">
                  <c:v>cypress_tree</c:v>
                </c:pt>
                <c:pt idx="6">
                  <c:v>dam</c:v>
                </c:pt>
                <c:pt idx="7">
                  <c:v>ditch</c:v>
                </c:pt>
                <c:pt idx="8">
                  <c:v>fjord</c:v>
                </c:pt>
                <c:pt idx="9">
                  <c:v>flood</c:v>
                </c:pt>
                <c:pt idx="10">
                  <c:v>glaciers</c:v>
                </c:pt>
                <c:pt idx="11">
                  <c:v>hot_spring</c:v>
                </c:pt>
                <c:pt idx="12">
                  <c:v>lake</c:v>
                </c:pt>
                <c:pt idx="13">
                  <c:v>levee</c:v>
                </c:pt>
                <c:pt idx="14">
                  <c:v>lighthouse</c:v>
                </c:pt>
                <c:pt idx="15">
                  <c:v>mangrove</c:v>
                </c:pt>
                <c:pt idx="16">
                  <c:v>marsh</c:v>
                </c:pt>
                <c:pt idx="17">
                  <c:v>offshore_platform</c:v>
                </c:pt>
                <c:pt idx="18">
                  <c:v>pier</c:v>
                </c:pt>
                <c:pt idx="19">
                  <c:v>pipeline</c:v>
                </c:pt>
                <c:pt idx="20">
                  <c:v>puddle</c:v>
                </c:pt>
                <c:pt idx="21">
                  <c:v>rapids</c:v>
                </c:pt>
                <c:pt idx="22">
                  <c:v>reservoir</c:v>
                </c:pt>
                <c:pt idx="23">
                  <c:v>river</c:v>
                </c:pt>
                <c:pt idx="24">
                  <c:v>river_delta</c:v>
                </c:pt>
                <c:pt idx="25">
                  <c:v>sea</c:v>
                </c:pt>
                <c:pt idx="26">
                  <c:v>ship</c:v>
                </c:pt>
                <c:pt idx="27">
                  <c:v>shoreline</c:v>
                </c:pt>
                <c:pt idx="28">
                  <c:v>snow</c:v>
                </c:pt>
                <c:pt idx="29">
                  <c:v>spillway</c:v>
                </c:pt>
                <c:pt idx="30">
                  <c:v>swimming_pool</c:v>
                </c:pt>
                <c:pt idx="31">
                  <c:v>water_tower</c:v>
                </c:pt>
                <c:pt idx="32">
                  <c:v>water_well</c:v>
                </c:pt>
                <c:pt idx="33">
                  <c:v>waterfall</c:v>
                </c:pt>
                <c:pt idx="34">
                  <c:v>wetland</c:v>
                </c:pt>
              </c:strCache>
            </c:strRef>
          </c:cat>
          <c:val>
            <c:numRef>
              <c:f>pixels!$AL$2:$AL$58</c:f>
              <c:numCache>
                <c:formatCode>General</c:formatCode>
                <c:ptCount val="35"/>
                <c:pt idx="0">
                  <c:v>37013</c:v>
                </c:pt>
                <c:pt idx="1">
                  <c:v>46051</c:v>
                </c:pt>
                <c:pt idx="2">
                  <c:v>37031</c:v>
                </c:pt>
                <c:pt idx="3">
                  <c:v>37334</c:v>
                </c:pt>
                <c:pt idx="4">
                  <c:v>11580</c:v>
                </c:pt>
                <c:pt idx="5">
                  <c:v>5763</c:v>
                </c:pt>
                <c:pt idx="6">
                  <c:v>25885</c:v>
                </c:pt>
                <c:pt idx="7">
                  <c:v>12671</c:v>
                </c:pt>
                <c:pt idx="8">
                  <c:v>11106</c:v>
                </c:pt>
                <c:pt idx="9">
                  <c:v>14870</c:v>
                </c:pt>
                <c:pt idx="10">
                  <c:v>11231</c:v>
                </c:pt>
                <c:pt idx="11">
                  <c:v>15109</c:v>
                </c:pt>
                <c:pt idx="12">
                  <c:v>31108</c:v>
                </c:pt>
                <c:pt idx="13">
                  <c:v>26636</c:v>
                </c:pt>
                <c:pt idx="14">
                  <c:v>24627</c:v>
                </c:pt>
                <c:pt idx="15">
                  <c:v>11991</c:v>
                </c:pt>
                <c:pt idx="16">
                  <c:v>21061</c:v>
                </c:pt>
                <c:pt idx="17">
                  <c:v>15590</c:v>
                </c:pt>
                <c:pt idx="18">
                  <c:v>52176</c:v>
                </c:pt>
                <c:pt idx="19">
                  <c:v>11571</c:v>
                </c:pt>
                <c:pt idx="20">
                  <c:v>15072</c:v>
                </c:pt>
                <c:pt idx="21">
                  <c:v>24281</c:v>
                </c:pt>
                <c:pt idx="22">
                  <c:v>31560</c:v>
                </c:pt>
                <c:pt idx="23">
                  <c:v>69379</c:v>
                </c:pt>
                <c:pt idx="24">
                  <c:v>3223</c:v>
                </c:pt>
                <c:pt idx="25">
                  <c:v>123845</c:v>
                </c:pt>
                <c:pt idx="26">
                  <c:v>26899</c:v>
                </c:pt>
                <c:pt idx="27">
                  <c:v>39949</c:v>
                </c:pt>
                <c:pt idx="28">
                  <c:v>56618</c:v>
                </c:pt>
                <c:pt idx="29">
                  <c:v>30917</c:v>
                </c:pt>
                <c:pt idx="30">
                  <c:v>9291</c:v>
                </c:pt>
                <c:pt idx="31">
                  <c:v>26100</c:v>
                </c:pt>
                <c:pt idx="32">
                  <c:v>7418</c:v>
                </c:pt>
                <c:pt idx="33">
                  <c:v>20313</c:v>
                </c:pt>
                <c:pt idx="34">
                  <c:v>24121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C-442B-A82C-0EA47223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221215"/>
        <c:axId val="1999222047"/>
      </c:barChart>
      <c:catAx>
        <c:axId val="199922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22047"/>
        <c:crosses val="autoZero"/>
        <c:auto val="1"/>
        <c:lblAlgn val="ctr"/>
        <c:lblOffset val="100"/>
        <c:noMultiLvlLbl val="0"/>
      </c:catAx>
      <c:valAx>
        <c:axId val="19992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2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correlation!$C$1</c:f>
              <c:strCache>
                <c:ptCount val="1"/>
                <c:pt idx="0">
                  <c:v>labels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correlation!$B$2:$B$36</c:f>
              <c:numCache>
                <c:formatCode>General</c:formatCode>
                <c:ptCount val="35"/>
                <c:pt idx="0">
                  <c:v>192</c:v>
                </c:pt>
                <c:pt idx="1">
                  <c:v>81</c:v>
                </c:pt>
                <c:pt idx="2">
                  <c:v>195</c:v>
                </c:pt>
                <c:pt idx="3">
                  <c:v>41</c:v>
                </c:pt>
                <c:pt idx="4">
                  <c:v>64</c:v>
                </c:pt>
                <c:pt idx="5">
                  <c:v>40</c:v>
                </c:pt>
                <c:pt idx="6">
                  <c:v>99</c:v>
                </c:pt>
                <c:pt idx="7">
                  <c:v>96</c:v>
                </c:pt>
                <c:pt idx="8">
                  <c:v>88</c:v>
                </c:pt>
                <c:pt idx="9">
                  <c:v>116</c:v>
                </c:pt>
                <c:pt idx="10">
                  <c:v>82</c:v>
                </c:pt>
                <c:pt idx="11">
                  <c:v>121</c:v>
                </c:pt>
                <c:pt idx="12">
                  <c:v>120</c:v>
                </c:pt>
                <c:pt idx="13">
                  <c:v>43</c:v>
                </c:pt>
                <c:pt idx="14">
                  <c:v>120</c:v>
                </c:pt>
                <c:pt idx="15">
                  <c:v>90</c:v>
                </c:pt>
                <c:pt idx="16">
                  <c:v>70</c:v>
                </c:pt>
                <c:pt idx="17">
                  <c:v>107</c:v>
                </c:pt>
                <c:pt idx="18">
                  <c:v>150</c:v>
                </c:pt>
                <c:pt idx="19">
                  <c:v>59</c:v>
                </c:pt>
                <c:pt idx="20">
                  <c:v>62</c:v>
                </c:pt>
                <c:pt idx="21">
                  <c:v>92</c:v>
                </c:pt>
                <c:pt idx="22">
                  <c:v>137</c:v>
                </c:pt>
                <c:pt idx="23">
                  <c:v>127</c:v>
                </c:pt>
                <c:pt idx="24">
                  <c:v>24</c:v>
                </c:pt>
                <c:pt idx="25">
                  <c:v>204</c:v>
                </c:pt>
                <c:pt idx="26">
                  <c:v>151</c:v>
                </c:pt>
                <c:pt idx="27">
                  <c:v>69</c:v>
                </c:pt>
                <c:pt idx="28">
                  <c:v>240</c:v>
                </c:pt>
                <c:pt idx="29">
                  <c:v>165</c:v>
                </c:pt>
                <c:pt idx="30">
                  <c:v>72</c:v>
                </c:pt>
                <c:pt idx="31">
                  <c:v>219</c:v>
                </c:pt>
                <c:pt idx="32">
                  <c:v>60</c:v>
                </c:pt>
                <c:pt idx="33">
                  <c:v>156</c:v>
                </c:pt>
                <c:pt idx="34">
                  <c:v>80</c:v>
                </c:pt>
              </c:numCache>
            </c:numRef>
          </c:xVal>
          <c:yVal>
            <c:numRef>
              <c:f>correlation!$C$2:$C$36</c:f>
              <c:numCache>
                <c:formatCode>General</c:formatCode>
                <c:ptCount val="35"/>
                <c:pt idx="0">
                  <c:v>286</c:v>
                </c:pt>
                <c:pt idx="1">
                  <c:v>365</c:v>
                </c:pt>
                <c:pt idx="2">
                  <c:v>273</c:v>
                </c:pt>
                <c:pt idx="3">
                  <c:v>293</c:v>
                </c:pt>
                <c:pt idx="4">
                  <c:v>93</c:v>
                </c:pt>
                <c:pt idx="5">
                  <c:v>42</c:v>
                </c:pt>
                <c:pt idx="6">
                  <c:v>207</c:v>
                </c:pt>
                <c:pt idx="7">
                  <c:v>93</c:v>
                </c:pt>
                <c:pt idx="8">
                  <c:v>89</c:v>
                </c:pt>
                <c:pt idx="9">
                  <c:v>118</c:v>
                </c:pt>
                <c:pt idx="10">
                  <c:v>91</c:v>
                </c:pt>
                <c:pt idx="11">
                  <c:v>121</c:v>
                </c:pt>
                <c:pt idx="12">
                  <c:v>242</c:v>
                </c:pt>
                <c:pt idx="13">
                  <c:v>208</c:v>
                </c:pt>
                <c:pt idx="14">
                  <c:v>198</c:v>
                </c:pt>
                <c:pt idx="15">
                  <c:v>90</c:v>
                </c:pt>
                <c:pt idx="16">
                  <c:v>176</c:v>
                </c:pt>
                <c:pt idx="17">
                  <c:v>124</c:v>
                </c:pt>
                <c:pt idx="18">
                  <c:v>432</c:v>
                </c:pt>
                <c:pt idx="19">
                  <c:v>86</c:v>
                </c:pt>
                <c:pt idx="20">
                  <c:v>120</c:v>
                </c:pt>
                <c:pt idx="21">
                  <c:v>183</c:v>
                </c:pt>
                <c:pt idx="22">
                  <c:v>253</c:v>
                </c:pt>
                <c:pt idx="23">
                  <c:v>558</c:v>
                </c:pt>
                <c:pt idx="24">
                  <c:v>26</c:v>
                </c:pt>
                <c:pt idx="25">
                  <c:v>999</c:v>
                </c:pt>
                <c:pt idx="26">
                  <c:v>204</c:v>
                </c:pt>
                <c:pt idx="27">
                  <c:v>306</c:v>
                </c:pt>
                <c:pt idx="28">
                  <c:v>406</c:v>
                </c:pt>
                <c:pt idx="29">
                  <c:v>245</c:v>
                </c:pt>
                <c:pt idx="30">
                  <c:v>72</c:v>
                </c:pt>
                <c:pt idx="31">
                  <c:v>223</c:v>
                </c:pt>
                <c:pt idx="32">
                  <c:v>60</c:v>
                </c:pt>
                <c:pt idx="33">
                  <c:v>159</c:v>
                </c:pt>
                <c:pt idx="34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0-4F14-B699-0C6CA608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163327"/>
        <c:axId val="1886174975"/>
      </c:scatterChart>
      <c:valAx>
        <c:axId val="188616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74975"/>
        <c:crosses val="autoZero"/>
        <c:crossBetween val="midCat"/>
      </c:valAx>
      <c:valAx>
        <c:axId val="18861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6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correlation!$D$1</c:f>
              <c:strCache>
                <c:ptCount val="1"/>
                <c:pt idx="0">
                  <c:v>pixels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correlation!$B$2:$B$36</c:f>
              <c:numCache>
                <c:formatCode>General</c:formatCode>
                <c:ptCount val="35"/>
                <c:pt idx="0">
                  <c:v>192</c:v>
                </c:pt>
                <c:pt idx="1">
                  <c:v>81</c:v>
                </c:pt>
                <c:pt idx="2">
                  <c:v>195</c:v>
                </c:pt>
                <c:pt idx="3">
                  <c:v>41</c:v>
                </c:pt>
                <c:pt idx="4">
                  <c:v>64</c:v>
                </c:pt>
                <c:pt idx="5">
                  <c:v>40</c:v>
                </c:pt>
                <c:pt idx="6">
                  <c:v>99</c:v>
                </c:pt>
                <c:pt idx="7">
                  <c:v>96</c:v>
                </c:pt>
                <c:pt idx="8">
                  <c:v>88</c:v>
                </c:pt>
                <c:pt idx="9">
                  <c:v>116</c:v>
                </c:pt>
                <c:pt idx="10">
                  <c:v>82</c:v>
                </c:pt>
                <c:pt idx="11">
                  <c:v>121</c:v>
                </c:pt>
                <c:pt idx="12">
                  <c:v>120</c:v>
                </c:pt>
                <c:pt idx="13">
                  <c:v>43</c:v>
                </c:pt>
                <c:pt idx="14">
                  <c:v>120</c:v>
                </c:pt>
                <c:pt idx="15">
                  <c:v>90</c:v>
                </c:pt>
                <c:pt idx="16">
                  <c:v>70</c:v>
                </c:pt>
                <c:pt idx="17">
                  <c:v>107</c:v>
                </c:pt>
                <c:pt idx="18">
                  <c:v>150</c:v>
                </c:pt>
                <c:pt idx="19">
                  <c:v>59</c:v>
                </c:pt>
                <c:pt idx="20">
                  <c:v>62</c:v>
                </c:pt>
                <c:pt idx="21">
                  <c:v>92</c:v>
                </c:pt>
                <c:pt idx="22">
                  <c:v>137</c:v>
                </c:pt>
                <c:pt idx="23">
                  <c:v>127</c:v>
                </c:pt>
                <c:pt idx="24">
                  <c:v>24</c:v>
                </c:pt>
                <c:pt idx="25">
                  <c:v>204</c:v>
                </c:pt>
                <c:pt idx="26">
                  <c:v>151</c:v>
                </c:pt>
                <c:pt idx="27">
                  <c:v>69</c:v>
                </c:pt>
                <c:pt idx="28">
                  <c:v>240</c:v>
                </c:pt>
                <c:pt idx="29">
                  <c:v>165</c:v>
                </c:pt>
                <c:pt idx="30">
                  <c:v>72</c:v>
                </c:pt>
                <c:pt idx="31">
                  <c:v>219</c:v>
                </c:pt>
                <c:pt idx="32">
                  <c:v>60</c:v>
                </c:pt>
                <c:pt idx="33">
                  <c:v>156</c:v>
                </c:pt>
                <c:pt idx="34">
                  <c:v>80</c:v>
                </c:pt>
              </c:numCache>
            </c:numRef>
          </c:xVal>
          <c:yVal>
            <c:numRef>
              <c:f>correlation!$D$2:$D$36</c:f>
              <c:numCache>
                <c:formatCode>General</c:formatCode>
                <c:ptCount val="35"/>
                <c:pt idx="0">
                  <c:v>37013</c:v>
                </c:pt>
                <c:pt idx="1">
                  <c:v>46051</c:v>
                </c:pt>
                <c:pt idx="2">
                  <c:v>37031</c:v>
                </c:pt>
                <c:pt idx="3">
                  <c:v>37334</c:v>
                </c:pt>
                <c:pt idx="4">
                  <c:v>11580</c:v>
                </c:pt>
                <c:pt idx="5">
                  <c:v>5763</c:v>
                </c:pt>
                <c:pt idx="6">
                  <c:v>25885</c:v>
                </c:pt>
                <c:pt idx="7">
                  <c:v>12671</c:v>
                </c:pt>
                <c:pt idx="8">
                  <c:v>11106</c:v>
                </c:pt>
                <c:pt idx="9">
                  <c:v>14870</c:v>
                </c:pt>
                <c:pt idx="10">
                  <c:v>11231</c:v>
                </c:pt>
                <c:pt idx="11">
                  <c:v>15109</c:v>
                </c:pt>
                <c:pt idx="12">
                  <c:v>31108</c:v>
                </c:pt>
                <c:pt idx="13">
                  <c:v>26636</c:v>
                </c:pt>
                <c:pt idx="14">
                  <c:v>24627</c:v>
                </c:pt>
                <c:pt idx="15">
                  <c:v>11991</c:v>
                </c:pt>
                <c:pt idx="16">
                  <c:v>21061</c:v>
                </c:pt>
                <c:pt idx="17">
                  <c:v>15590</c:v>
                </c:pt>
                <c:pt idx="18">
                  <c:v>52176</c:v>
                </c:pt>
                <c:pt idx="19">
                  <c:v>11571</c:v>
                </c:pt>
                <c:pt idx="20">
                  <c:v>15072</c:v>
                </c:pt>
                <c:pt idx="21">
                  <c:v>24281</c:v>
                </c:pt>
                <c:pt idx="22">
                  <c:v>31560</c:v>
                </c:pt>
                <c:pt idx="23">
                  <c:v>69379</c:v>
                </c:pt>
                <c:pt idx="24">
                  <c:v>3223</c:v>
                </c:pt>
                <c:pt idx="25">
                  <c:v>123845</c:v>
                </c:pt>
                <c:pt idx="26">
                  <c:v>26899</c:v>
                </c:pt>
                <c:pt idx="27">
                  <c:v>39949</c:v>
                </c:pt>
                <c:pt idx="28">
                  <c:v>56618</c:v>
                </c:pt>
                <c:pt idx="29">
                  <c:v>30917</c:v>
                </c:pt>
                <c:pt idx="30">
                  <c:v>9291</c:v>
                </c:pt>
                <c:pt idx="31">
                  <c:v>26100</c:v>
                </c:pt>
                <c:pt idx="32">
                  <c:v>7418</c:v>
                </c:pt>
                <c:pt idx="33">
                  <c:v>20313</c:v>
                </c:pt>
                <c:pt idx="34">
                  <c:v>24121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3-4C34-91F2-5B3FE542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999327"/>
        <c:axId val="2059999743"/>
      </c:scatterChart>
      <c:valAx>
        <c:axId val="205999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9743"/>
        <c:crosses val="autoZero"/>
        <c:crossBetween val="midCat"/>
      </c:valAx>
      <c:valAx>
        <c:axId val="20599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correlation!$D$1</c:f>
              <c:strCache>
                <c:ptCount val="1"/>
                <c:pt idx="0">
                  <c:v>pixels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correlation!$C$2:$C$36</c:f>
              <c:numCache>
                <c:formatCode>General</c:formatCode>
                <c:ptCount val="35"/>
                <c:pt idx="0">
                  <c:v>286</c:v>
                </c:pt>
                <c:pt idx="1">
                  <c:v>365</c:v>
                </c:pt>
                <c:pt idx="2">
                  <c:v>273</c:v>
                </c:pt>
                <c:pt idx="3">
                  <c:v>293</c:v>
                </c:pt>
                <c:pt idx="4">
                  <c:v>93</c:v>
                </c:pt>
                <c:pt idx="5">
                  <c:v>42</c:v>
                </c:pt>
                <c:pt idx="6">
                  <c:v>207</c:v>
                </c:pt>
                <c:pt idx="7">
                  <c:v>93</c:v>
                </c:pt>
                <c:pt idx="8">
                  <c:v>89</c:v>
                </c:pt>
                <c:pt idx="9">
                  <c:v>118</c:v>
                </c:pt>
                <c:pt idx="10">
                  <c:v>91</c:v>
                </c:pt>
                <c:pt idx="11">
                  <c:v>121</c:v>
                </c:pt>
                <c:pt idx="12">
                  <c:v>242</c:v>
                </c:pt>
                <c:pt idx="13">
                  <c:v>208</c:v>
                </c:pt>
                <c:pt idx="14">
                  <c:v>198</c:v>
                </c:pt>
                <c:pt idx="15">
                  <c:v>90</c:v>
                </c:pt>
                <c:pt idx="16">
                  <c:v>176</c:v>
                </c:pt>
                <c:pt idx="17">
                  <c:v>124</c:v>
                </c:pt>
                <c:pt idx="18">
                  <c:v>432</c:v>
                </c:pt>
                <c:pt idx="19">
                  <c:v>86</c:v>
                </c:pt>
                <c:pt idx="20">
                  <c:v>120</c:v>
                </c:pt>
                <c:pt idx="21">
                  <c:v>183</c:v>
                </c:pt>
                <c:pt idx="22">
                  <c:v>253</c:v>
                </c:pt>
                <c:pt idx="23">
                  <c:v>558</c:v>
                </c:pt>
                <c:pt idx="24">
                  <c:v>26</c:v>
                </c:pt>
                <c:pt idx="25">
                  <c:v>999</c:v>
                </c:pt>
                <c:pt idx="26">
                  <c:v>204</c:v>
                </c:pt>
                <c:pt idx="27">
                  <c:v>306</c:v>
                </c:pt>
                <c:pt idx="28">
                  <c:v>406</c:v>
                </c:pt>
                <c:pt idx="29">
                  <c:v>245</c:v>
                </c:pt>
                <c:pt idx="30">
                  <c:v>72</c:v>
                </c:pt>
                <c:pt idx="31">
                  <c:v>223</c:v>
                </c:pt>
                <c:pt idx="32">
                  <c:v>60</c:v>
                </c:pt>
                <c:pt idx="33">
                  <c:v>159</c:v>
                </c:pt>
                <c:pt idx="34">
                  <c:v>185</c:v>
                </c:pt>
              </c:numCache>
            </c:numRef>
          </c:xVal>
          <c:yVal>
            <c:numRef>
              <c:f>correlation!$D$2:$D$36</c:f>
              <c:numCache>
                <c:formatCode>General</c:formatCode>
                <c:ptCount val="35"/>
                <c:pt idx="0">
                  <c:v>37013</c:v>
                </c:pt>
                <c:pt idx="1">
                  <c:v>46051</c:v>
                </c:pt>
                <c:pt idx="2">
                  <c:v>37031</c:v>
                </c:pt>
                <c:pt idx="3">
                  <c:v>37334</c:v>
                </c:pt>
                <c:pt idx="4">
                  <c:v>11580</c:v>
                </c:pt>
                <c:pt idx="5">
                  <c:v>5763</c:v>
                </c:pt>
                <c:pt idx="6">
                  <c:v>25885</c:v>
                </c:pt>
                <c:pt idx="7">
                  <c:v>12671</c:v>
                </c:pt>
                <c:pt idx="8">
                  <c:v>11106</c:v>
                </c:pt>
                <c:pt idx="9">
                  <c:v>14870</c:v>
                </c:pt>
                <c:pt idx="10">
                  <c:v>11231</c:v>
                </c:pt>
                <c:pt idx="11">
                  <c:v>15109</c:v>
                </c:pt>
                <c:pt idx="12">
                  <c:v>31108</c:v>
                </c:pt>
                <c:pt idx="13">
                  <c:v>26636</c:v>
                </c:pt>
                <c:pt idx="14">
                  <c:v>24627</c:v>
                </c:pt>
                <c:pt idx="15">
                  <c:v>11991</c:v>
                </c:pt>
                <c:pt idx="16">
                  <c:v>21061</c:v>
                </c:pt>
                <c:pt idx="17">
                  <c:v>15590</c:v>
                </c:pt>
                <c:pt idx="18">
                  <c:v>52176</c:v>
                </c:pt>
                <c:pt idx="19">
                  <c:v>11571</c:v>
                </c:pt>
                <c:pt idx="20">
                  <c:v>15072</c:v>
                </c:pt>
                <c:pt idx="21">
                  <c:v>24281</c:v>
                </c:pt>
                <c:pt idx="22">
                  <c:v>31560</c:v>
                </c:pt>
                <c:pt idx="23">
                  <c:v>69379</c:v>
                </c:pt>
                <c:pt idx="24">
                  <c:v>3223</c:v>
                </c:pt>
                <c:pt idx="25">
                  <c:v>123845</c:v>
                </c:pt>
                <c:pt idx="26">
                  <c:v>26899</c:v>
                </c:pt>
                <c:pt idx="27">
                  <c:v>39949</c:v>
                </c:pt>
                <c:pt idx="28">
                  <c:v>56618</c:v>
                </c:pt>
                <c:pt idx="29">
                  <c:v>30917</c:v>
                </c:pt>
                <c:pt idx="30">
                  <c:v>9291</c:v>
                </c:pt>
                <c:pt idx="31">
                  <c:v>26100</c:v>
                </c:pt>
                <c:pt idx="32">
                  <c:v>7418</c:v>
                </c:pt>
                <c:pt idx="33">
                  <c:v>20313</c:v>
                </c:pt>
                <c:pt idx="34">
                  <c:v>24121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B-40D6-A87F-CC4D7590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24495"/>
        <c:axId val="1589225327"/>
      </c:scatterChart>
      <c:valAx>
        <c:axId val="1589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25327"/>
        <c:crosses val="autoZero"/>
        <c:crossBetween val="midCat"/>
      </c:valAx>
      <c:valAx>
        <c:axId val="15892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2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inconsistency_analysis!$A$4:$A$60</c:f>
              <c:strCache>
                <c:ptCount val="57"/>
                <c:pt idx="0">
                  <c:v>background</c:v>
                </c:pt>
                <c:pt idx="1">
                  <c:v>bicycle</c:v>
                </c:pt>
                <c:pt idx="2">
                  <c:v>boat</c:v>
                </c:pt>
                <c:pt idx="3">
                  <c:v>breakwater</c:v>
                </c:pt>
                <c:pt idx="4">
                  <c:v>bridge</c:v>
                </c:pt>
                <c:pt idx="5">
                  <c:v>building</c:v>
                </c:pt>
                <c:pt idx="6">
                  <c:v>bus</c:v>
                </c:pt>
                <c:pt idx="7">
                  <c:v>canal</c:v>
                </c:pt>
                <c:pt idx="8">
                  <c:v>car</c:v>
                </c:pt>
                <c:pt idx="9">
                  <c:v>cliff</c:v>
                </c:pt>
                <c:pt idx="10">
                  <c:v>culvert</c:v>
                </c:pt>
                <c:pt idx="11">
                  <c:v>cypress_tree</c:v>
                </c:pt>
                <c:pt idx="12">
                  <c:v>dam</c:v>
                </c:pt>
                <c:pt idx="13">
                  <c:v>ditch</c:v>
                </c:pt>
                <c:pt idx="14">
                  <c:v>fence</c:v>
                </c:pt>
                <c:pt idx="15">
                  <c:v>fire_hydrant</c:v>
                </c:pt>
                <c:pt idx="16">
                  <c:v>fjord</c:v>
                </c:pt>
                <c:pt idx="17">
                  <c:v>flood</c:v>
                </c:pt>
                <c:pt idx="18">
                  <c:v>glaciers</c:v>
                </c:pt>
                <c:pt idx="19">
                  <c:v>hot_spring</c:v>
                </c:pt>
                <c:pt idx="20">
                  <c:v>lake</c:v>
                </c:pt>
                <c:pt idx="21">
                  <c:v>levee</c:v>
                </c:pt>
                <c:pt idx="22">
                  <c:v>lighthouse</c:v>
                </c:pt>
                <c:pt idx="23">
                  <c:v>mangrove</c:v>
                </c:pt>
                <c:pt idx="24">
                  <c:v>marsh</c:v>
                </c:pt>
                <c:pt idx="25">
                  <c:v>motorcycle</c:v>
                </c:pt>
                <c:pt idx="26">
                  <c:v>offshore_platform</c:v>
                </c:pt>
                <c:pt idx="27">
                  <c:v>parking_meter</c:v>
                </c:pt>
                <c:pt idx="28">
                  <c:v>person</c:v>
                </c:pt>
                <c:pt idx="29">
                  <c:v>pier</c:v>
                </c:pt>
                <c:pt idx="30">
                  <c:v>pipeline</c:v>
                </c:pt>
                <c:pt idx="31">
                  <c:v>pole</c:v>
                </c:pt>
                <c:pt idx="32">
                  <c:v>puddle</c:v>
                </c:pt>
                <c:pt idx="33">
                  <c:v>rapids</c:v>
                </c:pt>
                <c:pt idx="34">
                  <c:v>reservoir</c:v>
                </c:pt>
                <c:pt idx="35">
                  <c:v>river</c:v>
                </c:pt>
                <c:pt idx="36">
                  <c:v>river_delta</c:v>
                </c:pt>
                <c:pt idx="37">
                  <c:v>road</c:v>
                </c:pt>
                <c:pt idx="38">
                  <c:v>sea</c:v>
                </c:pt>
                <c:pt idx="39">
                  <c:v>ship</c:v>
                </c:pt>
                <c:pt idx="40">
                  <c:v>shoreline</c:v>
                </c:pt>
                <c:pt idx="41">
                  <c:v>sidewalk</c:v>
                </c:pt>
                <c:pt idx="42">
                  <c:v>sky</c:v>
                </c:pt>
                <c:pt idx="43">
                  <c:v>snow</c:v>
                </c:pt>
                <c:pt idx="44">
                  <c:v>spillway</c:v>
                </c:pt>
                <c:pt idx="45">
                  <c:v>swimming_pool</c:v>
                </c:pt>
                <c:pt idx="46">
                  <c:v>terrain</c:v>
                </c:pt>
                <c:pt idx="47">
                  <c:v>traffic_sign</c:v>
                </c:pt>
                <c:pt idx="48">
                  <c:v>train</c:v>
                </c:pt>
                <c:pt idx="49">
                  <c:v>truck</c:v>
                </c:pt>
                <c:pt idx="50">
                  <c:v>umbrella</c:v>
                </c:pt>
                <c:pt idx="51">
                  <c:v>vegetation</c:v>
                </c:pt>
                <c:pt idx="52">
                  <c:v>wall</c:v>
                </c:pt>
                <c:pt idx="53">
                  <c:v>water_tower</c:v>
                </c:pt>
                <c:pt idx="54">
                  <c:v>water_well</c:v>
                </c:pt>
                <c:pt idx="55">
                  <c:v>waterfall</c:v>
                </c:pt>
                <c:pt idx="56">
                  <c:v>wetland</c:v>
                </c:pt>
              </c:strCache>
            </c:strRef>
          </c:cat>
          <c:val>
            <c:numRef>
              <c:f>inconsistency_analysis!$C$4:$C$60</c:f>
              <c:numCache>
                <c:formatCode>General</c:formatCode>
                <c:ptCount val="57"/>
                <c:pt idx="0">
                  <c:v>62.26</c:v>
                </c:pt>
                <c:pt idx="1">
                  <c:v>0</c:v>
                </c:pt>
                <c:pt idx="2">
                  <c:v>97.25</c:v>
                </c:pt>
                <c:pt idx="3">
                  <c:v>0</c:v>
                </c:pt>
                <c:pt idx="4">
                  <c:v>69.319999999999993</c:v>
                </c:pt>
                <c:pt idx="5">
                  <c:v>96.03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74.86</c:v>
                </c:pt>
                <c:pt idx="10">
                  <c:v>0</c:v>
                </c:pt>
                <c:pt idx="11">
                  <c:v>98.12</c:v>
                </c:pt>
                <c:pt idx="12">
                  <c:v>0</c:v>
                </c:pt>
                <c:pt idx="13">
                  <c:v>0</c:v>
                </c:pt>
                <c:pt idx="14">
                  <c:v>92.49</c:v>
                </c:pt>
                <c:pt idx="15">
                  <c:v>0</c:v>
                </c:pt>
                <c:pt idx="16">
                  <c:v>98.87</c:v>
                </c:pt>
                <c:pt idx="17">
                  <c:v>86.44</c:v>
                </c:pt>
                <c:pt idx="18">
                  <c:v>77.8</c:v>
                </c:pt>
                <c:pt idx="19">
                  <c:v>0</c:v>
                </c:pt>
                <c:pt idx="20">
                  <c:v>31.64</c:v>
                </c:pt>
                <c:pt idx="21">
                  <c:v>98.25</c:v>
                </c:pt>
                <c:pt idx="22">
                  <c:v>94.86</c:v>
                </c:pt>
                <c:pt idx="23">
                  <c:v>98.53</c:v>
                </c:pt>
                <c:pt idx="24">
                  <c:v>97.36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93.96</c:v>
                </c:pt>
                <c:pt idx="29">
                  <c:v>97.17</c:v>
                </c:pt>
                <c:pt idx="30">
                  <c:v>0</c:v>
                </c:pt>
                <c:pt idx="31">
                  <c:v>89.51</c:v>
                </c:pt>
                <c:pt idx="32">
                  <c:v>76.13</c:v>
                </c:pt>
                <c:pt idx="33">
                  <c:v>93.2</c:v>
                </c:pt>
                <c:pt idx="34">
                  <c:v>0</c:v>
                </c:pt>
                <c:pt idx="35">
                  <c:v>88.24</c:v>
                </c:pt>
                <c:pt idx="36">
                  <c:v>0</c:v>
                </c:pt>
                <c:pt idx="37">
                  <c:v>97.33</c:v>
                </c:pt>
                <c:pt idx="38">
                  <c:v>75.540000000000006</c:v>
                </c:pt>
                <c:pt idx="39">
                  <c:v>0</c:v>
                </c:pt>
                <c:pt idx="40">
                  <c:v>87.6</c:v>
                </c:pt>
                <c:pt idx="41">
                  <c:v>98.51</c:v>
                </c:pt>
                <c:pt idx="42">
                  <c:v>97.83</c:v>
                </c:pt>
                <c:pt idx="43">
                  <c:v>96.01</c:v>
                </c:pt>
                <c:pt idx="44">
                  <c:v>0</c:v>
                </c:pt>
                <c:pt idx="45">
                  <c:v>0</c:v>
                </c:pt>
                <c:pt idx="46">
                  <c:v>67.87</c:v>
                </c:pt>
                <c:pt idx="47">
                  <c:v>74.45</c:v>
                </c:pt>
                <c:pt idx="48">
                  <c:v>0</c:v>
                </c:pt>
                <c:pt idx="49">
                  <c:v>73.31</c:v>
                </c:pt>
                <c:pt idx="50">
                  <c:v>0</c:v>
                </c:pt>
                <c:pt idx="51">
                  <c:v>89.53</c:v>
                </c:pt>
                <c:pt idx="52">
                  <c:v>97.27</c:v>
                </c:pt>
                <c:pt idx="53">
                  <c:v>0</c:v>
                </c:pt>
                <c:pt idx="54">
                  <c:v>0</c:v>
                </c:pt>
                <c:pt idx="55">
                  <c:v>82.84</c:v>
                </c:pt>
                <c:pt idx="56">
                  <c:v>85.04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1-4D6B-ADAD-D2601945FF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inconsistency_analysis!$A$4:$A$60</c:f>
              <c:strCache>
                <c:ptCount val="57"/>
                <c:pt idx="0">
                  <c:v>background</c:v>
                </c:pt>
                <c:pt idx="1">
                  <c:v>bicycle</c:v>
                </c:pt>
                <c:pt idx="2">
                  <c:v>boat</c:v>
                </c:pt>
                <c:pt idx="3">
                  <c:v>breakwater</c:v>
                </c:pt>
                <c:pt idx="4">
                  <c:v>bridge</c:v>
                </c:pt>
                <c:pt idx="5">
                  <c:v>building</c:v>
                </c:pt>
                <c:pt idx="6">
                  <c:v>bus</c:v>
                </c:pt>
                <c:pt idx="7">
                  <c:v>canal</c:v>
                </c:pt>
                <c:pt idx="8">
                  <c:v>car</c:v>
                </c:pt>
                <c:pt idx="9">
                  <c:v>cliff</c:v>
                </c:pt>
                <c:pt idx="10">
                  <c:v>culvert</c:v>
                </c:pt>
                <c:pt idx="11">
                  <c:v>cypress_tree</c:v>
                </c:pt>
                <c:pt idx="12">
                  <c:v>dam</c:v>
                </c:pt>
                <c:pt idx="13">
                  <c:v>ditch</c:v>
                </c:pt>
                <c:pt idx="14">
                  <c:v>fence</c:v>
                </c:pt>
                <c:pt idx="15">
                  <c:v>fire_hydrant</c:v>
                </c:pt>
                <c:pt idx="16">
                  <c:v>fjord</c:v>
                </c:pt>
                <c:pt idx="17">
                  <c:v>flood</c:v>
                </c:pt>
                <c:pt idx="18">
                  <c:v>glaciers</c:v>
                </c:pt>
                <c:pt idx="19">
                  <c:v>hot_spring</c:v>
                </c:pt>
                <c:pt idx="20">
                  <c:v>lake</c:v>
                </c:pt>
                <c:pt idx="21">
                  <c:v>levee</c:v>
                </c:pt>
                <c:pt idx="22">
                  <c:v>lighthouse</c:v>
                </c:pt>
                <c:pt idx="23">
                  <c:v>mangrove</c:v>
                </c:pt>
                <c:pt idx="24">
                  <c:v>marsh</c:v>
                </c:pt>
                <c:pt idx="25">
                  <c:v>motorcycle</c:v>
                </c:pt>
                <c:pt idx="26">
                  <c:v>offshore_platform</c:v>
                </c:pt>
                <c:pt idx="27">
                  <c:v>parking_meter</c:v>
                </c:pt>
                <c:pt idx="28">
                  <c:v>person</c:v>
                </c:pt>
                <c:pt idx="29">
                  <c:v>pier</c:v>
                </c:pt>
                <c:pt idx="30">
                  <c:v>pipeline</c:v>
                </c:pt>
                <c:pt idx="31">
                  <c:v>pole</c:v>
                </c:pt>
                <c:pt idx="32">
                  <c:v>puddle</c:v>
                </c:pt>
                <c:pt idx="33">
                  <c:v>rapids</c:v>
                </c:pt>
                <c:pt idx="34">
                  <c:v>reservoir</c:v>
                </c:pt>
                <c:pt idx="35">
                  <c:v>river</c:v>
                </c:pt>
                <c:pt idx="36">
                  <c:v>river_delta</c:v>
                </c:pt>
                <c:pt idx="37">
                  <c:v>road</c:v>
                </c:pt>
                <c:pt idx="38">
                  <c:v>sea</c:v>
                </c:pt>
                <c:pt idx="39">
                  <c:v>ship</c:v>
                </c:pt>
                <c:pt idx="40">
                  <c:v>shoreline</c:v>
                </c:pt>
                <c:pt idx="41">
                  <c:v>sidewalk</c:v>
                </c:pt>
                <c:pt idx="42">
                  <c:v>sky</c:v>
                </c:pt>
                <c:pt idx="43">
                  <c:v>snow</c:v>
                </c:pt>
                <c:pt idx="44">
                  <c:v>spillway</c:v>
                </c:pt>
                <c:pt idx="45">
                  <c:v>swimming_pool</c:v>
                </c:pt>
                <c:pt idx="46">
                  <c:v>terrain</c:v>
                </c:pt>
                <c:pt idx="47">
                  <c:v>traffic_sign</c:v>
                </c:pt>
                <c:pt idx="48">
                  <c:v>train</c:v>
                </c:pt>
                <c:pt idx="49">
                  <c:v>truck</c:v>
                </c:pt>
                <c:pt idx="50">
                  <c:v>umbrella</c:v>
                </c:pt>
                <c:pt idx="51">
                  <c:v>vegetation</c:v>
                </c:pt>
                <c:pt idx="52">
                  <c:v>wall</c:v>
                </c:pt>
                <c:pt idx="53">
                  <c:v>water_tower</c:v>
                </c:pt>
                <c:pt idx="54">
                  <c:v>water_well</c:v>
                </c:pt>
                <c:pt idx="55">
                  <c:v>waterfall</c:v>
                </c:pt>
                <c:pt idx="56">
                  <c:v>wetland</c:v>
                </c:pt>
              </c:strCache>
            </c:strRef>
          </c:cat>
          <c:val>
            <c:numRef>
              <c:f>inconsistency_analysis!$G$4:$G$60</c:f>
              <c:numCache>
                <c:formatCode>General</c:formatCode>
                <c:ptCount val="57"/>
                <c:pt idx="0">
                  <c:v>57.8</c:v>
                </c:pt>
                <c:pt idx="1">
                  <c:v>0</c:v>
                </c:pt>
                <c:pt idx="2">
                  <c:v>93.76</c:v>
                </c:pt>
                <c:pt idx="3">
                  <c:v>0</c:v>
                </c:pt>
                <c:pt idx="4">
                  <c:v>91.07</c:v>
                </c:pt>
                <c:pt idx="5">
                  <c:v>91.91</c:v>
                </c:pt>
                <c:pt idx="6">
                  <c:v>0</c:v>
                </c:pt>
                <c:pt idx="7">
                  <c:v>0</c:v>
                </c:pt>
                <c:pt idx="8">
                  <c:v>94.16</c:v>
                </c:pt>
                <c:pt idx="9">
                  <c:v>54.74</c:v>
                </c:pt>
                <c:pt idx="10">
                  <c:v>0</c:v>
                </c:pt>
                <c:pt idx="11">
                  <c:v>54.09</c:v>
                </c:pt>
                <c:pt idx="12">
                  <c:v>0</c:v>
                </c:pt>
                <c:pt idx="13">
                  <c:v>0</c:v>
                </c:pt>
                <c:pt idx="14">
                  <c:v>89.23</c:v>
                </c:pt>
                <c:pt idx="15">
                  <c:v>0</c:v>
                </c:pt>
                <c:pt idx="16">
                  <c:v>99.17</c:v>
                </c:pt>
                <c:pt idx="17">
                  <c:v>64.760000000000005</c:v>
                </c:pt>
                <c:pt idx="18">
                  <c:v>65.48</c:v>
                </c:pt>
                <c:pt idx="19">
                  <c:v>0</c:v>
                </c:pt>
                <c:pt idx="20">
                  <c:v>19.89</c:v>
                </c:pt>
                <c:pt idx="21">
                  <c:v>18.989999999999998</c:v>
                </c:pt>
                <c:pt idx="22">
                  <c:v>89.51</c:v>
                </c:pt>
                <c:pt idx="23">
                  <c:v>47.29</c:v>
                </c:pt>
                <c:pt idx="24">
                  <c:v>78.52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95.97</c:v>
                </c:pt>
                <c:pt idx="29">
                  <c:v>96.75</c:v>
                </c:pt>
                <c:pt idx="30">
                  <c:v>0</c:v>
                </c:pt>
                <c:pt idx="31">
                  <c:v>91.24</c:v>
                </c:pt>
                <c:pt idx="32">
                  <c:v>99.55</c:v>
                </c:pt>
                <c:pt idx="33">
                  <c:v>95.76</c:v>
                </c:pt>
                <c:pt idx="34">
                  <c:v>0</c:v>
                </c:pt>
                <c:pt idx="35">
                  <c:v>65.72</c:v>
                </c:pt>
                <c:pt idx="36">
                  <c:v>0</c:v>
                </c:pt>
                <c:pt idx="37">
                  <c:v>82.72</c:v>
                </c:pt>
                <c:pt idx="38">
                  <c:v>91.92</c:v>
                </c:pt>
                <c:pt idx="39">
                  <c:v>0</c:v>
                </c:pt>
                <c:pt idx="40">
                  <c:v>91.19</c:v>
                </c:pt>
                <c:pt idx="41">
                  <c:v>98.18</c:v>
                </c:pt>
                <c:pt idx="42">
                  <c:v>98.95</c:v>
                </c:pt>
                <c:pt idx="43">
                  <c:v>91.17</c:v>
                </c:pt>
                <c:pt idx="44">
                  <c:v>0</c:v>
                </c:pt>
                <c:pt idx="45">
                  <c:v>0</c:v>
                </c:pt>
                <c:pt idx="46">
                  <c:v>67.55</c:v>
                </c:pt>
                <c:pt idx="47">
                  <c:v>81.94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91.27</c:v>
                </c:pt>
                <c:pt idx="52">
                  <c:v>90.13</c:v>
                </c:pt>
                <c:pt idx="53">
                  <c:v>0</c:v>
                </c:pt>
                <c:pt idx="54">
                  <c:v>0</c:v>
                </c:pt>
                <c:pt idx="55">
                  <c:v>94.28</c:v>
                </c:pt>
                <c:pt idx="56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1-4D6B-ADAD-D2601945FF0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inconsistency_analysis!$A$4:$A$60</c:f>
              <c:strCache>
                <c:ptCount val="57"/>
                <c:pt idx="0">
                  <c:v>background</c:v>
                </c:pt>
                <c:pt idx="1">
                  <c:v>bicycle</c:v>
                </c:pt>
                <c:pt idx="2">
                  <c:v>boat</c:v>
                </c:pt>
                <c:pt idx="3">
                  <c:v>breakwater</c:v>
                </c:pt>
                <c:pt idx="4">
                  <c:v>bridge</c:v>
                </c:pt>
                <c:pt idx="5">
                  <c:v>building</c:v>
                </c:pt>
                <c:pt idx="6">
                  <c:v>bus</c:v>
                </c:pt>
                <c:pt idx="7">
                  <c:v>canal</c:v>
                </c:pt>
                <c:pt idx="8">
                  <c:v>car</c:v>
                </c:pt>
                <c:pt idx="9">
                  <c:v>cliff</c:v>
                </c:pt>
                <c:pt idx="10">
                  <c:v>culvert</c:v>
                </c:pt>
                <c:pt idx="11">
                  <c:v>cypress_tree</c:v>
                </c:pt>
                <c:pt idx="12">
                  <c:v>dam</c:v>
                </c:pt>
                <c:pt idx="13">
                  <c:v>ditch</c:v>
                </c:pt>
                <c:pt idx="14">
                  <c:v>fence</c:v>
                </c:pt>
                <c:pt idx="15">
                  <c:v>fire_hydrant</c:v>
                </c:pt>
                <c:pt idx="16">
                  <c:v>fjord</c:v>
                </c:pt>
                <c:pt idx="17">
                  <c:v>flood</c:v>
                </c:pt>
                <c:pt idx="18">
                  <c:v>glaciers</c:v>
                </c:pt>
                <c:pt idx="19">
                  <c:v>hot_spring</c:v>
                </c:pt>
                <c:pt idx="20">
                  <c:v>lake</c:v>
                </c:pt>
                <c:pt idx="21">
                  <c:v>levee</c:v>
                </c:pt>
                <c:pt idx="22">
                  <c:v>lighthouse</c:v>
                </c:pt>
                <c:pt idx="23">
                  <c:v>mangrove</c:v>
                </c:pt>
                <c:pt idx="24">
                  <c:v>marsh</c:v>
                </c:pt>
                <c:pt idx="25">
                  <c:v>motorcycle</c:v>
                </c:pt>
                <c:pt idx="26">
                  <c:v>offshore_platform</c:v>
                </c:pt>
                <c:pt idx="27">
                  <c:v>parking_meter</c:v>
                </c:pt>
                <c:pt idx="28">
                  <c:v>person</c:v>
                </c:pt>
                <c:pt idx="29">
                  <c:v>pier</c:v>
                </c:pt>
                <c:pt idx="30">
                  <c:v>pipeline</c:v>
                </c:pt>
                <c:pt idx="31">
                  <c:v>pole</c:v>
                </c:pt>
                <c:pt idx="32">
                  <c:v>puddle</c:v>
                </c:pt>
                <c:pt idx="33">
                  <c:v>rapids</c:v>
                </c:pt>
                <c:pt idx="34">
                  <c:v>reservoir</c:v>
                </c:pt>
                <c:pt idx="35">
                  <c:v>river</c:v>
                </c:pt>
                <c:pt idx="36">
                  <c:v>river_delta</c:v>
                </c:pt>
                <c:pt idx="37">
                  <c:v>road</c:v>
                </c:pt>
                <c:pt idx="38">
                  <c:v>sea</c:v>
                </c:pt>
                <c:pt idx="39">
                  <c:v>ship</c:v>
                </c:pt>
                <c:pt idx="40">
                  <c:v>shoreline</c:v>
                </c:pt>
                <c:pt idx="41">
                  <c:v>sidewalk</c:v>
                </c:pt>
                <c:pt idx="42">
                  <c:v>sky</c:v>
                </c:pt>
                <c:pt idx="43">
                  <c:v>snow</c:v>
                </c:pt>
                <c:pt idx="44">
                  <c:v>spillway</c:v>
                </c:pt>
                <c:pt idx="45">
                  <c:v>swimming_pool</c:v>
                </c:pt>
                <c:pt idx="46">
                  <c:v>terrain</c:v>
                </c:pt>
                <c:pt idx="47">
                  <c:v>traffic_sign</c:v>
                </c:pt>
                <c:pt idx="48">
                  <c:v>train</c:v>
                </c:pt>
                <c:pt idx="49">
                  <c:v>truck</c:v>
                </c:pt>
                <c:pt idx="50">
                  <c:v>umbrella</c:v>
                </c:pt>
                <c:pt idx="51">
                  <c:v>vegetation</c:v>
                </c:pt>
                <c:pt idx="52">
                  <c:v>wall</c:v>
                </c:pt>
                <c:pt idx="53">
                  <c:v>water_tower</c:v>
                </c:pt>
                <c:pt idx="54">
                  <c:v>water_well</c:v>
                </c:pt>
                <c:pt idx="55">
                  <c:v>waterfall</c:v>
                </c:pt>
                <c:pt idx="56">
                  <c:v>wetland</c:v>
                </c:pt>
              </c:strCache>
            </c:strRef>
          </c:cat>
          <c:val>
            <c:numRef>
              <c:f>inconsistency_analysis!$K$4:$K$60</c:f>
              <c:numCache>
                <c:formatCode>General</c:formatCode>
                <c:ptCount val="57"/>
                <c:pt idx="0">
                  <c:v>69.11</c:v>
                </c:pt>
                <c:pt idx="1">
                  <c:v>0</c:v>
                </c:pt>
                <c:pt idx="2">
                  <c:v>91.03</c:v>
                </c:pt>
                <c:pt idx="3">
                  <c:v>0</c:v>
                </c:pt>
                <c:pt idx="4">
                  <c:v>68.400000000000006</c:v>
                </c:pt>
                <c:pt idx="5">
                  <c:v>81.36</c:v>
                </c:pt>
                <c:pt idx="6">
                  <c:v>0</c:v>
                </c:pt>
                <c:pt idx="7">
                  <c:v>0</c:v>
                </c:pt>
                <c:pt idx="8">
                  <c:v>12.09</c:v>
                </c:pt>
                <c:pt idx="9">
                  <c:v>53.09</c:v>
                </c:pt>
                <c:pt idx="10">
                  <c:v>0</c:v>
                </c:pt>
                <c:pt idx="11">
                  <c:v>97.11</c:v>
                </c:pt>
                <c:pt idx="12">
                  <c:v>0</c:v>
                </c:pt>
                <c:pt idx="13">
                  <c:v>0</c:v>
                </c:pt>
                <c:pt idx="14">
                  <c:v>95.92</c:v>
                </c:pt>
                <c:pt idx="15">
                  <c:v>0</c:v>
                </c:pt>
                <c:pt idx="16">
                  <c:v>98.92</c:v>
                </c:pt>
                <c:pt idx="17">
                  <c:v>68.63</c:v>
                </c:pt>
                <c:pt idx="18">
                  <c:v>92.57</c:v>
                </c:pt>
                <c:pt idx="19">
                  <c:v>0</c:v>
                </c:pt>
                <c:pt idx="20">
                  <c:v>19.32</c:v>
                </c:pt>
                <c:pt idx="21">
                  <c:v>73.27</c:v>
                </c:pt>
                <c:pt idx="22">
                  <c:v>81.91</c:v>
                </c:pt>
                <c:pt idx="23">
                  <c:v>97.31</c:v>
                </c:pt>
                <c:pt idx="24">
                  <c:v>55.65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92.93</c:v>
                </c:pt>
                <c:pt idx="29">
                  <c:v>85.39</c:v>
                </c:pt>
                <c:pt idx="30">
                  <c:v>0</c:v>
                </c:pt>
                <c:pt idx="31">
                  <c:v>79.98</c:v>
                </c:pt>
                <c:pt idx="32">
                  <c:v>76.069999999999993</c:v>
                </c:pt>
                <c:pt idx="33">
                  <c:v>64.83</c:v>
                </c:pt>
                <c:pt idx="34">
                  <c:v>0</c:v>
                </c:pt>
                <c:pt idx="35">
                  <c:v>70.36</c:v>
                </c:pt>
                <c:pt idx="36">
                  <c:v>0</c:v>
                </c:pt>
                <c:pt idx="37">
                  <c:v>82.22</c:v>
                </c:pt>
                <c:pt idx="38">
                  <c:v>89.82</c:v>
                </c:pt>
                <c:pt idx="39">
                  <c:v>0</c:v>
                </c:pt>
                <c:pt idx="40">
                  <c:v>86.64</c:v>
                </c:pt>
                <c:pt idx="41">
                  <c:v>98.14</c:v>
                </c:pt>
                <c:pt idx="42">
                  <c:v>99.01</c:v>
                </c:pt>
                <c:pt idx="43">
                  <c:v>85.01</c:v>
                </c:pt>
                <c:pt idx="44">
                  <c:v>0</c:v>
                </c:pt>
                <c:pt idx="45">
                  <c:v>0</c:v>
                </c:pt>
                <c:pt idx="46">
                  <c:v>62.74</c:v>
                </c:pt>
                <c:pt idx="47">
                  <c:v>85.02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85.1</c:v>
                </c:pt>
                <c:pt idx="52">
                  <c:v>91.42</c:v>
                </c:pt>
                <c:pt idx="53">
                  <c:v>0</c:v>
                </c:pt>
                <c:pt idx="54">
                  <c:v>0</c:v>
                </c:pt>
                <c:pt idx="55">
                  <c:v>70.64</c:v>
                </c:pt>
                <c:pt idx="56">
                  <c:v>75.739999999999995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1-4D6B-ADAD-D2601945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123119"/>
        <c:axId val="646136015"/>
      </c:barChart>
      <c:catAx>
        <c:axId val="6461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36015"/>
        <c:crosses val="autoZero"/>
        <c:auto val="1"/>
        <c:lblAlgn val="ctr"/>
        <c:lblOffset val="100"/>
        <c:noMultiLvlLbl val="0"/>
      </c:catAx>
      <c:valAx>
        <c:axId val="6461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35</xdr:row>
      <xdr:rowOff>176211</xdr:rowOff>
    </xdr:from>
    <xdr:to>
      <xdr:col>16</xdr:col>
      <xdr:colOff>619125</xdr:colOff>
      <xdr:row>72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9E3BE-A884-461D-AB54-A9093DA88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8</xdr:row>
      <xdr:rowOff>33336</xdr:rowOff>
    </xdr:from>
    <xdr:to>
      <xdr:col>19</xdr:col>
      <xdr:colOff>1222375</xdr:colOff>
      <xdr:row>59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0E7F9-B1AA-4B49-8AC6-FFF0D25F7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185737</xdr:rowOff>
    </xdr:from>
    <xdr:to>
      <xdr:col>13</xdr:col>
      <xdr:colOff>209550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F6D21-1FEE-4204-942D-0FF043C29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</xdr:row>
      <xdr:rowOff>4762</xdr:rowOff>
    </xdr:from>
    <xdr:to>
      <xdr:col>21</xdr:col>
      <xdr:colOff>9525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B32951-93EB-4791-BA7C-67CB79564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15</xdr:row>
      <xdr:rowOff>119062</xdr:rowOff>
    </xdr:from>
    <xdr:to>
      <xdr:col>13</xdr:col>
      <xdr:colOff>219075</xdr:colOff>
      <xdr:row>30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05E158-97B7-4C3B-8B01-819CB3D63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9525</xdr:rowOff>
    </xdr:from>
    <xdr:to>
      <xdr:col>29</xdr:col>
      <xdr:colOff>419101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276D5-A434-47A2-8BFC-3764530E1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A0D8E-8514-4784-8E4B-438F2C057EA0}" name="Table4" displayName="Table4" ref="A1:G37" totalsRowCount="1" headerRowDxfId="192" headerRowBorderDxfId="191" tableBorderDxfId="190" totalsRowBorderDxfId="189">
  <autoFilter ref="A1:G36" xr:uid="{20E48BAA-4566-4AA6-A36C-27CCEDB5FED6}"/>
  <sortState xmlns:xlrd2="http://schemas.microsoft.com/office/spreadsheetml/2017/richdata2" ref="A2:G36">
    <sortCondition ref="A1:A36"/>
  </sortState>
  <tableColumns count="7">
    <tableColumn id="1" xr3:uid="{796A988A-B8EB-46C3-8080-9491B19AF3AC}" name="#" totalsRowLabel="Total" dataDxfId="188" totalsRowDxfId="187"/>
    <tableColumn id="2" xr3:uid="{6DC7E2E4-D59D-4DF2-BC68-80D7A2DC4C10}" name="Label name" totalsRowFunction="count" dataDxfId="186" totalsRowDxfId="185"/>
    <tableColumn id="7" xr3:uid="{68BB0F36-CB52-43DF-81B9-4B456C898B95}" name="Annotator" dataDxfId="184" totalsRowDxfId="183"/>
    <tableColumn id="3" xr3:uid="{0AEC1F2B-9F80-4A25-91BE-F2525F2F8E04}" name="Number of images" totalsRowFunction="sum" dataDxfId="182" totalsRowDxfId="181"/>
    <tableColumn id="4" xr3:uid="{E905F6AE-4566-42B0-9F57-8C78E22B4B85}" name="Train" totalsRowFunction="sum" dataDxfId="180" totalsRowDxfId="179"/>
    <tableColumn id="5" xr3:uid="{7BCA1035-A82D-485D-A68A-83082127C837}" name="Validation" totalsRowFunction="sum" dataDxfId="178" totalsRowDxfId="177"/>
    <tableColumn id="6" xr3:uid="{7DC60DFC-030E-4148-ADD0-091C512B7912}" name="Test" totalsRowFunction="sum" dataDxfId="176" totalsRowDxfId="17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08ACCD-007B-4A82-93BA-C450D5BCE6D6}" name="Table5" displayName="Table5" ref="A1:AL59" totalsRowCount="1" headerRowDxfId="174" dataDxfId="173">
  <autoFilter ref="A1:AL58" xr:uid="{4BDB68DC-A0B6-4B1E-A069-27D03F54739E}">
    <filterColumn colId="1">
      <colorFilter dxfId="172"/>
    </filterColumn>
  </autoFilter>
  <sortState xmlns:xlrd2="http://schemas.microsoft.com/office/spreadsheetml/2017/richdata2" ref="A5:AL58">
    <sortCondition ref="B1:B58"/>
  </sortState>
  <tableColumns count="38">
    <tableColumn id="1" xr3:uid="{BF4AF19F-ABB7-43EB-9083-F861B0E87F82}" name="index" totalsRowLabel="Total" dataDxfId="171" totalsRowDxfId="170"/>
    <tableColumn id="2" xr3:uid="{A3F3459F-5319-4D40-9EFA-08DEF4C149D7}" name="label" totalsRowFunction="count" dataDxfId="169" totalsRowDxfId="168"/>
    <tableColumn id="3" xr3:uid="{DE397934-1F21-4A6D-8E0F-AB294FB07258}" name="breakwater" dataDxfId="167" totalsRowDxfId="166"/>
    <tableColumn id="4" xr3:uid="{1E7BC174-5547-486D-99A8-DFD9AC942FA5}" name="brdige" dataDxfId="165" totalsRowDxfId="164"/>
    <tableColumn id="5" xr3:uid="{723A72E2-D9C0-426B-B42D-9721AA6DF54B}" name="canal" dataDxfId="163" totalsRowDxfId="162"/>
    <tableColumn id="6" xr3:uid="{A7A2C06F-4C85-4343-A0EE-CF50FA1EDEDB}" name="cliff" dataDxfId="161" totalsRowDxfId="160"/>
    <tableColumn id="7" xr3:uid="{21D29AF9-0EE8-44A3-BDF6-08ACE6E32FA4}" name="culvert" dataDxfId="159" totalsRowDxfId="158"/>
    <tableColumn id="8" xr3:uid="{F7128C1F-D07A-4A8B-B638-F168133AB80D}" name="cypress_tree" dataDxfId="157" totalsRowDxfId="156"/>
    <tableColumn id="9" xr3:uid="{84C49F80-9B42-4C7C-9355-A24395471405}" name="dam" dataDxfId="155" totalsRowDxfId="154"/>
    <tableColumn id="10" xr3:uid="{14A40936-7B3D-4048-97E4-DD9651895C2F}" name="ditch" dataDxfId="153" totalsRowDxfId="152"/>
    <tableColumn id="11" xr3:uid="{88C420CA-BD50-42A7-B597-351C6772A2DE}" name="fjord" dataDxfId="151" totalsRowDxfId="150"/>
    <tableColumn id="12" xr3:uid="{A0A71061-32F1-4A06-8BA3-1C4B15AFD4B8}" name="flood" dataDxfId="149" totalsRowDxfId="148"/>
    <tableColumn id="13" xr3:uid="{FF67B350-936D-4291-90E7-9DEEB9C5FCFB}" name="glaciers" dataDxfId="147" totalsRowDxfId="146"/>
    <tableColumn id="14" xr3:uid="{8D67EBE0-D368-4B2F-ADF6-4D135302FF13}" name="hot_spring" dataDxfId="145" totalsRowDxfId="144"/>
    <tableColumn id="15" xr3:uid="{53E3437B-4C8C-4780-B410-8AB1C24DC0E2}" name="lake" dataDxfId="143" totalsRowDxfId="142"/>
    <tableColumn id="16" xr3:uid="{28D65591-57B4-4E4B-B75B-621DFD3ECF56}" name="levee" dataDxfId="141" totalsRowDxfId="140"/>
    <tableColumn id="17" xr3:uid="{D7802130-5E3F-4D4F-9BE4-A2416C1E7305}" name="lighthouse" dataDxfId="139" totalsRowDxfId="138"/>
    <tableColumn id="18" xr3:uid="{A210F051-1498-4CD0-A293-C09477827C80}" name="mangrove" dataDxfId="137" totalsRowDxfId="136"/>
    <tableColumn id="19" xr3:uid="{5350F8D5-BEF2-43B8-929B-5826E7AB6A84}" name="marsh" dataDxfId="135" totalsRowDxfId="134"/>
    <tableColumn id="20" xr3:uid="{FC2E910B-BB7E-43DA-BE73-C7FF274C3DFC}" name="offshore_platform" dataDxfId="133" totalsRowDxfId="132"/>
    <tableColumn id="21" xr3:uid="{9DC6908C-56EF-426D-8FE5-59A66CA182B4}" name="pier" dataDxfId="131" totalsRowDxfId="130"/>
    <tableColumn id="22" xr3:uid="{1986B0FE-03A1-464C-A805-B557D0507B08}" name="pipeline" dataDxfId="129" totalsRowDxfId="128"/>
    <tableColumn id="23" xr3:uid="{685973BE-78D4-45CD-BEBF-499F9C8C2C2D}" name="puddle" dataDxfId="127" totalsRowDxfId="126"/>
    <tableColumn id="24" xr3:uid="{4B4DA83B-F226-4EFC-8813-CD220AEF2338}" name="rapids" dataDxfId="125" totalsRowDxfId="124"/>
    <tableColumn id="25" xr3:uid="{8B362AA2-323E-4C79-A7AE-8C8CCDD176F4}" name="reservoir" dataDxfId="123" totalsRowDxfId="122"/>
    <tableColumn id="26" xr3:uid="{5BC9DE0B-CF8D-4BD4-9751-63525437EE6A}" name="river" dataDxfId="121" totalsRowDxfId="120"/>
    <tableColumn id="27" xr3:uid="{50B985B5-3AA7-4FE1-B09F-381357A6D94C}" name="river_delta" dataDxfId="119" totalsRowDxfId="118"/>
    <tableColumn id="28" xr3:uid="{000825AB-051A-4B79-A72A-3760F21F25DE}" name="sea" dataDxfId="117" totalsRowDxfId="116"/>
    <tableColumn id="29" xr3:uid="{2A706467-00EA-4997-AB72-F882376B3F6A}" name="ship" dataDxfId="115" totalsRowDxfId="114"/>
    <tableColumn id="30" xr3:uid="{74389B66-9305-4C95-A14E-F839DC28351D}" name="shoreline" dataDxfId="113" totalsRowDxfId="112"/>
    <tableColumn id="31" xr3:uid="{6B1FD3AB-D131-4442-8A3A-5B483176BBDE}" name="snow" dataDxfId="111" totalsRowDxfId="110"/>
    <tableColumn id="32" xr3:uid="{B6274ADC-04C6-41E6-98F7-313170E7CE1D}" name="spillway" dataDxfId="109" totalsRowDxfId="108"/>
    <tableColumn id="33" xr3:uid="{9E9F5C66-DBFA-4C70-BF12-0687A491F13A}" name="swimming_pool" dataDxfId="107" totalsRowDxfId="106"/>
    <tableColumn id="34" xr3:uid="{227E111F-4192-4133-B264-282617744E01}" name="water_tower" dataDxfId="105" totalsRowDxfId="104"/>
    <tableColumn id="35" xr3:uid="{D26A3D33-A815-480D-8940-C7FBC6F016A0}" name="water_well" dataDxfId="103" totalsRowDxfId="102"/>
    <tableColumn id="36" xr3:uid="{CBDEC7EA-1BFD-4161-AE43-4BB25B054D19}" name="waterfall" dataDxfId="101" totalsRowDxfId="100"/>
    <tableColumn id="37" xr3:uid="{1E0CC7AF-A70D-4F66-A8D1-55701F6800A8}" name="wetland" dataDxfId="99" totalsRowDxfId="98"/>
    <tableColumn id="38" xr3:uid="{BBA82487-33E9-4CCD-8746-FD5D345B1286}" name="labels" totalsRowFunction="sum" dataDxfId="97" totalsRowDxfId="96">
      <calculatedColumnFormula>SUM(C2:AK2)</calculatedColumnFormula>
    </tableColumn>
  </tableColumns>
  <tableStyleInfo name="TableStyleMedium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6587CA-FD91-4E25-B7CF-9F5691AFBD66}" name="Table6" displayName="Table6" ref="A1:AL59" totalsRowCount="1" headerRowDxfId="95" dataDxfId="94">
  <autoFilter ref="A1:AL58" xr:uid="{1C07EC57-E823-47F8-8EF9-3FF74EAB983C}">
    <filterColumn colId="1">
      <colorFilter dxfId="93"/>
    </filterColumn>
  </autoFilter>
  <sortState xmlns:xlrd2="http://schemas.microsoft.com/office/spreadsheetml/2017/richdata2" ref="A5:AL58">
    <sortCondition ref="B1:B58"/>
  </sortState>
  <tableColumns count="38">
    <tableColumn id="1" xr3:uid="{37F853E7-1CFE-45CC-A5A0-0598BCA83759}" name="index" totalsRowLabel="Total" dataDxfId="92" totalsRowDxfId="91"/>
    <tableColumn id="2" xr3:uid="{D3E7A695-84BB-41C6-A244-1D036EAF8F92}" name="label" totalsRowFunction="count" dataDxfId="90" totalsRowDxfId="89"/>
    <tableColumn id="3" xr3:uid="{DFD4D593-28C8-4D96-8233-7A99D4FFA2A1}" name="breakwater" dataDxfId="88" totalsRowDxfId="87"/>
    <tableColumn id="4" xr3:uid="{CA0B1E5B-4ADD-4E5C-B717-B82A6B15749C}" name="bridge" dataDxfId="86" totalsRowDxfId="85"/>
    <tableColumn id="5" xr3:uid="{D2EA6081-A6BD-4D67-9673-0FB94B125BCA}" name="canal" dataDxfId="84" totalsRowDxfId="83"/>
    <tableColumn id="6" xr3:uid="{6F8F90E0-8E92-4C50-9E9B-EB74BD1E42DC}" name="cliff" dataDxfId="82" totalsRowDxfId="81"/>
    <tableColumn id="7" xr3:uid="{7A53A233-AFBB-4F8C-96CD-8B85541F545F}" name="culvert" dataDxfId="80" totalsRowDxfId="79"/>
    <tableColumn id="8" xr3:uid="{CDB1AE31-4269-43DD-B914-08E632E2C89B}" name="cypress_tree" dataDxfId="78" totalsRowDxfId="77"/>
    <tableColumn id="9" xr3:uid="{586604F5-A001-4FFD-A963-51E753A5BBEF}" name="dam" dataDxfId="76" totalsRowDxfId="75"/>
    <tableColumn id="10" xr3:uid="{1DEC0922-C9F4-4590-A982-9E104D9BF090}" name="ditch" dataDxfId="74" totalsRowDxfId="73"/>
    <tableColumn id="11" xr3:uid="{EB2F814D-0E47-4E5F-BFCD-31120A0E8877}" name="fjord" dataDxfId="72" totalsRowDxfId="71"/>
    <tableColumn id="12" xr3:uid="{BAF5EA25-E9CA-4891-B1D5-5371E3CB507E}" name="flood" dataDxfId="70" totalsRowDxfId="69"/>
    <tableColumn id="13" xr3:uid="{22468705-07C3-4C35-B675-D4B2DBA845D4}" name="glaciers" dataDxfId="68" totalsRowDxfId="67"/>
    <tableColumn id="14" xr3:uid="{6AF4B37D-5368-4C09-96E7-EC2496C3D25A}" name="hot_spring" dataDxfId="66" totalsRowDxfId="65"/>
    <tableColumn id="15" xr3:uid="{8890EF99-E697-4F36-81E3-B0B35DB1CD1E}" name="lake" dataDxfId="64" totalsRowDxfId="63"/>
    <tableColumn id="16" xr3:uid="{CADFB085-14B7-46AD-A723-2A1F30D8F7A7}" name="levee" dataDxfId="62" totalsRowDxfId="61"/>
    <tableColumn id="17" xr3:uid="{E41450D6-F9A4-46A0-8467-482AE898CA30}" name="lighthouse" dataDxfId="60" totalsRowDxfId="59"/>
    <tableColumn id="18" xr3:uid="{10C35AD6-97DC-4605-9A01-C1F1AB8FF573}" name="mangrove" dataDxfId="58" totalsRowDxfId="57"/>
    <tableColumn id="19" xr3:uid="{A36B762D-F4B0-4071-A603-5E3F6AE81AD9}" name="marsh" dataDxfId="56" totalsRowDxfId="55"/>
    <tableColumn id="20" xr3:uid="{C93C1981-1A78-4B3B-BF6C-154B1BA2C8A7}" name="offshore_platform" dataDxfId="54" totalsRowDxfId="53"/>
    <tableColumn id="21" xr3:uid="{0E06646F-3BD1-4A6D-995B-83A25CE075BD}" name="pier" dataDxfId="52" totalsRowDxfId="51"/>
    <tableColumn id="22" xr3:uid="{FA5394C1-26B9-4A3C-A306-6E461630A6A3}" name="pipeline" dataDxfId="50" totalsRowDxfId="49"/>
    <tableColumn id="23" xr3:uid="{439A93BA-185B-40CC-BF41-C0551EC232D5}" name="puddle" dataDxfId="48" totalsRowDxfId="47"/>
    <tableColumn id="24" xr3:uid="{62A6F6D2-FE95-46B9-84A7-1C94BDB21976}" name="rapids" dataDxfId="46" totalsRowDxfId="45"/>
    <tableColumn id="25" xr3:uid="{BB7D4B37-6193-4B4F-A18B-B33AB0E05DC4}" name="reservoir" dataDxfId="44" totalsRowDxfId="43"/>
    <tableColumn id="26" xr3:uid="{AA145F6B-FB07-4F85-B55F-6D431F85A8C4}" name="river" dataDxfId="42" totalsRowDxfId="41"/>
    <tableColumn id="27" xr3:uid="{AAEBAC6C-6D61-4918-90F1-0B0869F1FB81}" name="river_delta" dataDxfId="40" totalsRowDxfId="39"/>
    <tableColumn id="28" xr3:uid="{B9CD376D-A284-4F40-B604-F3CA00B3108A}" name="sea" dataDxfId="38" totalsRowDxfId="37"/>
    <tableColumn id="29" xr3:uid="{D4536721-A21C-4AAF-BC44-1BB47D755001}" name="ship" dataDxfId="36" totalsRowDxfId="35"/>
    <tableColumn id="30" xr3:uid="{77FC848B-8E76-45DB-A475-5F8FBFFD1504}" name="shoreline" dataDxfId="34" totalsRowDxfId="33"/>
    <tableColumn id="31" xr3:uid="{A0046AB2-5EAD-4C4C-BB22-BB53200EE289}" name="snow" dataDxfId="32" totalsRowDxfId="31"/>
    <tableColumn id="32" xr3:uid="{D9EAFA82-4D1A-4C2B-A2D6-0638BA1B0079}" name="spillway" dataDxfId="30" totalsRowDxfId="29"/>
    <tableColumn id="33" xr3:uid="{524F9CF2-9E11-4417-9060-1471DFF912E3}" name="swimming_pool" dataDxfId="28" totalsRowDxfId="27"/>
    <tableColumn id="34" xr3:uid="{9999BA7F-35D0-49D2-85D2-DD27DA487471}" name="water_tower" dataDxfId="26" totalsRowDxfId="25"/>
    <tableColumn id="35" xr3:uid="{6D30F6D4-F106-46A8-8185-DF642286738C}" name="water_well" dataDxfId="24" totalsRowDxfId="23"/>
    <tableColumn id="36" xr3:uid="{C5125BEA-F561-427A-9825-06813159AEDC}" name="waterfall" dataDxfId="22" totalsRowDxfId="21"/>
    <tableColumn id="37" xr3:uid="{5D73B983-C9E6-4B26-8D56-9F057F444C49}" name="wetland" dataDxfId="20" totalsRowDxfId="19"/>
    <tableColumn id="38" xr3:uid="{520EF4D1-F615-4EBF-85FE-6C7962DE3636}" name="pixels" totalsRowFunction="sum" dataDxfId="18" totalsRowDxfId="17">
      <calculatedColumnFormula>SUM(C2:AK2)</calculatedColumnFormula>
    </tableColumn>
  </tableColumns>
  <tableStyleInfo name="TableStyleMedium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10F31F-F650-4B83-8B6B-99718963D359}" name="Table43" displayName="Table43" ref="A1:F21" totalsRowCount="1" headerRowDxfId="16" dataDxfId="14" headerRowBorderDxfId="15" tableBorderDxfId="13" totalsRowBorderDxfId="12">
  <autoFilter ref="A1:F20" xr:uid="{20E48BAA-4566-4AA6-A36C-27CCEDB5FED6}"/>
  <sortState xmlns:xlrd2="http://schemas.microsoft.com/office/spreadsheetml/2017/richdata2" ref="A2:F20">
    <sortCondition ref="B1:B20"/>
  </sortState>
  <tableColumns count="6">
    <tableColumn id="1" xr3:uid="{DF3B1456-FD8B-4F8E-836C-9980CB9946F5}" name="#" totalsRowLabel="Total" dataDxfId="11" totalsRowDxfId="10"/>
    <tableColumn id="2" xr3:uid="{67B85CF9-B22D-45BF-8827-59178CFEC6A5}" name="Label name" totalsRowFunction="count" dataDxfId="9" totalsRowDxfId="8"/>
    <tableColumn id="3" xr3:uid="{A54D33BD-5B12-47A5-A04A-44005F10DDE5}" name="Number of images" totalsRowFunction="sum" dataDxfId="7" totalsRowDxfId="6"/>
    <tableColumn id="4" xr3:uid="{52D64A0C-FC8D-47B6-B625-067EA4C91C15}" name="Train" totalsRowFunction="sum" dataDxfId="5" totalsRowDxfId="4"/>
    <tableColumn id="5" xr3:uid="{E026A64D-8A45-4155-B2DC-AC5FBA64EE90}" name="Validation" totalsRowFunction="sum" dataDxfId="3" totalsRowDxfId="2"/>
    <tableColumn id="6" xr3:uid="{23E12E74-7502-499A-9D15-ACE61427F8F4}" name="Test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4814-396D-42C6-8ABE-D651EE13536B}">
  <dimension ref="A1:G37"/>
  <sheetViews>
    <sheetView workbookViewId="0">
      <selection activeCell="L13" sqref="L13"/>
    </sheetView>
  </sheetViews>
  <sheetFormatPr defaultRowHeight="15" x14ac:dyDescent="0.25"/>
  <cols>
    <col min="1" max="1" width="5.42578125" bestFit="1" customWidth="1"/>
    <col min="2" max="2" width="17.5703125" bestFit="1" customWidth="1"/>
    <col min="3" max="3" width="17.5703125" customWidth="1"/>
    <col min="4" max="4" width="19.42578125" customWidth="1"/>
    <col min="5" max="5" width="10.42578125" customWidth="1"/>
    <col min="6" max="6" width="12.28515625" customWidth="1"/>
    <col min="7" max="7" width="10.42578125" customWidth="1"/>
    <col min="20" max="20" width="15.28515625" bestFit="1" customWidth="1"/>
    <col min="21" max="22" width="17.5703125" bestFit="1" customWidth="1"/>
    <col min="24" max="24" width="15.28515625" bestFit="1" customWidth="1"/>
  </cols>
  <sheetData>
    <row r="1" spans="1:7" x14ac:dyDescent="0.25">
      <c r="A1" s="1" t="s">
        <v>59</v>
      </c>
      <c r="B1" s="2" t="s">
        <v>60</v>
      </c>
      <c r="C1" s="2" t="s">
        <v>72</v>
      </c>
      <c r="D1" s="2" t="s">
        <v>61</v>
      </c>
      <c r="E1" s="2" t="s">
        <v>62</v>
      </c>
      <c r="F1" s="2" t="s">
        <v>63</v>
      </c>
      <c r="G1" s="3" t="s">
        <v>64</v>
      </c>
    </row>
    <row r="2" spans="1:7" x14ac:dyDescent="0.25">
      <c r="A2" s="4">
        <v>1</v>
      </c>
      <c r="B2" s="5" t="s">
        <v>4</v>
      </c>
      <c r="C2" s="21" t="s">
        <v>73</v>
      </c>
      <c r="D2" s="21">
        <v>192</v>
      </c>
      <c r="E2" s="21">
        <v>134</v>
      </c>
      <c r="F2" s="21">
        <v>20</v>
      </c>
      <c r="G2" s="22">
        <v>38</v>
      </c>
    </row>
    <row r="3" spans="1:7" x14ac:dyDescent="0.25">
      <c r="A3" s="4">
        <v>2</v>
      </c>
      <c r="B3" s="21" t="s">
        <v>23</v>
      </c>
      <c r="C3" s="21" t="s">
        <v>74</v>
      </c>
      <c r="D3" s="21">
        <v>120</v>
      </c>
      <c r="E3" s="21">
        <v>84</v>
      </c>
      <c r="F3" s="21">
        <v>12</v>
      </c>
      <c r="G3" s="22">
        <v>24</v>
      </c>
    </row>
    <row r="4" spans="1:7" x14ac:dyDescent="0.25">
      <c r="A4" s="4">
        <v>3</v>
      </c>
      <c r="B4" s="5" t="s">
        <v>55</v>
      </c>
      <c r="C4" s="21" t="s">
        <v>75</v>
      </c>
      <c r="D4" s="21">
        <v>60</v>
      </c>
      <c r="E4" s="21">
        <v>42</v>
      </c>
      <c r="F4" s="21">
        <v>6</v>
      </c>
      <c r="G4" s="22">
        <v>12</v>
      </c>
    </row>
    <row r="5" spans="1:7" x14ac:dyDescent="0.25">
      <c r="A5" s="4">
        <v>4</v>
      </c>
      <c r="B5" s="6" t="s">
        <v>46</v>
      </c>
      <c r="C5" s="21" t="s">
        <v>75</v>
      </c>
      <c r="D5" s="21">
        <v>72</v>
      </c>
      <c r="E5" s="21">
        <v>50</v>
      </c>
      <c r="F5" s="21">
        <v>8</v>
      </c>
      <c r="G5" s="22">
        <v>14</v>
      </c>
    </row>
    <row r="6" spans="1:7" x14ac:dyDescent="0.25">
      <c r="A6" s="4">
        <v>5</v>
      </c>
      <c r="B6" s="21" t="s">
        <v>27</v>
      </c>
      <c r="C6" s="21" t="s">
        <v>74</v>
      </c>
      <c r="D6" s="21">
        <v>107</v>
      </c>
      <c r="E6" s="21">
        <v>75</v>
      </c>
      <c r="F6" s="21">
        <v>11</v>
      </c>
      <c r="G6" s="22">
        <v>21</v>
      </c>
    </row>
    <row r="7" spans="1:7" x14ac:dyDescent="0.25">
      <c r="A7" s="4">
        <v>6</v>
      </c>
      <c r="B7" s="21" t="s">
        <v>45</v>
      </c>
      <c r="C7" s="21" t="s">
        <v>79</v>
      </c>
      <c r="D7" s="21">
        <v>165</v>
      </c>
      <c r="E7" s="21">
        <v>115</v>
      </c>
      <c r="F7" s="21">
        <v>17</v>
      </c>
      <c r="G7" s="22">
        <f>0.2*Table4[[#This Row],[Number of images]]</f>
        <v>33</v>
      </c>
    </row>
    <row r="8" spans="1:7" x14ac:dyDescent="0.25">
      <c r="A8" s="4">
        <v>7</v>
      </c>
      <c r="B8" s="21" t="s">
        <v>30</v>
      </c>
      <c r="C8" s="21" t="s">
        <v>74</v>
      </c>
      <c r="D8" s="21">
        <v>150</v>
      </c>
      <c r="E8" s="21">
        <v>105</v>
      </c>
      <c r="F8" s="21">
        <v>15</v>
      </c>
      <c r="G8" s="22">
        <v>30</v>
      </c>
    </row>
    <row r="9" spans="1:7" x14ac:dyDescent="0.25">
      <c r="A9" s="4">
        <v>8</v>
      </c>
      <c r="B9" s="21" t="s">
        <v>13</v>
      </c>
      <c r="C9" s="21" t="s">
        <v>73</v>
      </c>
      <c r="D9" s="21">
        <v>99</v>
      </c>
      <c r="E9" s="21">
        <v>69</v>
      </c>
      <c r="F9" s="21">
        <v>10</v>
      </c>
      <c r="G9" s="22">
        <v>20</v>
      </c>
    </row>
    <row r="10" spans="1:7" x14ac:dyDescent="0.25">
      <c r="A10" s="4">
        <v>9</v>
      </c>
      <c r="B10" s="5" t="s">
        <v>54</v>
      </c>
      <c r="C10" s="21" t="s">
        <v>73</v>
      </c>
      <c r="D10" s="21">
        <v>219</v>
      </c>
      <c r="E10" s="21">
        <v>153</v>
      </c>
      <c r="F10" s="21">
        <v>22</v>
      </c>
      <c r="G10" s="22">
        <v>44</v>
      </c>
    </row>
    <row r="11" spans="1:7" x14ac:dyDescent="0.25">
      <c r="A11" s="4">
        <v>10</v>
      </c>
      <c r="B11" s="6" t="s">
        <v>14</v>
      </c>
      <c r="C11" s="21" t="s">
        <v>73</v>
      </c>
      <c r="D11" s="21">
        <v>96</v>
      </c>
      <c r="E11" s="21">
        <v>67</v>
      </c>
      <c r="F11" s="21">
        <v>10</v>
      </c>
      <c r="G11" s="22">
        <v>19</v>
      </c>
    </row>
    <row r="12" spans="1:7" x14ac:dyDescent="0.25">
      <c r="A12" s="4">
        <v>11</v>
      </c>
      <c r="B12" s="5" t="s">
        <v>5</v>
      </c>
      <c r="C12" s="21" t="s">
        <v>74</v>
      </c>
      <c r="D12" s="21">
        <v>81</v>
      </c>
      <c r="E12" s="21">
        <v>57</v>
      </c>
      <c r="F12" s="21">
        <v>8</v>
      </c>
      <c r="G12" s="22">
        <v>16</v>
      </c>
    </row>
    <row r="13" spans="1:7" x14ac:dyDescent="0.25">
      <c r="A13" s="4">
        <v>12</v>
      </c>
      <c r="B13" s="6" t="s">
        <v>8</v>
      </c>
      <c r="C13" s="21" t="s">
        <v>75</v>
      </c>
      <c r="D13" s="21">
        <v>195</v>
      </c>
      <c r="E13" s="21">
        <v>136</v>
      </c>
      <c r="F13" s="21">
        <v>20</v>
      </c>
      <c r="G13" s="22">
        <v>39</v>
      </c>
    </row>
    <row r="14" spans="1:7" x14ac:dyDescent="0.25">
      <c r="A14" s="4">
        <v>13</v>
      </c>
      <c r="B14" s="21" t="s">
        <v>40</v>
      </c>
      <c r="C14" s="21" t="s">
        <v>75</v>
      </c>
      <c r="D14" s="21">
        <v>151</v>
      </c>
      <c r="E14" s="21">
        <v>106</v>
      </c>
      <c r="F14" s="21">
        <v>15</v>
      </c>
      <c r="G14" s="22">
        <v>30</v>
      </c>
    </row>
    <row r="15" spans="1:7" x14ac:dyDescent="0.25">
      <c r="A15" s="4">
        <v>14</v>
      </c>
      <c r="B15" s="21" t="s">
        <v>11</v>
      </c>
      <c r="C15" s="21" t="s">
        <v>75</v>
      </c>
      <c r="D15" s="21">
        <v>64</v>
      </c>
      <c r="E15" s="21">
        <v>45</v>
      </c>
      <c r="F15" s="21">
        <v>7</v>
      </c>
      <c r="G15" s="22">
        <v>12</v>
      </c>
    </row>
    <row r="16" spans="1:7" x14ac:dyDescent="0.25">
      <c r="A16" s="4">
        <v>15</v>
      </c>
      <c r="B16" s="21" t="s">
        <v>22</v>
      </c>
      <c r="C16" s="21" t="s">
        <v>75</v>
      </c>
      <c r="D16" s="21">
        <v>43</v>
      </c>
      <c r="E16" s="21">
        <v>28</v>
      </c>
      <c r="F16" s="21">
        <v>6</v>
      </c>
      <c r="G16" s="22">
        <v>9</v>
      </c>
    </row>
    <row r="17" spans="1:7" x14ac:dyDescent="0.25">
      <c r="A17" s="4">
        <v>16</v>
      </c>
      <c r="B17" s="21" t="s">
        <v>31</v>
      </c>
      <c r="C17" s="21" t="s">
        <v>74</v>
      </c>
      <c r="D17" s="21">
        <v>59</v>
      </c>
      <c r="E17" s="21">
        <v>40</v>
      </c>
      <c r="F17" s="21">
        <v>7</v>
      </c>
      <c r="G17" s="22">
        <v>12</v>
      </c>
    </row>
    <row r="18" spans="1:7" x14ac:dyDescent="0.25">
      <c r="A18" s="4">
        <v>17</v>
      </c>
      <c r="B18" s="6" t="s">
        <v>35</v>
      </c>
      <c r="C18" s="21" t="s">
        <v>75</v>
      </c>
      <c r="D18" s="21">
        <v>137</v>
      </c>
      <c r="E18" s="21">
        <v>96</v>
      </c>
      <c r="F18" s="21">
        <v>14</v>
      </c>
      <c r="G18" s="22">
        <v>27</v>
      </c>
    </row>
    <row r="19" spans="1:7" x14ac:dyDescent="0.25">
      <c r="A19" s="7">
        <v>18</v>
      </c>
      <c r="B19" s="21" t="s">
        <v>10</v>
      </c>
      <c r="C19" s="21" t="s">
        <v>76</v>
      </c>
      <c r="D19" s="21">
        <v>41</v>
      </c>
      <c r="E19" s="23">
        <v>28</v>
      </c>
      <c r="F19" s="23">
        <v>5</v>
      </c>
      <c r="G19" s="24">
        <v>8</v>
      </c>
    </row>
    <row r="20" spans="1:7" x14ac:dyDescent="0.25">
      <c r="A20" s="7">
        <v>19</v>
      </c>
      <c r="B20" s="6" t="s">
        <v>12</v>
      </c>
      <c r="C20" s="21" t="s">
        <v>77</v>
      </c>
      <c r="D20" s="21">
        <v>40</v>
      </c>
      <c r="E20" s="23">
        <v>28</v>
      </c>
      <c r="F20" s="23">
        <v>4</v>
      </c>
      <c r="G20" s="24">
        <v>8</v>
      </c>
    </row>
    <row r="21" spans="1:7" x14ac:dyDescent="0.25">
      <c r="A21" s="7">
        <v>20</v>
      </c>
      <c r="B21" s="6" t="s">
        <v>17</v>
      </c>
      <c r="C21" s="21" t="s">
        <v>75</v>
      </c>
      <c r="D21" s="21">
        <v>88</v>
      </c>
      <c r="E21" s="23">
        <v>62</v>
      </c>
      <c r="F21" s="23">
        <v>9</v>
      </c>
      <c r="G21" s="24">
        <v>17</v>
      </c>
    </row>
    <row r="22" spans="1:7" x14ac:dyDescent="0.25">
      <c r="A22" s="7">
        <v>21</v>
      </c>
      <c r="B22" s="6" t="s">
        <v>18</v>
      </c>
      <c r="C22" s="21" t="s">
        <v>75</v>
      </c>
      <c r="D22" s="21">
        <v>116</v>
      </c>
      <c r="E22" s="23">
        <v>81</v>
      </c>
      <c r="F22" s="23">
        <v>12</v>
      </c>
      <c r="G22" s="24">
        <v>23</v>
      </c>
    </row>
    <row r="23" spans="1:7" x14ac:dyDescent="0.25">
      <c r="A23" s="7">
        <v>22</v>
      </c>
      <c r="B23" s="6" t="s">
        <v>19</v>
      </c>
      <c r="C23" s="21" t="s">
        <v>76</v>
      </c>
      <c r="D23" s="21">
        <v>82</v>
      </c>
      <c r="E23" s="23">
        <v>57</v>
      </c>
      <c r="F23" s="23">
        <v>9</v>
      </c>
      <c r="G23" s="24">
        <v>16</v>
      </c>
    </row>
    <row r="24" spans="1:7" x14ac:dyDescent="0.25">
      <c r="A24" s="7">
        <v>23</v>
      </c>
      <c r="B24" s="6" t="s">
        <v>20</v>
      </c>
      <c r="C24" s="21" t="s">
        <v>75</v>
      </c>
      <c r="D24" s="21">
        <v>121</v>
      </c>
      <c r="E24" s="23">
        <v>84</v>
      </c>
      <c r="F24" s="23">
        <v>13</v>
      </c>
      <c r="G24" s="24">
        <v>24</v>
      </c>
    </row>
    <row r="25" spans="1:7" x14ac:dyDescent="0.25">
      <c r="A25" s="7">
        <v>24</v>
      </c>
      <c r="B25" s="6" t="s">
        <v>21</v>
      </c>
      <c r="C25" s="21" t="s">
        <v>74</v>
      </c>
      <c r="D25" s="21">
        <v>120</v>
      </c>
      <c r="E25" s="23">
        <v>84</v>
      </c>
      <c r="F25" s="23">
        <v>12</v>
      </c>
      <c r="G25" s="24">
        <v>24</v>
      </c>
    </row>
    <row r="26" spans="1:7" x14ac:dyDescent="0.25">
      <c r="A26" s="7">
        <v>25</v>
      </c>
      <c r="B26" s="6" t="s">
        <v>24</v>
      </c>
      <c r="C26" s="21" t="s">
        <v>78</v>
      </c>
      <c r="D26" s="21">
        <v>90</v>
      </c>
      <c r="E26" s="23">
        <v>63</v>
      </c>
      <c r="F26" s="23">
        <v>9</v>
      </c>
      <c r="G26" s="24">
        <v>18</v>
      </c>
    </row>
    <row r="27" spans="1:7" x14ac:dyDescent="0.25">
      <c r="A27" s="7">
        <v>26</v>
      </c>
      <c r="B27" s="21" t="s">
        <v>25</v>
      </c>
      <c r="C27" s="21" t="s">
        <v>77</v>
      </c>
      <c r="D27" s="21">
        <v>70</v>
      </c>
      <c r="E27" s="23">
        <v>49</v>
      </c>
      <c r="F27" s="23">
        <v>7</v>
      </c>
      <c r="G27" s="24">
        <v>14</v>
      </c>
    </row>
    <row r="28" spans="1:7" x14ac:dyDescent="0.25">
      <c r="A28" s="7">
        <v>27</v>
      </c>
      <c r="B28" s="6" t="s">
        <v>33</v>
      </c>
      <c r="C28" s="21" t="s">
        <v>77</v>
      </c>
      <c r="D28" s="21">
        <v>62</v>
      </c>
      <c r="E28" s="23">
        <v>43</v>
      </c>
      <c r="F28" s="23">
        <v>7</v>
      </c>
      <c r="G28" s="24">
        <v>12</v>
      </c>
    </row>
    <row r="29" spans="1:7" x14ac:dyDescent="0.25">
      <c r="A29" s="7">
        <v>28</v>
      </c>
      <c r="B29" s="6" t="s">
        <v>34</v>
      </c>
      <c r="C29" s="21" t="s">
        <v>75</v>
      </c>
      <c r="D29" s="21">
        <v>92</v>
      </c>
      <c r="E29" s="23">
        <v>64</v>
      </c>
      <c r="F29" s="23">
        <v>10</v>
      </c>
      <c r="G29" s="24">
        <v>18</v>
      </c>
    </row>
    <row r="30" spans="1:7" x14ac:dyDescent="0.25">
      <c r="A30" s="7">
        <v>29</v>
      </c>
      <c r="B30" s="6" t="s">
        <v>36</v>
      </c>
      <c r="C30" s="21" t="s">
        <v>75</v>
      </c>
      <c r="D30" s="21">
        <v>127</v>
      </c>
      <c r="E30" s="23">
        <v>89</v>
      </c>
      <c r="F30" s="23">
        <v>13</v>
      </c>
      <c r="G30" s="24">
        <v>25</v>
      </c>
    </row>
    <row r="31" spans="1:7" x14ac:dyDescent="0.25">
      <c r="A31" s="7">
        <v>30</v>
      </c>
      <c r="B31" s="6" t="s">
        <v>37</v>
      </c>
      <c r="C31" s="21" t="s">
        <v>77</v>
      </c>
      <c r="D31" s="21">
        <v>24</v>
      </c>
      <c r="E31" s="23">
        <v>16</v>
      </c>
      <c r="F31" s="23">
        <v>4</v>
      </c>
      <c r="G31" s="24">
        <v>4</v>
      </c>
    </row>
    <row r="32" spans="1:7" x14ac:dyDescent="0.25">
      <c r="A32" s="7">
        <v>31</v>
      </c>
      <c r="B32" s="6" t="s">
        <v>39</v>
      </c>
      <c r="C32" s="21" t="s">
        <v>77</v>
      </c>
      <c r="D32" s="21">
        <v>204</v>
      </c>
      <c r="E32" s="23">
        <v>142</v>
      </c>
      <c r="F32" s="23">
        <v>22</v>
      </c>
      <c r="G32" s="24">
        <v>40</v>
      </c>
    </row>
    <row r="33" spans="1:7" x14ac:dyDescent="0.25">
      <c r="A33" s="7">
        <v>32</v>
      </c>
      <c r="B33" s="21" t="s">
        <v>41</v>
      </c>
      <c r="C33" s="21" t="s">
        <v>77</v>
      </c>
      <c r="D33" s="21">
        <v>69</v>
      </c>
      <c r="E33" s="23">
        <v>48</v>
      </c>
      <c r="F33" s="23">
        <v>8</v>
      </c>
      <c r="G33" s="24">
        <v>13</v>
      </c>
    </row>
    <row r="34" spans="1:7" x14ac:dyDescent="0.25">
      <c r="A34" s="7">
        <v>33</v>
      </c>
      <c r="B34" s="6" t="s">
        <v>44</v>
      </c>
      <c r="C34" s="21" t="s">
        <v>75</v>
      </c>
      <c r="D34" s="21">
        <v>240</v>
      </c>
      <c r="E34" s="23">
        <v>168</v>
      </c>
      <c r="F34" s="23">
        <v>24</v>
      </c>
      <c r="G34" s="24">
        <v>48</v>
      </c>
    </row>
    <row r="35" spans="1:7" x14ac:dyDescent="0.25">
      <c r="A35" s="7">
        <v>34</v>
      </c>
      <c r="B35" s="6" t="s">
        <v>56</v>
      </c>
      <c r="C35" s="21" t="s">
        <v>77</v>
      </c>
      <c r="D35" s="21">
        <v>156</v>
      </c>
      <c r="E35" s="23">
        <v>109</v>
      </c>
      <c r="F35" s="23">
        <v>16</v>
      </c>
      <c r="G35" s="24">
        <v>31</v>
      </c>
    </row>
    <row r="36" spans="1:7" x14ac:dyDescent="0.25">
      <c r="A36" s="8">
        <v>35</v>
      </c>
      <c r="B36" s="9" t="s">
        <v>57</v>
      </c>
      <c r="C36" s="25" t="s">
        <v>75</v>
      </c>
      <c r="D36" s="25">
        <v>80</v>
      </c>
      <c r="E36" s="26">
        <v>56</v>
      </c>
      <c r="F36" s="26">
        <v>8</v>
      </c>
      <c r="G36" s="27">
        <v>16</v>
      </c>
    </row>
    <row r="37" spans="1:7" x14ac:dyDescent="0.25">
      <c r="A37" s="10" t="s">
        <v>65</v>
      </c>
      <c r="B37" s="11">
        <f>SUBTOTAL(103,Table4[Label name])</f>
        <v>35</v>
      </c>
      <c r="C37" s="11"/>
      <c r="D37" s="11">
        <f>SUBTOTAL(109,Table4[Number of images])</f>
        <v>3832</v>
      </c>
      <c r="E37" s="12">
        <f>SUBTOTAL(109,Table4[Train])</f>
        <v>2673</v>
      </c>
      <c r="F37" s="12">
        <f>SUBTOTAL(109,Table4[Validation])</f>
        <v>400</v>
      </c>
      <c r="G37" s="13">
        <f>SUBTOTAL(109,Table4[Test])</f>
        <v>759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5789-F8B0-4D8E-8FCD-2F7F1CFD428E}">
  <dimension ref="A1:AL59"/>
  <sheetViews>
    <sheetView zoomScale="60" zoomScaleNormal="60" workbookViewId="0">
      <selection activeCell="C68" sqref="C68"/>
    </sheetView>
  </sheetViews>
  <sheetFormatPr defaultRowHeight="15" x14ac:dyDescent="0.25"/>
  <cols>
    <col min="1" max="1" width="9.7109375" customWidth="1"/>
    <col min="2" max="2" width="19.85546875" bestFit="1" customWidth="1"/>
    <col min="3" max="3" width="16.7109375" customWidth="1"/>
    <col min="4" max="4" width="11" customWidth="1"/>
    <col min="5" max="5" width="10" customWidth="1"/>
    <col min="6" max="6" width="8.28515625" customWidth="1"/>
    <col min="7" max="7" width="11.85546875" customWidth="1"/>
    <col min="8" max="8" width="19" customWidth="1"/>
    <col min="9" max="9" width="8.5703125" customWidth="1"/>
    <col min="10" max="10" width="9.5703125" customWidth="1"/>
    <col min="11" max="11" width="9.28515625" customWidth="1"/>
    <col min="12" max="12" width="10" customWidth="1"/>
    <col min="13" max="13" width="13.140625" customWidth="1"/>
    <col min="14" max="14" width="16.42578125" customWidth="1"/>
    <col min="15" max="15" width="8.5703125" customWidth="1"/>
    <col min="16" max="16" width="10" customWidth="1"/>
    <col min="17" max="17" width="16.140625" customWidth="1"/>
    <col min="18" max="18" width="15.42578125" customWidth="1"/>
    <col min="19" max="19" width="11" customWidth="1"/>
    <col min="20" max="20" width="25.7109375" customWidth="1"/>
    <col min="21" max="21" width="8.140625" customWidth="1"/>
    <col min="22" max="22" width="12.85546875" customWidth="1"/>
    <col min="23" max="23" width="11.42578125" customWidth="1"/>
    <col min="24" max="24" width="11" customWidth="1"/>
    <col min="25" max="25" width="14.5703125" customWidth="1"/>
    <col min="26" max="26" width="9" customWidth="1"/>
    <col min="27" max="27" width="16.42578125" customWidth="1"/>
    <col min="28" max="28" width="7.85546875" customWidth="1"/>
    <col min="29" max="29" width="8.5703125" customWidth="1"/>
    <col min="30" max="30" width="14.7109375" customWidth="1"/>
    <col min="31" max="31" width="9.7109375" customWidth="1"/>
    <col min="32" max="32" width="12.85546875" customWidth="1"/>
    <col min="33" max="33" width="22.140625" customWidth="1"/>
    <col min="34" max="34" width="18.140625" customWidth="1"/>
    <col min="35" max="35" width="16" customWidth="1"/>
    <col min="36" max="36" width="13.85546875" customWidth="1"/>
    <col min="37" max="37" width="12.5703125" customWidth="1"/>
    <col min="38" max="38" width="13" bestFit="1" customWidth="1"/>
  </cols>
  <sheetData>
    <row r="1" spans="1:38" x14ac:dyDescent="0.25">
      <c r="A1" t="s">
        <v>66</v>
      </c>
      <c r="B1" t="s">
        <v>0</v>
      </c>
      <c r="C1" s="15" t="s">
        <v>4</v>
      </c>
      <c r="D1" s="15" t="s">
        <v>58</v>
      </c>
      <c r="E1" s="15" t="s">
        <v>8</v>
      </c>
      <c r="F1" s="15" t="s">
        <v>10</v>
      </c>
      <c r="G1" s="15" t="s">
        <v>11</v>
      </c>
      <c r="H1" s="15" t="s">
        <v>12</v>
      </c>
      <c r="I1" s="15" t="s">
        <v>13</v>
      </c>
      <c r="J1" s="15" t="s">
        <v>14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24</v>
      </c>
      <c r="S1" s="15" t="s">
        <v>25</v>
      </c>
      <c r="T1" s="15" t="s">
        <v>27</v>
      </c>
      <c r="U1" s="15" t="s">
        <v>30</v>
      </c>
      <c r="V1" s="15" t="s">
        <v>31</v>
      </c>
      <c r="W1" s="15" t="s">
        <v>33</v>
      </c>
      <c r="X1" s="15" t="s">
        <v>34</v>
      </c>
      <c r="Y1" s="15" t="s">
        <v>35</v>
      </c>
      <c r="Z1" s="15" t="s">
        <v>36</v>
      </c>
      <c r="AA1" s="15" t="s">
        <v>37</v>
      </c>
      <c r="AB1" s="15" t="s">
        <v>39</v>
      </c>
      <c r="AC1" s="15" t="s">
        <v>40</v>
      </c>
      <c r="AD1" s="15" t="s">
        <v>41</v>
      </c>
      <c r="AE1" s="15" t="s">
        <v>44</v>
      </c>
      <c r="AF1" s="15" t="s">
        <v>45</v>
      </c>
      <c r="AG1" s="15" t="s">
        <v>46</v>
      </c>
      <c r="AH1" s="15" t="s">
        <v>54</v>
      </c>
      <c r="AI1" s="15" t="s">
        <v>55</v>
      </c>
      <c r="AJ1" s="15" t="s">
        <v>56</v>
      </c>
      <c r="AK1" s="15" t="s">
        <v>57</v>
      </c>
      <c r="AL1" s="15" t="s">
        <v>68</v>
      </c>
    </row>
    <row r="2" spans="1:38" hidden="1" x14ac:dyDescent="0.25">
      <c r="A2" s="16">
        <v>1</v>
      </c>
      <c r="B2" s="15" t="s">
        <v>1</v>
      </c>
      <c r="C2" s="15">
        <v>138</v>
      </c>
      <c r="D2" s="15">
        <v>62</v>
      </c>
      <c r="E2" s="15">
        <v>78</v>
      </c>
      <c r="F2" s="15">
        <v>9</v>
      </c>
      <c r="G2" s="15">
        <v>19</v>
      </c>
      <c r="H2" s="15">
        <v>10</v>
      </c>
      <c r="I2" s="15">
        <v>69</v>
      </c>
      <c r="J2" s="15">
        <v>17</v>
      </c>
      <c r="K2" s="15">
        <v>18</v>
      </c>
      <c r="L2" s="15">
        <v>44</v>
      </c>
      <c r="M2" s="15">
        <v>27</v>
      </c>
      <c r="N2" s="15">
        <v>12</v>
      </c>
      <c r="O2" s="15">
        <v>20</v>
      </c>
      <c r="P2" s="15">
        <v>11</v>
      </c>
      <c r="Q2" s="15">
        <v>68</v>
      </c>
      <c r="R2" s="15">
        <v>15</v>
      </c>
      <c r="S2" s="15">
        <v>7</v>
      </c>
      <c r="T2" s="15">
        <v>23</v>
      </c>
      <c r="U2" s="15">
        <v>50</v>
      </c>
      <c r="V2" s="15">
        <v>25</v>
      </c>
      <c r="W2" s="15">
        <v>31</v>
      </c>
      <c r="X2" s="15">
        <v>8</v>
      </c>
      <c r="Y2" s="15">
        <v>21</v>
      </c>
      <c r="Z2" s="15">
        <v>28</v>
      </c>
      <c r="AA2" s="15">
        <v>5</v>
      </c>
      <c r="AB2" s="15">
        <v>64</v>
      </c>
      <c r="AC2" s="15">
        <v>41</v>
      </c>
      <c r="AD2" s="15">
        <v>12</v>
      </c>
      <c r="AE2" s="15">
        <v>81</v>
      </c>
      <c r="AF2" s="15">
        <v>100</v>
      </c>
      <c r="AG2" s="15">
        <v>68</v>
      </c>
      <c r="AH2" s="15">
        <v>87</v>
      </c>
      <c r="AI2" s="15">
        <v>34</v>
      </c>
      <c r="AJ2" s="15">
        <v>45</v>
      </c>
      <c r="AK2" s="15">
        <v>8</v>
      </c>
      <c r="AL2" s="15">
        <f>SUM(C2:AK2)</f>
        <v>1355</v>
      </c>
    </row>
    <row r="3" spans="1:38" hidden="1" x14ac:dyDescent="0.25">
      <c r="A3" s="16">
        <v>2</v>
      </c>
      <c r="B3" s="15" t="s">
        <v>2</v>
      </c>
      <c r="C3" s="15">
        <v>2</v>
      </c>
      <c r="D3" s="15">
        <v>0</v>
      </c>
      <c r="E3" s="15">
        <v>23</v>
      </c>
      <c r="F3" s="15">
        <v>0</v>
      </c>
      <c r="G3" s="15">
        <v>0</v>
      </c>
      <c r="H3" s="15">
        <v>0</v>
      </c>
      <c r="I3" s="15">
        <v>0</v>
      </c>
      <c r="J3" s="15">
        <v>4</v>
      </c>
      <c r="K3" s="15">
        <v>0</v>
      </c>
      <c r="L3" s="15">
        <v>3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2</v>
      </c>
      <c r="W3" s="15">
        <v>5</v>
      </c>
      <c r="X3" s="15">
        <v>0</v>
      </c>
      <c r="Y3" s="15">
        <v>0</v>
      </c>
      <c r="Z3" s="15">
        <v>1</v>
      </c>
      <c r="AA3" s="15">
        <v>0</v>
      </c>
      <c r="AB3" s="15">
        <v>0</v>
      </c>
      <c r="AC3" s="15">
        <v>0</v>
      </c>
      <c r="AD3" s="15">
        <v>1</v>
      </c>
      <c r="AE3" s="15">
        <v>2</v>
      </c>
      <c r="AF3" s="15">
        <v>0</v>
      </c>
      <c r="AG3" s="15">
        <v>0</v>
      </c>
      <c r="AH3" s="15">
        <v>1</v>
      </c>
      <c r="AI3" s="15">
        <v>0</v>
      </c>
      <c r="AJ3" s="15">
        <v>0</v>
      </c>
      <c r="AK3" s="15">
        <v>0</v>
      </c>
      <c r="AL3" s="15">
        <f t="shared" ref="AL3:AL4" si="0">SUM(C3:AK3)</f>
        <v>44</v>
      </c>
    </row>
    <row r="4" spans="1:38" hidden="1" x14ac:dyDescent="0.25">
      <c r="A4" s="16">
        <v>3</v>
      </c>
      <c r="B4" s="15" t="s">
        <v>3</v>
      </c>
      <c r="C4" s="15">
        <v>19</v>
      </c>
      <c r="D4" s="15">
        <v>12</v>
      </c>
      <c r="E4" s="15">
        <v>102</v>
      </c>
      <c r="F4" s="15">
        <v>0</v>
      </c>
      <c r="G4" s="15">
        <v>0</v>
      </c>
      <c r="H4" s="15">
        <v>1</v>
      </c>
      <c r="I4" s="15">
        <v>3</v>
      </c>
      <c r="J4" s="15">
        <v>0</v>
      </c>
      <c r="K4" s="15">
        <v>18</v>
      </c>
      <c r="L4" s="15">
        <v>18</v>
      </c>
      <c r="M4" s="15">
        <v>4</v>
      </c>
      <c r="N4" s="15">
        <v>0</v>
      </c>
      <c r="O4" s="15">
        <v>19</v>
      </c>
      <c r="P4" s="15">
        <v>10</v>
      </c>
      <c r="Q4" s="15">
        <v>15</v>
      </c>
      <c r="R4" s="15">
        <v>22</v>
      </c>
      <c r="S4" s="15">
        <v>6</v>
      </c>
      <c r="T4" s="15">
        <v>17</v>
      </c>
      <c r="U4" s="15">
        <v>37</v>
      </c>
      <c r="V4" s="15">
        <v>1</v>
      </c>
      <c r="W4" s="15">
        <v>1</v>
      </c>
      <c r="X4" s="15">
        <v>6</v>
      </c>
      <c r="Y4" s="15">
        <v>9</v>
      </c>
      <c r="Z4" s="15">
        <v>38</v>
      </c>
      <c r="AA4" s="15">
        <v>0</v>
      </c>
      <c r="AB4" s="15">
        <v>39</v>
      </c>
      <c r="AC4" s="15">
        <v>61</v>
      </c>
      <c r="AD4" s="15">
        <v>6</v>
      </c>
      <c r="AE4" s="15">
        <v>3</v>
      </c>
      <c r="AF4" s="15">
        <v>2</v>
      </c>
      <c r="AG4" s="15">
        <v>0</v>
      </c>
      <c r="AH4" s="15">
        <v>1</v>
      </c>
      <c r="AI4" s="15">
        <v>0</v>
      </c>
      <c r="AJ4" s="15">
        <v>0</v>
      </c>
      <c r="AK4" s="15">
        <v>3</v>
      </c>
      <c r="AL4" s="15">
        <f t="shared" si="0"/>
        <v>473</v>
      </c>
    </row>
    <row r="5" spans="1:38" x14ac:dyDescent="0.25">
      <c r="A5" s="16">
        <v>4</v>
      </c>
      <c r="B5" s="17" t="s">
        <v>4</v>
      </c>
      <c r="C5" s="15">
        <v>191</v>
      </c>
      <c r="D5" s="15">
        <v>3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2</v>
      </c>
      <c r="Q5" s="15">
        <v>28</v>
      </c>
      <c r="R5" s="15">
        <v>1</v>
      </c>
      <c r="S5" s="15">
        <v>1</v>
      </c>
      <c r="T5" s="15">
        <v>5</v>
      </c>
      <c r="U5" s="15">
        <v>24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16</v>
      </c>
      <c r="AC5" s="15">
        <v>6</v>
      </c>
      <c r="AD5" s="15">
        <v>8</v>
      </c>
      <c r="AE5" s="15">
        <v>0</v>
      </c>
      <c r="AF5" s="15">
        <v>0</v>
      </c>
      <c r="AG5" s="15">
        <v>1</v>
      </c>
      <c r="AH5" s="15">
        <v>0</v>
      </c>
      <c r="AI5" s="15">
        <v>0</v>
      </c>
      <c r="AJ5" s="15">
        <v>0</v>
      </c>
      <c r="AK5" s="15">
        <v>0</v>
      </c>
      <c r="AL5" s="15">
        <f t="shared" ref="AL5:AL36" si="1">SUM(C5:AK5)</f>
        <v>286</v>
      </c>
    </row>
    <row r="6" spans="1:38" x14ac:dyDescent="0.25">
      <c r="A6" s="16">
        <v>5</v>
      </c>
      <c r="B6" s="17" t="s">
        <v>5</v>
      </c>
      <c r="C6" s="15">
        <v>3</v>
      </c>
      <c r="D6" s="15">
        <v>81</v>
      </c>
      <c r="E6" s="15">
        <v>95</v>
      </c>
      <c r="F6" s="15">
        <v>2</v>
      </c>
      <c r="G6" s="15">
        <v>1</v>
      </c>
      <c r="H6" s="15">
        <v>0</v>
      </c>
      <c r="I6" s="15">
        <v>12</v>
      </c>
      <c r="J6" s="15">
        <v>1</v>
      </c>
      <c r="K6" s="15">
        <v>1</v>
      </c>
      <c r="L6" s="15">
        <v>7</v>
      </c>
      <c r="M6" s="15">
        <v>0</v>
      </c>
      <c r="N6" s="15">
        <v>3</v>
      </c>
      <c r="O6" s="15">
        <v>6</v>
      </c>
      <c r="P6" s="15">
        <v>8</v>
      </c>
      <c r="Q6" s="15">
        <v>2</v>
      </c>
      <c r="R6" s="15">
        <v>1</v>
      </c>
      <c r="S6" s="15">
        <v>0</v>
      </c>
      <c r="T6" s="15">
        <v>1</v>
      </c>
      <c r="U6" s="15">
        <v>3</v>
      </c>
      <c r="V6" s="15">
        <v>6</v>
      </c>
      <c r="W6" s="15">
        <v>2</v>
      </c>
      <c r="X6" s="15">
        <v>19</v>
      </c>
      <c r="Y6" s="15">
        <v>9</v>
      </c>
      <c r="Z6" s="15">
        <v>30</v>
      </c>
      <c r="AA6" s="15">
        <v>0</v>
      </c>
      <c r="AB6" s="15">
        <v>0</v>
      </c>
      <c r="AC6" s="15">
        <v>9</v>
      </c>
      <c r="AD6" s="15">
        <v>2</v>
      </c>
      <c r="AE6" s="15">
        <v>10</v>
      </c>
      <c r="AF6" s="15">
        <v>34</v>
      </c>
      <c r="AG6" s="15">
        <v>0</v>
      </c>
      <c r="AH6" s="15">
        <v>3</v>
      </c>
      <c r="AI6" s="15">
        <v>0</v>
      </c>
      <c r="AJ6" s="15">
        <v>11</v>
      </c>
      <c r="AK6" s="15">
        <v>3</v>
      </c>
      <c r="AL6" s="15">
        <f t="shared" si="1"/>
        <v>365</v>
      </c>
    </row>
    <row r="7" spans="1:38" hidden="1" x14ac:dyDescent="0.25">
      <c r="A7" s="16">
        <v>6</v>
      </c>
      <c r="B7" s="15" t="s">
        <v>6</v>
      </c>
      <c r="C7" s="15">
        <v>70</v>
      </c>
      <c r="D7" s="15">
        <v>60</v>
      </c>
      <c r="E7" s="15">
        <v>177</v>
      </c>
      <c r="F7" s="15">
        <v>9</v>
      </c>
      <c r="G7" s="15">
        <v>10</v>
      </c>
      <c r="H7" s="15">
        <v>0</v>
      </c>
      <c r="I7" s="15">
        <v>26</v>
      </c>
      <c r="J7" s="15">
        <v>22</v>
      </c>
      <c r="K7" s="15">
        <v>27</v>
      </c>
      <c r="L7" s="15">
        <v>103</v>
      </c>
      <c r="M7" s="15">
        <v>1</v>
      </c>
      <c r="N7" s="15">
        <v>7</v>
      </c>
      <c r="O7" s="15">
        <v>35</v>
      </c>
      <c r="P7" s="15">
        <v>26</v>
      </c>
      <c r="Q7" s="15">
        <v>66</v>
      </c>
      <c r="R7" s="15">
        <v>2</v>
      </c>
      <c r="S7" s="15">
        <v>11</v>
      </c>
      <c r="T7" s="15">
        <v>21</v>
      </c>
      <c r="U7" s="15">
        <v>52</v>
      </c>
      <c r="V7" s="15">
        <v>15</v>
      </c>
      <c r="W7" s="15">
        <v>35</v>
      </c>
      <c r="X7" s="15">
        <v>16</v>
      </c>
      <c r="Y7" s="15">
        <v>54</v>
      </c>
      <c r="Z7" s="15">
        <v>61</v>
      </c>
      <c r="AA7" s="15">
        <v>1</v>
      </c>
      <c r="AB7" s="15">
        <v>62</v>
      </c>
      <c r="AC7" s="15">
        <v>70</v>
      </c>
      <c r="AD7" s="15">
        <v>17</v>
      </c>
      <c r="AE7" s="15">
        <v>119</v>
      </c>
      <c r="AF7" s="15">
        <v>33</v>
      </c>
      <c r="AG7" s="15">
        <v>63</v>
      </c>
      <c r="AH7" s="15">
        <v>132</v>
      </c>
      <c r="AI7" s="15">
        <v>38</v>
      </c>
      <c r="AJ7" s="15">
        <v>9</v>
      </c>
      <c r="AK7" s="15">
        <v>10</v>
      </c>
      <c r="AL7" s="15">
        <f t="shared" si="1"/>
        <v>1460</v>
      </c>
    </row>
    <row r="8" spans="1:38" hidden="1" x14ac:dyDescent="0.25">
      <c r="A8" s="16">
        <v>7</v>
      </c>
      <c r="B8" s="15" t="s">
        <v>7</v>
      </c>
      <c r="C8" s="15">
        <v>0</v>
      </c>
      <c r="D8" s="15">
        <v>1</v>
      </c>
      <c r="E8" s="15">
        <v>9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4</v>
      </c>
      <c r="M8" s="15">
        <v>0</v>
      </c>
      <c r="N8" s="15">
        <v>0</v>
      </c>
      <c r="O8" s="15">
        <v>0</v>
      </c>
      <c r="P8" s="15">
        <v>1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3</v>
      </c>
      <c r="AD8" s="15">
        <v>0</v>
      </c>
      <c r="AE8" s="15">
        <v>1</v>
      </c>
      <c r="AF8" s="15">
        <v>0</v>
      </c>
      <c r="AG8" s="15">
        <v>1</v>
      </c>
      <c r="AH8" s="15">
        <v>0</v>
      </c>
      <c r="AI8" s="15">
        <v>0</v>
      </c>
      <c r="AJ8" s="15">
        <v>0</v>
      </c>
      <c r="AK8" s="15">
        <v>0</v>
      </c>
      <c r="AL8" s="15">
        <f t="shared" si="1"/>
        <v>20</v>
      </c>
    </row>
    <row r="9" spans="1:38" x14ac:dyDescent="0.25">
      <c r="A9" s="16">
        <v>8</v>
      </c>
      <c r="B9" s="17" t="s">
        <v>8</v>
      </c>
      <c r="C9" s="15">
        <v>0</v>
      </c>
      <c r="D9" s="15">
        <v>22</v>
      </c>
      <c r="E9" s="15">
        <v>181</v>
      </c>
      <c r="F9" s="15">
        <v>0</v>
      </c>
      <c r="G9" s="15">
        <v>38</v>
      </c>
      <c r="H9" s="15">
        <v>0</v>
      </c>
      <c r="I9" s="15">
        <v>0</v>
      </c>
      <c r="J9" s="15">
        <v>1</v>
      </c>
      <c r="K9" s="15">
        <v>0</v>
      </c>
      <c r="L9" s="15">
        <v>1</v>
      </c>
      <c r="M9" s="15">
        <v>0</v>
      </c>
      <c r="N9" s="15">
        <v>0</v>
      </c>
      <c r="O9" s="15">
        <v>0</v>
      </c>
      <c r="P9" s="15">
        <v>13</v>
      </c>
      <c r="Q9" s="15">
        <v>1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3</v>
      </c>
      <c r="Z9" s="15">
        <v>2</v>
      </c>
      <c r="AA9" s="15">
        <v>0</v>
      </c>
      <c r="AB9" s="15">
        <v>0</v>
      </c>
      <c r="AC9" s="15">
        <v>2</v>
      </c>
      <c r="AD9" s="15">
        <v>0</v>
      </c>
      <c r="AE9" s="15">
        <v>3</v>
      </c>
      <c r="AF9" s="15">
        <v>5</v>
      </c>
      <c r="AG9" s="15">
        <v>0</v>
      </c>
      <c r="AH9" s="15">
        <v>1</v>
      </c>
      <c r="AI9" s="15">
        <v>0</v>
      </c>
      <c r="AJ9" s="15">
        <v>0</v>
      </c>
      <c r="AK9" s="15">
        <v>0</v>
      </c>
      <c r="AL9" s="15">
        <f t="shared" si="1"/>
        <v>273</v>
      </c>
    </row>
    <row r="10" spans="1:38" hidden="1" x14ac:dyDescent="0.25">
      <c r="A10" s="16">
        <v>9</v>
      </c>
      <c r="B10" s="15" t="s">
        <v>9</v>
      </c>
      <c r="C10" s="15">
        <v>8</v>
      </c>
      <c r="D10" s="15">
        <v>12</v>
      </c>
      <c r="E10" s="15">
        <v>43</v>
      </c>
      <c r="F10" s="15">
        <v>0</v>
      </c>
      <c r="G10" s="15">
        <v>6</v>
      </c>
      <c r="H10" s="15">
        <v>0</v>
      </c>
      <c r="I10" s="15">
        <v>6</v>
      </c>
      <c r="J10" s="15">
        <v>3</v>
      </c>
      <c r="K10" s="15">
        <v>0</v>
      </c>
      <c r="L10" s="15">
        <v>42</v>
      </c>
      <c r="M10" s="15">
        <v>1</v>
      </c>
      <c r="N10" s="15">
        <v>2</v>
      </c>
      <c r="O10" s="15">
        <v>2</v>
      </c>
      <c r="P10" s="15">
        <v>8</v>
      </c>
      <c r="Q10" s="15">
        <v>6</v>
      </c>
      <c r="R10" s="15">
        <v>0</v>
      </c>
      <c r="S10" s="15">
        <v>1</v>
      </c>
      <c r="T10" s="15">
        <v>1</v>
      </c>
      <c r="U10" s="15">
        <v>7</v>
      </c>
      <c r="V10" s="15">
        <v>7</v>
      </c>
      <c r="W10" s="15">
        <v>19</v>
      </c>
      <c r="X10" s="15">
        <v>0</v>
      </c>
      <c r="Y10" s="15">
        <v>7</v>
      </c>
      <c r="Z10" s="15">
        <v>7</v>
      </c>
      <c r="AA10" s="15">
        <v>0</v>
      </c>
      <c r="AB10" s="15">
        <v>10</v>
      </c>
      <c r="AC10" s="15">
        <v>10</v>
      </c>
      <c r="AD10" s="15">
        <v>5</v>
      </c>
      <c r="AE10" s="15">
        <v>35</v>
      </c>
      <c r="AF10" s="15">
        <v>7</v>
      </c>
      <c r="AG10" s="15">
        <v>14</v>
      </c>
      <c r="AH10" s="15">
        <v>38</v>
      </c>
      <c r="AI10" s="15">
        <v>2</v>
      </c>
      <c r="AJ10" s="15">
        <v>2</v>
      </c>
      <c r="AK10" s="15">
        <v>3</v>
      </c>
      <c r="AL10" s="15">
        <f t="shared" si="1"/>
        <v>314</v>
      </c>
    </row>
    <row r="11" spans="1:38" x14ac:dyDescent="0.25">
      <c r="A11" s="16">
        <v>10</v>
      </c>
      <c r="B11" s="17" t="s">
        <v>10</v>
      </c>
      <c r="C11" s="15">
        <v>7</v>
      </c>
      <c r="D11" s="15">
        <v>2</v>
      </c>
      <c r="E11" s="15">
        <v>0</v>
      </c>
      <c r="F11" s="15">
        <v>41</v>
      </c>
      <c r="G11" s="15">
        <v>0</v>
      </c>
      <c r="H11" s="15">
        <v>0</v>
      </c>
      <c r="I11" s="15">
        <v>0</v>
      </c>
      <c r="J11" s="15">
        <v>0</v>
      </c>
      <c r="K11" s="15">
        <v>83</v>
      </c>
      <c r="L11" s="15">
        <v>0</v>
      </c>
      <c r="M11" s="15">
        <v>19</v>
      </c>
      <c r="N11" s="15">
        <v>1</v>
      </c>
      <c r="O11" s="15">
        <v>4</v>
      </c>
      <c r="P11" s="15">
        <v>1</v>
      </c>
      <c r="Q11" s="15">
        <v>11</v>
      </c>
      <c r="R11" s="15">
        <v>1</v>
      </c>
      <c r="S11" s="15">
        <v>0</v>
      </c>
      <c r="T11" s="15">
        <v>1</v>
      </c>
      <c r="U11" s="15">
        <v>1</v>
      </c>
      <c r="V11" s="15">
        <v>1</v>
      </c>
      <c r="W11" s="15">
        <v>1</v>
      </c>
      <c r="X11" s="15">
        <v>7</v>
      </c>
      <c r="Y11" s="15">
        <v>14</v>
      </c>
      <c r="Z11" s="15">
        <v>15</v>
      </c>
      <c r="AA11" s="15">
        <v>2</v>
      </c>
      <c r="AB11" s="15">
        <v>4</v>
      </c>
      <c r="AC11" s="15">
        <v>1</v>
      </c>
      <c r="AD11" s="15">
        <v>5</v>
      </c>
      <c r="AE11" s="15">
        <v>1</v>
      </c>
      <c r="AF11" s="15">
        <v>8</v>
      </c>
      <c r="AG11" s="15">
        <v>0</v>
      </c>
      <c r="AH11" s="15">
        <v>0</v>
      </c>
      <c r="AI11" s="15">
        <v>0</v>
      </c>
      <c r="AJ11" s="15">
        <v>62</v>
      </c>
      <c r="AK11" s="15">
        <v>0</v>
      </c>
      <c r="AL11" s="15">
        <f t="shared" si="1"/>
        <v>293</v>
      </c>
    </row>
    <row r="12" spans="1:38" x14ac:dyDescent="0.25">
      <c r="A12" s="16">
        <v>11</v>
      </c>
      <c r="B12" s="17" t="s">
        <v>11</v>
      </c>
      <c r="C12" s="15">
        <v>0</v>
      </c>
      <c r="D12" s="15">
        <v>1</v>
      </c>
      <c r="E12" s="15">
        <v>17</v>
      </c>
      <c r="F12" s="15">
        <v>0</v>
      </c>
      <c r="G12" s="15">
        <v>64</v>
      </c>
      <c r="H12" s="15">
        <v>0</v>
      </c>
      <c r="I12" s="15">
        <v>0</v>
      </c>
      <c r="J12" s="15">
        <v>1</v>
      </c>
      <c r="K12" s="15">
        <v>0</v>
      </c>
      <c r="L12" s="15">
        <v>0</v>
      </c>
      <c r="M12" s="15">
        <v>0</v>
      </c>
      <c r="N12" s="15">
        <v>0</v>
      </c>
      <c r="O12" s="15">
        <v>2</v>
      </c>
      <c r="P12" s="15">
        <v>1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1</v>
      </c>
      <c r="Y12" s="15">
        <v>1</v>
      </c>
      <c r="Z12" s="15">
        <v>2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2</v>
      </c>
      <c r="AG12" s="15">
        <v>0</v>
      </c>
      <c r="AH12" s="15">
        <v>0</v>
      </c>
      <c r="AI12" s="15">
        <v>0</v>
      </c>
      <c r="AJ12" s="15">
        <v>0</v>
      </c>
      <c r="AK12" s="15">
        <v>1</v>
      </c>
      <c r="AL12" s="15">
        <f t="shared" si="1"/>
        <v>93</v>
      </c>
    </row>
    <row r="13" spans="1:38" x14ac:dyDescent="0.25">
      <c r="A13" s="16">
        <v>12</v>
      </c>
      <c r="B13" s="17" t="s">
        <v>12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40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1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1</v>
      </c>
      <c r="AL13" s="15">
        <f t="shared" si="1"/>
        <v>42</v>
      </c>
    </row>
    <row r="14" spans="1:38" x14ac:dyDescent="0.25">
      <c r="A14" s="16">
        <v>13</v>
      </c>
      <c r="B14" s="17" t="s">
        <v>13</v>
      </c>
      <c r="C14" s="15">
        <v>0</v>
      </c>
      <c r="D14" s="15">
        <v>0</v>
      </c>
      <c r="E14" s="15">
        <v>0</v>
      </c>
      <c r="F14" s="15">
        <v>0</v>
      </c>
      <c r="G14" s="15">
        <v>1</v>
      </c>
      <c r="H14" s="15">
        <v>0</v>
      </c>
      <c r="I14" s="15">
        <v>95</v>
      </c>
      <c r="J14" s="15">
        <v>0</v>
      </c>
      <c r="K14" s="15">
        <v>0</v>
      </c>
      <c r="L14" s="15">
        <v>1</v>
      </c>
      <c r="M14" s="15">
        <v>0</v>
      </c>
      <c r="N14" s="15">
        <v>0</v>
      </c>
      <c r="O14" s="15">
        <v>3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3</v>
      </c>
      <c r="Y14" s="15">
        <v>36</v>
      </c>
      <c r="Z14" s="15">
        <v>1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66</v>
      </c>
      <c r="AG14" s="15">
        <v>0</v>
      </c>
      <c r="AH14" s="15">
        <v>0</v>
      </c>
      <c r="AI14" s="15">
        <v>0</v>
      </c>
      <c r="AJ14" s="15">
        <v>1</v>
      </c>
      <c r="AK14" s="15">
        <v>0</v>
      </c>
      <c r="AL14" s="15">
        <f t="shared" si="1"/>
        <v>207</v>
      </c>
    </row>
    <row r="15" spans="1:38" x14ac:dyDescent="0.25">
      <c r="A15" s="16">
        <v>14</v>
      </c>
      <c r="B15" s="17" t="s">
        <v>14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91</v>
      </c>
      <c r="K15" s="15">
        <v>0</v>
      </c>
      <c r="L15" s="15">
        <v>0</v>
      </c>
      <c r="M15" s="15">
        <v>0</v>
      </c>
      <c r="N15" s="15">
        <v>0</v>
      </c>
      <c r="O15" s="15">
        <v>1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1</v>
      </c>
      <c r="AI15" s="15">
        <v>0</v>
      </c>
      <c r="AJ15" s="15">
        <v>0</v>
      </c>
      <c r="AK15" s="15">
        <v>0</v>
      </c>
      <c r="AL15" s="15">
        <f t="shared" si="1"/>
        <v>93</v>
      </c>
    </row>
    <row r="16" spans="1:38" hidden="1" x14ac:dyDescent="0.25">
      <c r="A16" s="16">
        <v>15</v>
      </c>
      <c r="B16" s="15" t="s">
        <v>15</v>
      </c>
      <c r="C16" s="15">
        <v>39</v>
      </c>
      <c r="D16" s="15">
        <v>10</v>
      </c>
      <c r="E16" s="15">
        <v>64</v>
      </c>
      <c r="F16" s="15">
        <v>6</v>
      </c>
      <c r="G16" s="15">
        <v>21</v>
      </c>
      <c r="H16" s="15">
        <v>0</v>
      </c>
      <c r="I16" s="15">
        <v>15</v>
      </c>
      <c r="J16" s="15">
        <v>14</v>
      </c>
      <c r="K16" s="15">
        <v>6</v>
      </c>
      <c r="L16" s="15">
        <v>42</v>
      </c>
      <c r="M16" s="15">
        <v>0</v>
      </c>
      <c r="N16" s="15">
        <v>10</v>
      </c>
      <c r="O16" s="15">
        <v>12</v>
      </c>
      <c r="P16" s="15">
        <v>14</v>
      </c>
      <c r="Q16" s="15">
        <v>23</v>
      </c>
      <c r="R16" s="15">
        <v>2</v>
      </c>
      <c r="S16" s="15">
        <v>1</v>
      </c>
      <c r="T16" s="15">
        <v>5</v>
      </c>
      <c r="U16" s="15">
        <v>7</v>
      </c>
      <c r="V16" s="15">
        <v>14</v>
      </c>
      <c r="W16" s="15">
        <v>10</v>
      </c>
      <c r="X16" s="15">
        <v>7</v>
      </c>
      <c r="Y16" s="15">
        <v>14</v>
      </c>
      <c r="Z16" s="15">
        <v>16</v>
      </c>
      <c r="AA16" s="15">
        <v>0</v>
      </c>
      <c r="AB16" s="15">
        <v>14</v>
      </c>
      <c r="AC16" s="15">
        <v>10</v>
      </c>
      <c r="AD16" s="15">
        <v>8</v>
      </c>
      <c r="AE16" s="15">
        <v>53</v>
      </c>
      <c r="AF16" s="15">
        <v>61</v>
      </c>
      <c r="AG16" s="15">
        <v>25</v>
      </c>
      <c r="AH16" s="15">
        <v>38</v>
      </c>
      <c r="AI16" s="15">
        <v>10</v>
      </c>
      <c r="AJ16" s="15">
        <v>4</v>
      </c>
      <c r="AK16" s="15">
        <v>2</v>
      </c>
      <c r="AL16" s="15">
        <f t="shared" si="1"/>
        <v>577</v>
      </c>
    </row>
    <row r="17" spans="1:38" hidden="1" x14ac:dyDescent="0.25">
      <c r="A17" s="16">
        <v>16</v>
      </c>
      <c r="B17" s="15" t="s">
        <v>16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2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1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3</v>
      </c>
      <c r="AF17" s="15">
        <v>0</v>
      </c>
      <c r="AG17" s="15">
        <v>0</v>
      </c>
      <c r="AH17" s="15">
        <v>1</v>
      </c>
      <c r="AI17" s="15">
        <v>0</v>
      </c>
      <c r="AJ17" s="15">
        <v>0</v>
      </c>
      <c r="AK17" s="15">
        <v>0</v>
      </c>
      <c r="AL17" s="15">
        <f t="shared" si="1"/>
        <v>7</v>
      </c>
    </row>
    <row r="18" spans="1:38" x14ac:dyDescent="0.25">
      <c r="A18" s="16">
        <v>17</v>
      </c>
      <c r="B18" s="17" t="s">
        <v>17</v>
      </c>
      <c r="C18" s="15">
        <v>0</v>
      </c>
      <c r="D18" s="15">
        <v>0</v>
      </c>
      <c r="E18" s="15">
        <v>0</v>
      </c>
      <c r="F18" s="15">
        <v>1</v>
      </c>
      <c r="G18" s="15">
        <v>0</v>
      </c>
      <c r="H18" s="15">
        <v>0</v>
      </c>
      <c r="I18" s="15">
        <v>0</v>
      </c>
      <c r="J18" s="15">
        <v>0</v>
      </c>
      <c r="K18" s="15">
        <v>83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3</v>
      </c>
      <c r="AA18" s="15">
        <v>0</v>
      </c>
      <c r="AB18" s="15">
        <v>0</v>
      </c>
      <c r="AC18" s="15">
        <v>0</v>
      </c>
      <c r="AD18" s="15">
        <v>1</v>
      </c>
      <c r="AE18" s="15">
        <v>0</v>
      </c>
      <c r="AF18" s="15">
        <v>1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f t="shared" si="1"/>
        <v>89</v>
      </c>
    </row>
    <row r="19" spans="1:38" x14ac:dyDescent="0.25">
      <c r="A19" s="16">
        <v>18</v>
      </c>
      <c r="B19" s="17" t="s">
        <v>18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116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1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1</v>
      </c>
      <c r="AI19" s="15">
        <v>0</v>
      </c>
      <c r="AJ19" s="15">
        <v>0</v>
      </c>
      <c r="AK19" s="15">
        <v>0</v>
      </c>
      <c r="AL19" s="15">
        <f t="shared" si="1"/>
        <v>118</v>
      </c>
    </row>
    <row r="20" spans="1:38" x14ac:dyDescent="0.25">
      <c r="A20" s="16">
        <v>19</v>
      </c>
      <c r="B20" s="17" t="s">
        <v>19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1</v>
      </c>
      <c r="L20" s="15">
        <v>0</v>
      </c>
      <c r="M20" s="15">
        <v>82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1</v>
      </c>
      <c r="AB20" s="15">
        <v>2</v>
      </c>
      <c r="AC20" s="15">
        <v>0</v>
      </c>
      <c r="AD20" s="15">
        <v>0</v>
      </c>
      <c r="AE20" s="15">
        <v>3</v>
      </c>
      <c r="AF20" s="15">
        <v>0</v>
      </c>
      <c r="AG20" s="15">
        <v>0</v>
      </c>
      <c r="AH20" s="15">
        <v>0</v>
      </c>
      <c r="AI20" s="15">
        <v>0</v>
      </c>
      <c r="AJ20" s="15">
        <v>2</v>
      </c>
      <c r="AK20" s="15">
        <v>0</v>
      </c>
      <c r="AL20" s="15">
        <f t="shared" si="1"/>
        <v>91</v>
      </c>
    </row>
    <row r="21" spans="1:38" x14ac:dyDescent="0.25">
      <c r="A21" s="16">
        <v>20</v>
      </c>
      <c r="B21" s="17" t="s">
        <v>20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121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f t="shared" si="1"/>
        <v>121</v>
      </c>
    </row>
    <row r="22" spans="1:38" x14ac:dyDescent="0.25">
      <c r="A22" s="16">
        <v>21</v>
      </c>
      <c r="B22" s="17" t="s">
        <v>21</v>
      </c>
      <c r="C22" s="15">
        <v>0</v>
      </c>
      <c r="D22" s="15">
        <v>3</v>
      </c>
      <c r="E22" s="15">
        <v>0</v>
      </c>
      <c r="F22" s="15">
        <v>1</v>
      </c>
      <c r="G22" s="15">
        <v>0</v>
      </c>
      <c r="H22" s="15">
        <v>0</v>
      </c>
      <c r="I22" s="15">
        <v>1</v>
      </c>
      <c r="J22" s="15">
        <v>0</v>
      </c>
      <c r="K22" s="15">
        <v>0</v>
      </c>
      <c r="L22" s="15">
        <v>1</v>
      </c>
      <c r="M22" s="15">
        <v>6</v>
      </c>
      <c r="N22" s="15">
        <v>0</v>
      </c>
      <c r="O22" s="15">
        <v>119</v>
      </c>
      <c r="P22" s="15">
        <v>3</v>
      </c>
      <c r="Q22" s="15">
        <v>0</v>
      </c>
      <c r="R22" s="15">
        <v>65</v>
      </c>
      <c r="S22" s="15">
        <v>0</v>
      </c>
      <c r="T22" s="15">
        <v>0</v>
      </c>
      <c r="U22" s="15">
        <v>4</v>
      </c>
      <c r="V22" s="15">
        <v>3</v>
      </c>
      <c r="W22" s="15">
        <v>0</v>
      </c>
      <c r="X22" s="15">
        <v>0</v>
      </c>
      <c r="Y22" s="15">
        <v>3</v>
      </c>
      <c r="Z22" s="15">
        <v>0</v>
      </c>
      <c r="AA22" s="15">
        <v>2</v>
      </c>
      <c r="AB22" s="15">
        <v>3</v>
      </c>
      <c r="AC22" s="15">
        <v>3</v>
      </c>
      <c r="AD22" s="15">
        <v>1</v>
      </c>
      <c r="AE22" s="15">
        <v>12</v>
      </c>
      <c r="AF22" s="15">
        <v>7</v>
      </c>
      <c r="AG22" s="15">
        <v>5</v>
      </c>
      <c r="AH22" s="15">
        <v>0</v>
      </c>
      <c r="AI22" s="15">
        <v>0</v>
      </c>
      <c r="AJ22" s="15">
        <v>0</v>
      </c>
      <c r="AK22" s="15">
        <v>0</v>
      </c>
      <c r="AL22" s="15">
        <f t="shared" si="1"/>
        <v>242</v>
      </c>
    </row>
    <row r="23" spans="1:38" x14ac:dyDescent="0.25">
      <c r="A23" s="16">
        <v>22</v>
      </c>
      <c r="B23" s="17" t="s">
        <v>22</v>
      </c>
      <c r="C23" s="15">
        <v>1</v>
      </c>
      <c r="D23" s="15">
        <v>33</v>
      </c>
      <c r="E23" s="15">
        <v>31</v>
      </c>
      <c r="F23" s="15">
        <v>2</v>
      </c>
      <c r="G23" s="15">
        <v>31</v>
      </c>
      <c r="H23" s="15">
        <v>0</v>
      </c>
      <c r="I23" s="15">
        <v>0</v>
      </c>
      <c r="J23" s="15">
        <v>0</v>
      </c>
      <c r="K23" s="15">
        <v>0</v>
      </c>
      <c r="L23" s="15">
        <v>3</v>
      </c>
      <c r="M23" s="15">
        <v>0</v>
      </c>
      <c r="N23" s="15">
        <v>0</v>
      </c>
      <c r="O23" s="15">
        <v>4</v>
      </c>
      <c r="P23" s="15">
        <v>40</v>
      </c>
      <c r="Q23" s="15">
        <v>4</v>
      </c>
      <c r="R23" s="15">
        <v>0</v>
      </c>
      <c r="S23" s="15">
        <v>1</v>
      </c>
      <c r="T23" s="15">
        <v>3</v>
      </c>
      <c r="U23" s="15">
        <v>0</v>
      </c>
      <c r="V23" s="15">
        <v>1</v>
      </c>
      <c r="W23" s="15">
        <v>0</v>
      </c>
      <c r="X23" s="15">
        <v>3</v>
      </c>
      <c r="Y23" s="15">
        <v>12</v>
      </c>
      <c r="Z23" s="15">
        <v>11</v>
      </c>
      <c r="AA23" s="15">
        <v>0</v>
      </c>
      <c r="AB23" s="15">
        <v>12</v>
      </c>
      <c r="AC23" s="15">
        <v>3</v>
      </c>
      <c r="AD23" s="15">
        <v>1</v>
      </c>
      <c r="AE23" s="15">
        <v>1</v>
      </c>
      <c r="AF23" s="15">
        <v>7</v>
      </c>
      <c r="AG23" s="15">
        <v>1</v>
      </c>
      <c r="AH23" s="15">
        <v>0</v>
      </c>
      <c r="AI23" s="15">
        <v>0</v>
      </c>
      <c r="AJ23" s="15">
        <v>3</v>
      </c>
      <c r="AK23" s="15">
        <v>0</v>
      </c>
      <c r="AL23" s="15">
        <f t="shared" si="1"/>
        <v>208</v>
      </c>
    </row>
    <row r="24" spans="1:38" x14ac:dyDescent="0.25">
      <c r="A24" s="16">
        <v>23</v>
      </c>
      <c r="B24" s="17" t="s">
        <v>23</v>
      </c>
      <c r="C24" s="15">
        <v>55</v>
      </c>
      <c r="D24" s="15">
        <v>0</v>
      </c>
      <c r="E24" s="15">
        <v>2</v>
      </c>
      <c r="F24" s="15">
        <v>3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118</v>
      </c>
      <c r="R24" s="15">
        <v>0</v>
      </c>
      <c r="S24" s="15">
        <v>1</v>
      </c>
      <c r="T24" s="15">
        <v>2</v>
      </c>
      <c r="U24" s="15">
        <v>5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4</v>
      </c>
      <c r="AC24" s="15">
        <v>6</v>
      </c>
      <c r="AD24" s="15">
        <v>1</v>
      </c>
      <c r="AE24" s="15">
        <v>0</v>
      </c>
      <c r="AF24" s="15">
        <v>0</v>
      </c>
      <c r="AG24" s="15">
        <v>1</v>
      </c>
      <c r="AH24" s="15">
        <v>0</v>
      </c>
      <c r="AI24" s="15">
        <v>0</v>
      </c>
      <c r="AJ24" s="15">
        <v>0</v>
      </c>
      <c r="AK24" s="15">
        <v>0</v>
      </c>
      <c r="AL24" s="15">
        <f t="shared" si="1"/>
        <v>198</v>
      </c>
    </row>
    <row r="25" spans="1:38" x14ac:dyDescent="0.25">
      <c r="A25" s="16">
        <v>24</v>
      </c>
      <c r="B25" s="17" t="s">
        <v>24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90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f t="shared" si="1"/>
        <v>90</v>
      </c>
    </row>
    <row r="26" spans="1:38" x14ac:dyDescent="0.25">
      <c r="A26" s="16">
        <v>25</v>
      </c>
      <c r="B26" s="17" t="s">
        <v>25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1</v>
      </c>
      <c r="L26" s="15">
        <v>0</v>
      </c>
      <c r="M26" s="15">
        <v>0</v>
      </c>
      <c r="N26" s="15">
        <v>0</v>
      </c>
      <c r="O26" s="15">
        <v>10</v>
      </c>
      <c r="P26" s="15">
        <v>1</v>
      </c>
      <c r="Q26" s="15">
        <v>2</v>
      </c>
      <c r="R26" s="15">
        <v>0</v>
      </c>
      <c r="S26" s="15">
        <v>69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15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1</v>
      </c>
      <c r="AK26" s="15">
        <v>77</v>
      </c>
      <c r="AL26" s="15">
        <f t="shared" si="1"/>
        <v>176</v>
      </c>
    </row>
    <row r="27" spans="1:38" hidden="1" x14ac:dyDescent="0.25">
      <c r="A27" s="16">
        <v>26</v>
      </c>
      <c r="B27" s="15" t="s">
        <v>26</v>
      </c>
      <c r="C27" s="15">
        <v>0</v>
      </c>
      <c r="D27" s="15">
        <v>0</v>
      </c>
      <c r="E27" s="15">
        <v>4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3</v>
      </c>
      <c r="M27" s="15">
        <v>0</v>
      </c>
      <c r="N27" s="15">
        <v>0</v>
      </c>
      <c r="O27" s="15">
        <v>0</v>
      </c>
      <c r="P27" s="15">
        <v>1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f t="shared" si="1"/>
        <v>8</v>
      </c>
    </row>
    <row r="28" spans="1:38" x14ac:dyDescent="0.25">
      <c r="A28" s="16">
        <v>27</v>
      </c>
      <c r="B28" s="17" t="s">
        <v>27</v>
      </c>
      <c r="C28" s="15">
        <v>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107</v>
      </c>
      <c r="U28" s="15">
        <v>2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4</v>
      </c>
      <c r="AC28" s="15">
        <v>7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f t="shared" si="1"/>
        <v>124</v>
      </c>
    </row>
    <row r="29" spans="1:38" hidden="1" x14ac:dyDescent="0.25">
      <c r="A29" s="16">
        <v>28</v>
      </c>
      <c r="B29" s="15" t="s">
        <v>28</v>
      </c>
      <c r="C29" s="15">
        <v>0</v>
      </c>
      <c r="D29" s="15">
        <v>0</v>
      </c>
      <c r="E29" s="15">
        <v>2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f t="shared" si="1"/>
        <v>2</v>
      </c>
    </row>
    <row r="30" spans="1:38" hidden="1" x14ac:dyDescent="0.25">
      <c r="A30" s="16">
        <v>29</v>
      </c>
      <c r="B30" s="15" t="s">
        <v>29</v>
      </c>
      <c r="C30" s="15">
        <v>64</v>
      </c>
      <c r="D30" s="15">
        <v>15</v>
      </c>
      <c r="E30" s="15">
        <v>91</v>
      </c>
      <c r="F30" s="15">
        <v>7</v>
      </c>
      <c r="G30" s="15">
        <v>15</v>
      </c>
      <c r="H30" s="15">
        <v>2</v>
      </c>
      <c r="I30" s="15">
        <v>20</v>
      </c>
      <c r="J30" s="15">
        <v>5</v>
      </c>
      <c r="K30" s="15">
        <v>18</v>
      </c>
      <c r="L30" s="15">
        <v>57</v>
      </c>
      <c r="M30" s="15">
        <v>7</v>
      </c>
      <c r="N30" s="15">
        <v>30</v>
      </c>
      <c r="O30" s="15">
        <v>25</v>
      </c>
      <c r="P30" s="15">
        <v>15</v>
      </c>
      <c r="Q30" s="15">
        <v>19</v>
      </c>
      <c r="R30" s="15">
        <v>7</v>
      </c>
      <c r="S30" s="15">
        <v>4</v>
      </c>
      <c r="T30" s="15">
        <v>9</v>
      </c>
      <c r="U30" s="15">
        <v>63</v>
      </c>
      <c r="V30" s="15">
        <v>17</v>
      </c>
      <c r="W30" s="15">
        <v>20</v>
      </c>
      <c r="X30" s="15">
        <v>20</v>
      </c>
      <c r="Y30" s="15">
        <v>18</v>
      </c>
      <c r="Z30" s="15">
        <v>32</v>
      </c>
      <c r="AA30" s="15">
        <v>0</v>
      </c>
      <c r="AB30" s="15">
        <v>56</v>
      </c>
      <c r="AC30" s="15">
        <v>44</v>
      </c>
      <c r="AD30" s="15">
        <v>30</v>
      </c>
      <c r="AE30" s="15">
        <v>81</v>
      </c>
      <c r="AF30" s="15">
        <v>22</v>
      </c>
      <c r="AG30" s="15">
        <v>58</v>
      </c>
      <c r="AH30" s="15">
        <v>23</v>
      </c>
      <c r="AI30" s="15">
        <v>23</v>
      </c>
      <c r="AJ30" s="15">
        <v>18</v>
      </c>
      <c r="AK30" s="15">
        <v>4</v>
      </c>
      <c r="AL30" s="15">
        <f t="shared" si="1"/>
        <v>939</v>
      </c>
    </row>
    <row r="31" spans="1:38" x14ac:dyDescent="0.25">
      <c r="A31" s="16">
        <v>30</v>
      </c>
      <c r="B31" s="17" t="s">
        <v>30</v>
      </c>
      <c r="C31" s="15">
        <v>13</v>
      </c>
      <c r="D31" s="15">
        <v>5</v>
      </c>
      <c r="E31" s="15">
        <v>20</v>
      </c>
      <c r="F31" s="15">
        <v>3</v>
      </c>
      <c r="G31" s="15">
        <v>0</v>
      </c>
      <c r="H31" s="15">
        <v>9</v>
      </c>
      <c r="I31" s="15">
        <v>2</v>
      </c>
      <c r="J31" s="15">
        <v>0</v>
      </c>
      <c r="K31" s="15">
        <v>10</v>
      </c>
      <c r="L31" s="15">
        <v>7</v>
      </c>
      <c r="M31" s="15">
        <v>0</v>
      </c>
      <c r="N31" s="15">
        <v>0</v>
      </c>
      <c r="O31" s="15">
        <v>14</v>
      </c>
      <c r="P31" s="15">
        <v>5</v>
      </c>
      <c r="Q31" s="15">
        <v>11</v>
      </c>
      <c r="R31" s="15">
        <v>3</v>
      </c>
      <c r="S31" s="15">
        <v>15</v>
      </c>
      <c r="T31" s="15">
        <v>13</v>
      </c>
      <c r="U31" s="15">
        <v>150</v>
      </c>
      <c r="V31" s="15">
        <v>2</v>
      </c>
      <c r="W31" s="15">
        <v>2</v>
      </c>
      <c r="X31" s="15">
        <v>0</v>
      </c>
      <c r="Y31" s="15">
        <v>13</v>
      </c>
      <c r="Z31" s="15">
        <v>13</v>
      </c>
      <c r="AA31" s="15">
        <v>0</v>
      </c>
      <c r="AB31" s="15">
        <v>32</v>
      </c>
      <c r="AC31" s="15">
        <v>74</v>
      </c>
      <c r="AD31" s="15">
        <v>6</v>
      </c>
      <c r="AE31" s="15">
        <v>5</v>
      </c>
      <c r="AF31" s="15">
        <v>2</v>
      </c>
      <c r="AG31" s="15">
        <v>0</v>
      </c>
      <c r="AH31" s="15">
        <v>0</v>
      </c>
      <c r="AI31" s="15">
        <v>0</v>
      </c>
      <c r="AJ31" s="15">
        <v>1</v>
      </c>
      <c r="AK31" s="15">
        <v>2</v>
      </c>
      <c r="AL31" s="15">
        <f t="shared" si="1"/>
        <v>432</v>
      </c>
    </row>
    <row r="32" spans="1:38" x14ac:dyDescent="0.25">
      <c r="A32" s="16">
        <v>31</v>
      </c>
      <c r="B32" s="17" t="s">
        <v>31</v>
      </c>
      <c r="C32" s="15">
        <v>0</v>
      </c>
      <c r="D32" s="15">
        <v>0</v>
      </c>
      <c r="E32" s="15">
        <v>0</v>
      </c>
      <c r="F32" s="15">
        <v>0</v>
      </c>
      <c r="G32" s="15">
        <v>11</v>
      </c>
      <c r="H32" s="15">
        <v>0</v>
      </c>
      <c r="I32" s="15">
        <v>0</v>
      </c>
      <c r="J32" s="15">
        <v>3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2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58</v>
      </c>
      <c r="W32" s="15">
        <v>0</v>
      </c>
      <c r="X32" s="15">
        <v>0</v>
      </c>
      <c r="Y32" s="15">
        <v>0</v>
      </c>
      <c r="Z32" s="15">
        <v>1</v>
      </c>
      <c r="AA32" s="15">
        <v>0</v>
      </c>
      <c r="AB32" s="15">
        <v>0</v>
      </c>
      <c r="AC32" s="15">
        <v>0</v>
      </c>
      <c r="AD32" s="15">
        <v>1</v>
      </c>
      <c r="AE32" s="15">
        <v>0</v>
      </c>
      <c r="AF32" s="15">
        <v>7</v>
      </c>
      <c r="AG32" s="15">
        <v>1</v>
      </c>
      <c r="AH32" s="15">
        <v>1</v>
      </c>
      <c r="AI32" s="15">
        <v>0</v>
      </c>
      <c r="AJ32" s="15">
        <v>1</v>
      </c>
      <c r="AK32" s="15">
        <v>0</v>
      </c>
      <c r="AL32" s="15">
        <f t="shared" si="1"/>
        <v>86</v>
      </c>
    </row>
    <row r="33" spans="1:38" hidden="1" x14ac:dyDescent="0.25">
      <c r="A33" s="16">
        <v>32</v>
      </c>
      <c r="B33" s="15" t="s">
        <v>32</v>
      </c>
      <c r="C33" s="15">
        <v>44</v>
      </c>
      <c r="D33" s="15">
        <v>20</v>
      </c>
      <c r="E33" s="15">
        <v>83</v>
      </c>
      <c r="F33" s="15">
        <v>2</v>
      </c>
      <c r="G33" s="15">
        <v>25</v>
      </c>
      <c r="H33" s="15">
        <v>0</v>
      </c>
      <c r="I33" s="15">
        <v>14</v>
      </c>
      <c r="J33" s="15">
        <v>21</v>
      </c>
      <c r="K33" s="15">
        <v>8</v>
      </c>
      <c r="L33" s="15">
        <v>77</v>
      </c>
      <c r="M33" s="15">
        <v>4</v>
      </c>
      <c r="N33" s="15">
        <v>3</v>
      </c>
      <c r="O33" s="15">
        <v>17</v>
      </c>
      <c r="P33" s="15">
        <v>24</v>
      </c>
      <c r="Q33" s="15">
        <v>45</v>
      </c>
      <c r="R33" s="15">
        <v>3</v>
      </c>
      <c r="S33" s="15">
        <v>7</v>
      </c>
      <c r="T33" s="15">
        <v>20</v>
      </c>
      <c r="U33" s="15">
        <v>56</v>
      </c>
      <c r="V33" s="15">
        <v>33</v>
      </c>
      <c r="W33" s="15">
        <v>33</v>
      </c>
      <c r="X33" s="15">
        <v>8</v>
      </c>
      <c r="Y33" s="15">
        <v>10</v>
      </c>
      <c r="Z33" s="15">
        <v>24</v>
      </c>
      <c r="AA33" s="15">
        <v>0</v>
      </c>
      <c r="AB33" s="15">
        <v>36</v>
      </c>
      <c r="AC33" s="15">
        <v>14</v>
      </c>
      <c r="AD33" s="15">
        <v>8</v>
      </c>
      <c r="AE33" s="15">
        <v>81</v>
      </c>
      <c r="AF33" s="15">
        <v>38</v>
      </c>
      <c r="AG33" s="15">
        <v>23</v>
      </c>
      <c r="AH33" s="15">
        <v>103</v>
      </c>
      <c r="AI33" s="15">
        <v>3</v>
      </c>
      <c r="AJ33" s="15">
        <v>6</v>
      </c>
      <c r="AK33" s="15">
        <v>11</v>
      </c>
      <c r="AL33" s="15">
        <f t="shared" si="1"/>
        <v>904</v>
      </c>
    </row>
    <row r="34" spans="1:38" x14ac:dyDescent="0.25">
      <c r="A34" s="16">
        <v>33</v>
      </c>
      <c r="B34" s="17" t="s">
        <v>33</v>
      </c>
      <c r="C34" s="15">
        <v>5</v>
      </c>
      <c r="D34" s="15">
        <v>2</v>
      </c>
      <c r="E34" s="15">
        <v>2</v>
      </c>
      <c r="F34" s="15">
        <v>0</v>
      </c>
      <c r="G34" s="15">
        <v>2</v>
      </c>
      <c r="H34" s="15">
        <v>0</v>
      </c>
      <c r="I34" s="15">
        <v>1</v>
      </c>
      <c r="J34" s="15">
        <v>4</v>
      </c>
      <c r="K34" s="15">
        <v>1</v>
      </c>
      <c r="L34" s="15">
        <v>2</v>
      </c>
      <c r="M34" s="15">
        <v>3</v>
      </c>
      <c r="N34" s="15">
        <v>7</v>
      </c>
      <c r="O34" s="15">
        <v>0</v>
      </c>
      <c r="P34" s="15">
        <v>3</v>
      </c>
      <c r="Q34" s="15">
        <v>3</v>
      </c>
      <c r="R34" s="15">
        <v>2</v>
      </c>
      <c r="S34" s="15">
        <v>0</v>
      </c>
      <c r="T34" s="15">
        <v>0</v>
      </c>
      <c r="U34" s="15">
        <v>2</v>
      </c>
      <c r="V34" s="15">
        <v>1</v>
      </c>
      <c r="W34" s="15">
        <v>62</v>
      </c>
      <c r="X34" s="15">
        <v>1</v>
      </c>
      <c r="Y34" s="15">
        <v>0</v>
      </c>
      <c r="Z34" s="15">
        <v>0</v>
      </c>
      <c r="AA34" s="15">
        <v>0</v>
      </c>
      <c r="AB34" s="15">
        <v>1</v>
      </c>
      <c r="AC34" s="15">
        <v>0</v>
      </c>
      <c r="AD34" s="15">
        <v>1</v>
      </c>
      <c r="AE34" s="15">
        <v>0</v>
      </c>
      <c r="AF34" s="15">
        <v>10</v>
      </c>
      <c r="AG34" s="15">
        <v>0</v>
      </c>
      <c r="AH34" s="15">
        <v>3</v>
      </c>
      <c r="AI34" s="15">
        <v>1</v>
      </c>
      <c r="AJ34" s="15">
        <v>1</v>
      </c>
      <c r="AK34" s="15">
        <v>0</v>
      </c>
      <c r="AL34" s="15">
        <f t="shared" si="1"/>
        <v>120</v>
      </c>
    </row>
    <row r="35" spans="1:38" x14ac:dyDescent="0.25">
      <c r="A35" s="16">
        <v>34</v>
      </c>
      <c r="B35" s="17" t="s">
        <v>34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2</v>
      </c>
      <c r="J35" s="15">
        <v>1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7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92</v>
      </c>
      <c r="Y35" s="15">
        <v>1</v>
      </c>
      <c r="Z35" s="15">
        <v>21</v>
      </c>
      <c r="AA35" s="15">
        <v>0</v>
      </c>
      <c r="AB35" s="15">
        <v>0</v>
      </c>
      <c r="AC35" s="15">
        <v>0</v>
      </c>
      <c r="AD35" s="15">
        <v>0</v>
      </c>
      <c r="AE35" s="15">
        <v>1</v>
      </c>
      <c r="AF35" s="15">
        <v>42</v>
      </c>
      <c r="AG35" s="15">
        <v>0</v>
      </c>
      <c r="AH35" s="15">
        <v>0</v>
      </c>
      <c r="AI35" s="15">
        <v>0</v>
      </c>
      <c r="AJ35" s="15">
        <v>16</v>
      </c>
      <c r="AK35" s="15">
        <v>0</v>
      </c>
      <c r="AL35" s="15">
        <f t="shared" si="1"/>
        <v>183</v>
      </c>
    </row>
    <row r="36" spans="1:38" x14ac:dyDescent="0.25">
      <c r="A36" s="16">
        <v>35</v>
      </c>
      <c r="B36" s="17" t="s">
        <v>35</v>
      </c>
      <c r="C36" s="15">
        <v>0</v>
      </c>
      <c r="D36" s="15">
        <v>0</v>
      </c>
      <c r="E36" s="15">
        <v>0</v>
      </c>
      <c r="F36" s="15">
        <v>0</v>
      </c>
      <c r="G36" s="15">
        <v>1</v>
      </c>
      <c r="H36" s="15">
        <v>0</v>
      </c>
      <c r="I36" s="15">
        <v>47</v>
      </c>
      <c r="J36" s="15">
        <v>0</v>
      </c>
      <c r="K36" s="15">
        <v>0</v>
      </c>
      <c r="L36" s="15">
        <v>0</v>
      </c>
      <c r="M36" s="15">
        <v>1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1</v>
      </c>
      <c r="Y36" s="15">
        <v>133</v>
      </c>
      <c r="Z36" s="15">
        <v>2</v>
      </c>
      <c r="AA36" s="15">
        <v>0</v>
      </c>
      <c r="AB36" s="15">
        <v>0</v>
      </c>
      <c r="AC36" s="15">
        <v>0</v>
      </c>
      <c r="AD36" s="15">
        <v>0</v>
      </c>
      <c r="AE36" s="15">
        <v>2</v>
      </c>
      <c r="AF36" s="15">
        <v>66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f t="shared" si="1"/>
        <v>253</v>
      </c>
    </row>
    <row r="37" spans="1:38" x14ac:dyDescent="0.25">
      <c r="A37" s="16">
        <v>36</v>
      </c>
      <c r="B37" s="17" t="s">
        <v>36</v>
      </c>
      <c r="C37" s="15">
        <v>0</v>
      </c>
      <c r="D37" s="15">
        <v>42</v>
      </c>
      <c r="E37" s="15">
        <v>16</v>
      </c>
      <c r="F37" s="15">
        <v>6</v>
      </c>
      <c r="G37" s="15">
        <v>10</v>
      </c>
      <c r="H37" s="15">
        <v>0</v>
      </c>
      <c r="I37" s="15">
        <v>62</v>
      </c>
      <c r="J37" s="15">
        <v>1</v>
      </c>
      <c r="K37" s="15">
        <v>5</v>
      </c>
      <c r="L37" s="15">
        <v>4</v>
      </c>
      <c r="M37" s="15">
        <v>2</v>
      </c>
      <c r="N37" s="15">
        <v>4</v>
      </c>
      <c r="O37" s="15">
        <v>0</v>
      </c>
      <c r="P37" s="15">
        <v>13</v>
      </c>
      <c r="Q37" s="15">
        <v>0</v>
      </c>
      <c r="R37" s="15">
        <v>6</v>
      </c>
      <c r="S37" s="15">
        <v>0</v>
      </c>
      <c r="T37" s="15">
        <v>0</v>
      </c>
      <c r="U37" s="15">
        <v>0</v>
      </c>
      <c r="V37" s="15">
        <v>6</v>
      </c>
      <c r="W37" s="15">
        <v>1</v>
      </c>
      <c r="X37" s="15">
        <v>12</v>
      </c>
      <c r="Y37" s="15">
        <v>6</v>
      </c>
      <c r="Z37" s="15">
        <v>115</v>
      </c>
      <c r="AA37" s="15">
        <v>14</v>
      </c>
      <c r="AB37" s="15">
        <v>0</v>
      </c>
      <c r="AC37" s="15">
        <v>63</v>
      </c>
      <c r="AD37" s="15">
        <v>1</v>
      </c>
      <c r="AE37" s="15">
        <v>11</v>
      </c>
      <c r="AF37" s="15">
        <v>76</v>
      </c>
      <c r="AG37" s="15">
        <v>0</v>
      </c>
      <c r="AH37" s="15">
        <v>2</v>
      </c>
      <c r="AI37" s="15">
        <v>1</v>
      </c>
      <c r="AJ37" s="15">
        <v>77</v>
      </c>
      <c r="AK37" s="15">
        <v>2</v>
      </c>
      <c r="AL37" s="15">
        <f t="shared" ref="AL37:AL58" si="2">SUM(C37:AK37)</f>
        <v>558</v>
      </c>
    </row>
    <row r="38" spans="1:38" x14ac:dyDescent="0.25">
      <c r="A38" s="16">
        <v>37</v>
      </c>
      <c r="B38" s="17" t="s">
        <v>37</v>
      </c>
      <c r="C38" s="15">
        <v>0</v>
      </c>
      <c r="D38" s="15">
        <v>1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1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24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f t="shared" si="2"/>
        <v>26</v>
      </c>
    </row>
    <row r="39" spans="1:38" hidden="1" x14ac:dyDescent="0.25">
      <c r="A39" s="16">
        <v>38</v>
      </c>
      <c r="B39" s="15" t="s">
        <v>38</v>
      </c>
      <c r="C39" s="15">
        <v>10</v>
      </c>
      <c r="D39" s="15">
        <v>8</v>
      </c>
      <c r="E39" s="15">
        <v>65</v>
      </c>
      <c r="F39" s="15">
        <v>3</v>
      </c>
      <c r="G39" s="15">
        <v>18</v>
      </c>
      <c r="H39" s="15">
        <v>0</v>
      </c>
      <c r="I39" s="15">
        <v>20</v>
      </c>
      <c r="J39" s="15">
        <v>17</v>
      </c>
      <c r="K39" s="15">
        <v>11</v>
      </c>
      <c r="L39" s="15">
        <v>29</v>
      </c>
      <c r="M39" s="15">
        <v>2</v>
      </c>
      <c r="N39" s="15">
        <v>2</v>
      </c>
      <c r="O39" s="15">
        <v>16</v>
      </c>
      <c r="P39" s="15">
        <v>20</v>
      </c>
      <c r="Q39" s="15">
        <v>5</v>
      </c>
      <c r="R39" s="15">
        <v>0</v>
      </c>
      <c r="S39" s="15">
        <v>0</v>
      </c>
      <c r="T39" s="15">
        <v>3</v>
      </c>
      <c r="U39" s="15">
        <v>5</v>
      </c>
      <c r="V39" s="15">
        <v>18</v>
      </c>
      <c r="W39" s="15">
        <v>38</v>
      </c>
      <c r="X39" s="15">
        <v>0</v>
      </c>
      <c r="Y39" s="15">
        <v>19</v>
      </c>
      <c r="Z39" s="15">
        <v>9</v>
      </c>
      <c r="AA39" s="15">
        <v>0</v>
      </c>
      <c r="AB39" s="15">
        <v>4</v>
      </c>
      <c r="AC39" s="15">
        <v>6</v>
      </c>
      <c r="AD39" s="15">
        <v>0</v>
      </c>
      <c r="AE39" s="15">
        <v>43</v>
      </c>
      <c r="AF39" s="15">
        <v>26</v>
      </c>
      <c r="AG39" s="15">
        <v>15</v>
      </c>
      <c r="AH39" s="15">
        <v>60</v>
      </c>
      <c r="AI39" s="15">
        <v>7</v>
      </c>
      <c r="AJ39" s="15">
        <v>4</v>
      </c>
      <c r="AK39" s="15">
        <v>4</v>
      </c>
      <c r="AL39" s="15">
        <f t="shared" si="2"/>
        <v>487</v>
      </c>
    </row>
    <row r="40" spans="1:38" x14ac:dyDescent="0.25">
      <c r="A40" s="16">
        <v>39</v>
      </c>
      <c r="B40" s="17" t="s">
        <v>39</v>
      </c>
      <c r="C40" s="15">
        <v>192</v>
      </c>
      <c r="D40" s="15">
        <v>10</v>
      </c>
      <c r="E40" s="15">
        <v>1</v>
      </c>
      <c r="F40" s="15">
        <v>31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46</v>
      </c>
      <c r="N40" s="15">
        <v>0</v>
      </c>
      <c r="O40" s="15">
        <v>0</v>
      </c>
      <c r="P40" s="15">
        <v>16</v>
      </c>
      <c r="Q40" s="15">
        <v>85</v>
      </c>
      <c r="R40" s="15">
        <v>8</v>
      </c>
      <c r="S40" s="15">
        <v>1</v>
      </c>
      <c r="T40" s="15">
        <v>106</v>
      </c>
      <c r="U40" s="15">
        <v>133</v>
      </c>
      <c r="V40" s="15">
        <v>2</v>
      </c>
      <c r="W40" s="15">
        <v>0</v>
      </c>
      <c r="X40" s="15">
        <v>0</v>
      </c>
      <c r="Y40" s="15">
        <v>0</v>
      </c>
      <c r="Z40" s="15">
        <v>0</v>
      </c>
      <c r="AA40" s="15">
        <v>3</v>
      </c>
      <c r="AB40" s="15">
        <v>201</v>
      </c>
      <c r="AC40" s="15">
        <v>82</v>
      </c>
      <c r="AD40" s="15">
        <v>66</v>
      </c>
      <c r="AE40" s="15">
        <v>5</v>
      </c>
      <c r="AF40" s="15">
        <v>0</v>
      </c>
      <c r="AG40" s="15">
        <v>9</v>
      </c>
      <c r="AH40" s="15">
        <v>0</v>
      </c>
      <c r="AI40" s="15">
        <v>1</v>
      </c>
      <c r="AJ40" s="15">
        <v>1</v>
      </c>
      <c r="AK40" s="15">
        <v>0</v>
      </c>
      <c r="AL40" s="15">
        <f t="shared" si="2"/>
        <v>999</v>
      </c>
    </row>
    <row r="41" spans="1:38" x14ac:dyDescent="0.25">
      <c r="A41" s="16">
        <v>40</v>
      </c>
      <c r="B41" s="17" t="s">
        <v>40</v>
      </c>
      <c r="C41" s="15">
        <v>9</v>
      </c>
      <c r="D41" s="15">
        <v>1</v>
      </c>
      <c r="E41" s="15">
        <v>2</v>
      </c>
      <c r="F41" s="15">
        <v>1</v>
      </c>
      <c r="G41" s="15">
        <v>0</v>
      </c>
      <c r="H41" s="15">
        <v>0</v>
      </c>
      <c r="I41" s="15">
        <v>0</v>
      </c>
      <c r="J41" s="15">
        <v>0</v>
      </c>
      <c r="K41" s="15">
        <v>11</v>
      </c>
      <c r="L41" s="15">
        <v>0</v>
      </c>
      <c r="M41" s="15">
        <v>1</v>
      </c>
      <c r="N41" s="15">
        <v>0</v>
      </c>
      <c r="O41" s="15">
        <v>0</v>
      </c>
      <c r="P41" s="15">
        <v>5</v>
      </c>
      <c r="Q41" s="15">
        <v>3</v>
      </c>
      <c r="R41" s="15">
        <v>0</v>
      </c>
      <c r="S41" s="15">
        <v>0</v>
      </c>
      <c r="T41" s="15">
        <v>14</v>
      </c>
      <c r="U41" s="15">
        <v>7</v>
      </c>
      <c r="V41" s="15">
        <v>0</v>
      </c>
      <c r="W41" s="15">
        <v>0</v>
      </c>
      <c r="X41" s="15">
        <v>0</v>
      </c>
      <c r="Y41" s="15">
        <v>0</v>
      </c>
      <c r="Z41" s="15">
        <v>3</v>
      </c>
      <c r="AA41" s="15">
        <v>0</v>
      </c>
      <c r="AB41" s="15">
        <v>6</v>
      </c>
      <c r="AC41" s="15">
        <v>136</v>
      </c>
      <c r="AD41" s="15">
        <v>2</v>
      </c>
      <c r="AE41" s="15">
        <v>3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f t="shared" si="2"/>
        <v>204</v>
      </c>
    </row>
    <row r="42" spans="1:38" x14ac:dyDescent="0.25">
      <c r="A42" s="16">
        <v>41</v>
      </c>
      <c r="B42" s="17" t="s">
        <v>41</v>
      </c>
      <c r="C42" s="15">
        <v>51</v>
      </c>
      <c r="D42" s="15">
        <v>1</v>
      </c>
      <c r="E42" s="15">
        <v>0</v>
      </c>
      <c r="F42" s="15">
        <v>13</v>
      </c>
      <c r="G42" s="15">
        <v>0</v>
      </c>
      <c r="H42" s="15">
        <v>0</v>
      </c>
      <c r="I42" s="15">
        <v>0</v>
      </c>
      <c r="J42" s="15">
        <v>0</v>
      </c>
      <c r="K42" s="15">
        <v>1</v>
      </c>
      <c r="L42" s="15">
        <v>0</v>
      </c>
      <c r="M42" s="15">
        <v>4</v>
      </c>
      <c r="N42" s="15">
        <v>0</v>
      </c>
      <c r="O42" s="15">
        <v>4</v>
      </c>
      <c r="P42" s="15">
        <v>3</v>
      </c>
      <c r="Q42" s="15">
        <v>12</v>
      </c>
      <c r="R42" s="15">
        <v>1</v>
      </c>
      <c r="S42" s="15">
        <v>2</v>
      </c>
      <c r="T42" s="15">
        <v>5</v>
      </c>
      <c r="U42" s="15">
        <v>38</v>
      </c>
      <c r="V42" s="15">
        <v>0</v>
      </c>
      <c r="W42" s="15">
        <v>0</v>
      </c>
      <c r="X42" s="15">
        <v>0</v>
      </c>
      <c r="Y42" s="15">
        <v>5</v>
      </c>
      <c r="Z42" s="15">
        <v>10</v>
      </c>
      <c r="AA42" s="15">
        <v>0</v>
      </c>
      <c r="AB42" s="15">
        <v>74</v>
      </c>
      <c r="AC42" s="15">
        <v>12</v>
      </c>
      <c r="AD42" s="15">
        <v>61</v>
      </c>
      <c r="AE42" s="15">
        <v>0</v>
      </c>
      <c r="AF42" s="15">
        <v>1</v>
      </c>
      <c r="AG42" s="15">
        <v>5</v>
      </c>
      <c r="AH42" s="15">
        <v>1</v>
      </c>
      <c r="AI42" s="15">
        <v>1</v>
      </c>
      <c r="AJ42" s="15">
        <v>1</v>
      </c>
      <c r="AK42" s="15">
        <v>0</v>
      </c>
      <c r="AL42" s="15">
        <f t="shared" si="2"/>
        <v>306</v>
      </c>
    </row>
    <row r="43" spans="1:38" hidden="1" x14ac:dyDescent="0.25">
      <c r="A43" s="16">
        <v>42</v>
      </c>
      <c r="B43" s="15" t="s">
        <v>42</v>
      </c>
      <c r="C43" s="15">
        <v>5</v>
      </c>
      <c r="D43" s="15">
        <v>9</v>
      </c>
      <c r="E43" s="15">
        <v>72</v>
      </c>
      <c r="F43" s="15">
        <v>2</v>
      </c>
      <c r="G43" s="15">
        <v>2</v>
      </c>
      <c r="H43" s="15">
        <v>0</v>
      </c>
      <c r="I43" s="15">
        <v>1</v>
      </c>
      <c r="J43" s="15">
        <v>3</v>
      </c>
      <c r="K43" s="15">
        <v>1</v>
      </c>
      <c r="L43" s="15">
        <v>21</v>
      </c>
      <c r="M43" s="15">
        <v>0</v>
      </c>
      <c r="N43" s="15">
        <v>10</v>
      </c>
      <c r="O43" s="15">
        <v>2</v>
      </c>
      <c r="P43" s="15">
        <v>7</v>
      </c>
      <c r="Q43" s="15">
        <v>14</v>
      </c>
      <c r="R43" s="15">
        <v>0</v>
      </c>
      <c r="S43" s="15">
        <v>0</v>
      </c>
      <c r="T43" s="15">
        <v>5</v>
      </c>
      <c r="U43" s="15">
        <v>5</v>
      </c>
      <c r="V43" s="15">
        <v>7</v>
      </c>
      <c r="W43" s="15">
        <v>23</v>
      </c>
      <c r="X43" s="15">
        <v>2</v>
      </c>
      <c r="Y43" s="15">
        <v>11</v>
      </c>
      <c r="Z43" s="15">
        <v>4</v>
      </c>
      <c r="AA43" s="15">
        <v>0</v>
      </c>
      <c r="AB43" s="15">
        <v>6</v>
      </c>
      <c r="AC43" s="15">
        <v>12</v>
      </c>
      <c r="AD43" s="15">
        <v>0</v>
      </c>
      <c r="AE43" s="15">
        <v>10</v>
      </c>
      <c r="AF43" s="15">
        <v>8</v>
      </c>
      <c r="AG43" s="15">
        <v>53</v>
      </c>
      <c r="AH43" s="15">
        <v>25</v>
      </c>
      <c r="AI43" s="15">
        <v>21</v>
      </c>
      <c r="AJ43" s="15">
        <v>2</v>
      </c>
      <c r="AK43" s="15">
        <v>0</v>
      </c>
      <c r="AL43" s="15">
        <f t="shared" si="2"/>
        <v>343</v>
      </c>
    </row>
    <row r="44" spans="1:38" hidden="1" x14ac:dyDescent="0.25">
      <c r="A44" s="16">
        <v>43</v>
      </c>
      <c r="B44" s="15" t="s">
        <v>43</v>
      </c>
      <c r="C44" s="15">
        <v>168</v>
      </c>
      <c r="D44" s="15">
        <v>77</v>
      </c>
      <c r="E44" s="15">
        <v>171</v>
      </c>
      <c r="F44" s="15">
        <v>37</v>
      </c>
      <c r="G44" s="15">
        <v>35</v>
      </c>
      <c r="H44" s="15">
        <v>5</v>
      </c>
      <c r="I44" s="15">
        <v>75</v>
      </c>
      <c r="J44" s="15">
        <v>71</v>
      </c>
      <c r="K44" s="15">
        <v>88</v>
      </c>
      <c r="L44" s="15">
        <v>87</v>
      </c>
      <c r="M44" s="15">
        <v>69</v>
      </c>
      <c r="N44" s="15">
        <v>97</v>
      </c>
      <c r="O44" s="15">
        <v>112</v>
      </c>
      <c r="P44" s="15">
        <v>41</v>
      </c>
      <c r="Q44" s="15">
        <v>117</v>
      </c>
      <c r="R44" s="15">
        <v>53</v>
      </c>
      <c r="S44" s="15">
        <v>64</v>
      </c>
      <c r="T44" s="15">
        <v>104</v>
      </c>
      <c r="U44" s="15">
        <v>137</v>
      </c>
      <c r="V44" s="15">
        <v>52</v>
      </c>
      <c r="W44" s="15">
        <v>31</v>
      </c>
      <c r="X44" s="15">
        <v>61</v>
      </c>
      <c r="Y44" s="15">
        <v>129</v>
      </c>
      <c r="Z44" s="15">
        <v>102</v>
      </c>
      <c r="AA44" s="15">
        <v>6</v>
      </c>
      <c r="AB44" s="15">
        <v>186</v>
      </c>
      <c r="AC44" s="15">
        <v>141</v>
      </c>
      <c r="AD44" s="15">
        <v>67</v>
      </c>
      <c r="AE44" s="15">
        <v>211</v>
      </c>
      <c r="AF44" s="15">
        <v>125</v>
      </c>
      <c r="AG44" s="15">
        <v>56</v>
      </c>
      <c r="AH44" s="15">
        <v>214</v>
      </c>
      <c r="AI44" s="15">
        <v>35</v>
      </c>
      <c r="AJ44" s="15">
        <v>61</v>
      </c>
      <c r="AK44" s="15">
        <v>68</v>
      </c>
      <c r="AL44" s="15">
        <f t="shared" si="2"/>
        <v>3153</v>
      </c>
    </row>
    <row r="45" spans="1:38" x14ac:dyDescent="0.25">
      <c r="A45" s="16">
        <v>44</v>
      </c>
      <c r="B45" s="17" t="s">
        <v>44</v>
      </c>
      <c r="C45" s="15">
        <v>3</v>
      </c>
      <c r="D45" s="15">
        <v>3</v>
      </c>
      <c r="E45" s="15">
        <v>0</v>
      </c>
      <c r="F45" s="15">
        <v>1</v>
      </c>
      <c r="G45" s="15">
        <v>2</v>
      </c>
      <c r="H45" s="15">
        <v>0</v>
      </c>
      <c r="I45" s="15">
        <v>0</v>
      </c>
      <c r="J45" s="15">
        <v>1</v>
      </c>
      <c r="K45" s="15">
        <v>29</v>
      </c>
      <c r="L45" s="15">
        <v>4</v>
      </c>
      <c r="M45" s="15">
        <v>28</v>
      </c>
      <c r="N45" s="15">
        <v>7</v>
      </c>
      <c r="O45" s="15">
        <v>17</v>
      </c>
      <c r="P45" s="15">
        <v>0</v>
      </c>
      <c r="Q45" s="15">
        <v>1</v>
      </c>
      <c r="R45" s="15">
        <v>0</v>
      </c>
      <c r="S45" s="15">
        <v>1</v>
      </c>
      <c r="T45" s="15">
        <v>1</v>
      </c>
      <c r="U45" s="15">
        <v>1</v>
      </c>
      <c r="V45" s="15">
        <v>3</v>
      </c>
      <c r="W45" s="15">
        <v>2</v>
      </c>
      <c r="X45" s="15">
        <v>2</v>
      </c>
      <c r="Y45" s="15">
        <v>8</v>
      </c>
      <c r="Z45" s="15">
        <v>13</v>
      </c>
      <c r="AA45" s="15">
        <v>3</v>
      </c>
      <c r="AB45" s="15">
        <v>17</v>
      </c>
      <c r="AC45" s="15">
        <v>1</v>
      </c>
      <c r="AD45" s="15">
        <v>2</v>
      </c>
      <c r="AE45" s="15">
        <v>237</v>
      </c>
      <c r="AF45" s="15">
        <v>5</v>
      </c>
      <c r="AG45" s="15">
        <v>0</v>
      </c>
      <c r="AH45" s="15">
        <v>6</v>
      </c>
      <c r="AI45" s="15">
        <v>0</v>
      </c>
      <c r="AJ45" s="15">
        <v>8</v>
      </c>
      <c r="AK45" s="15">
        <v>0</v>
      </c>
      <c r="AL45" s="15">
        <f t="shared" si="2"/>
        <v>406</v>
      </c>
    </row>
    <row r="46" spans="1:38" x14ac:dyDescent="0.25">
      <c r="A46" s="16">
        <v>45</v>
      </c>
      <c r="B46" s="17" t="s">
        <v>45</v>
      </c>
      <c r="C46" s="15">
        <v>0</v>
      </c>
      <c r="D46" s="15">
        <v>0</v>
      </c>
      <c r="E46" s="15">
        <v>2</v>
      </c>
      <c r="F46" s="15">
        <v>1</v>
      </c>
      <c r="G46" s="15">
        <v>0</v>
      </c>
      <c r="H46" s="15">
        <v>0</v>
      </c>
      <c r="I46" s="15">
        <v>66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4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1</v>
      </c>
      <c r="W46" s="15">
        <v>0</v>
      </c>
      <c r="X46" s="15">
        <v>1</v>
      </c>
      <c r="Y46" s="15">
        <v>10</v>
      </c>
      <c r="Z46" s="15">
        <v>2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158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f t="shared" si="2"/>
        <v>245</v>
      </c>
    </row>
    <row r="47" spans="1:38" x14ac:dyDescent="0.25">
      <c r="A47" s="16">
        <v>46</v>
      </c>
      <c r="B47" s="17" t="s">
        <v>46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72</v>
      </c>
      <c r="AH47" s="15">
        <v>0</v>
      </c>
      <c r="AI47" s="15">
        <v>0</v>
      </c>
      <c r="AJ47" s="15">
        <v>0</v>
      </c>
      <c r="AK47" s="15">
        <v>0</v>
      </c>
      <c r="AL47" s="15">
        <f t="shared" si="2"/>
        <v>72</v>
      </c>
    </row>
    <row r="48" spans="1:38" hidden="1" x14ac:dyDescent="0.25">
      <c r="A48" s="16">
        <v>47</v>
      </c>
      <c r="B48" s="15" t="s">
        <v>47</v>
      </c>
      <c r="C48" s="15">
        <v>49</v>
      </c>
      <c r="D48" s="15">
        <v>34</v>
      </c>
      <c r="E48" s="15">
        <v>21</v>
      </c>
      <c r="F48" s="15">
        <v>17</v>
      </c>
      <c r="G48" s="15">
        <v>35</v>
      </c>
      <c r="H48" s="15">
        <v>0</v>
      </c>
      <c r="I48" s="15">
        <v>62</v>
      </c>
      <c r="J48" s="15">
        <v>15</v>
      </c>
      <c r="K48" s="15">
        <v>38</v>
      </c>
      <c r="L48" s="15">
        <v>25</v>
      </c>
      <c r="M48" s="15">
        <v>72</v>
      </c>
      <c r="N48" s="15">
        <v>120</v>
      </c>
      <c r="O48" s="15">
        <v>88</v>
      </c>
      <c r="P48" s="15">
        <v>19</v>
      </c>
      <c r="Q48" s="15">
        <v>46</v>
      </c>
      <c r="R48" s="15">
        <v>23</v>
      </c>
      <c r="S48" s="15">
        <v>5</v>
      </c>
      <c r="T48" s="15">
        <v>46</v>
      </c>
      <c r="U48" s="15">
        <v>43</v>
      </c>
      <c r="V48" s="15">
        <v>39</v>
      </c>
      <c r="W48" s="15">
        <v>10</v>
      </c>
      <c r="X48" s="15">
        <v>76</v>
      </c>
      <c r="Y48" s="15">
        <v>59</v>
      </c>
      <c r="Z48" s="15">
        <v>74</v>
      </c>
      <c r="AA48" s="15">
        <v>7</v>
      </c>
      <c r="AB48" s="15">
        <v>110</v>
      </c>
      <c r="AC48" s="15">
        <v>57</v>
      </c>
      <c r="AD48" s="15">
        <v>26</v>
      </c>
      <c r="AE48" s="15">
        <v>75</v>
      </c>
      <c r="AF48" s="15">
        <v>95</v>
      </c>
      <c r="AG48" s="15">
        <v>14</v>
      </c>
      <c r="AH48" s="15">
        <v>45</v>
      </c>
      <c r="AI48" s="15">
        <v>26</v>
      </c>
      <c r="AJ48" s="15">
        <v>100</v>
      </c>
      <c r="AK48" s="15">
        <v>26</v>
      </c>
      <c r="AL48" s="15">
        <f t="shared" si="2"/>
        <v>1597</v>
      </c>
    </row>
    <row r="49" spans="1:38" hidden="1" x14ac:dyDescent="0.25">
      <c r="A49" s="16">
        <v>48</v>
      </c>
      <c r="B49" s="15" t="s">
        <v>48</v>
      </c>
      <c r="C49" s="15">
        <v>2</v>
      </c>
      <c r="D49" s="15">
        <v>8</v>
      </c>
      <c r="E49" s="15">
        <v>14</v>
      </c>
      <c r="F49" s="15">
        <v>2</v>
      </c>
      <c r="G49" s="15">
        <v>6</v>
      </c>
      <c r="H49" s="15">
        <v>0</v>
      </c>
      <c r="I49" s="15">
        <v>0</v>
      </c>
      <c r="J49" s="15">
        <v>9</v>
      </c>
      <c r="K49" s="15">
        <v>2</v>
      </c>
      <c r="L49" s="15">
        <v>31</v>
      </c>
      <c r="M49" s="15">
        <v>0</v>
      </c>
      <c r="N49" s="15">
        <v>1</v>
      </c>
      <c r="O49" s="15">
        <v>2</v>
      </c>
      <c r="P49" s="15">
        <v>4</v>
      </c>
      <c r="Q49" s="15">
        <v>6</v>
      </c>
      <c r="R49" s="15">
        <v>0</v>
      </c>
      <c r="S49" s="15">
        <v>0</v>
      </c>
      <c r="T49" s="15">
        <v>2</v>
      </c>
      <c r="U49" s="15">
        <v>10</v>
      </c>
      <c r="V49" s="15">
        <v>9</v>
      </c>
      <c r="W49" s="15">
        <v>13</v>
      </c>
      <c r="X49" s="15">
        <v>0</v>
      </c>
      <c r="Y49" s="15">
        <v>0</v>
      </c>
      <c r="Z49" s="15">
        <v>3</v>
      </c>
      <c r="AA49" s="15">
        <v>0</v>
      </c>
      <c r="AB49" s="15">
        <v>3</v>
      </c>
      <c r="AC49" s="15">
        <v>1</v>
      </c>
      <c r="AD49" s="15">
        <v>0</v>
      </c>
      <c r="AE49" s="15">
        <v>21</v>
      </c>
      <c r="AF49" s="15">
        <v>3</v>
      </c>
      <c r="AG49" s="15">
        <v>2</v>
      </c>
      <c r="AH49" s="15">
        <v>34</v>
      </c>
      <c r="AI49" s="15">
        <v>2</v>
      </c>
      <c r="AJ49" s="15">
        <v>3</v>
      </c>
      <c r="AK49" s="15">
        <v>1</v>
      </c>
      <c r="AL49" s="15">
        <f t="shared" si="2"/>
        <v>194</v>
      </c>
    </row>
    <row r="50" spans="1:38" hidden="1" x14ac:dyDescent="0.25">
      <c r="A50" s="16">
        <v>49</v>
      </c>
      <c r="B50" s="15" t="s">
        <v>49</v>
      </c>
      <c r="C50" s="15">
        <v>0</v>
      </c>
      <c r="D50" s="15">
        <v>1</v>
      </c>
      <c r="E50" s="15">
        <v>0</v>
      </c>
      <c r="F50" s="15">
        <v>0</v>
      </c>
      <c r="G50" s="15">
        <v>1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1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1</v>
      </c>
      <c r="AA50" s="15">
        <v>0</v>
      </c>
      <c r="AB50" s="15">
        <v>0</v>
      </c>
      <c r="AC50" s="15">
        <v>2</v>
      </c>
      <c r="AD50" s="15">
        <v>0</v>
      </c>
      <c r="AE50" s="15">
        <v>1</v>
      </c>
      <c r="AF50" s="15">
        <v>0</v>
      </c>
      <c r="AG50" s="15">
        <v>0</v>
      </c>
      <c r="AH50" s="15">
        <v>10</v>
      </c>
      <c r="AI50" s="15">
        <v>0</v>
      </c>
      <c r="AJ50" s="15">
        <v>0</v>
      </c>
      <c r="AK50" s="15">
        <v>0</v>
      </c>
      <c r="AL50" s="15">
        <f t="shared" si="2"/>
        <v>17</v>
      </c>
    </row>
    <row r="51" spans="1:38" hidden="1" x14ac:dyDescent="0.25">
      <c r="A51" s="16">
        <v>50</v>
      </c>
      <c r="B51" s="15" t="s">
        <v>50</v>
      </c>
      <c r="C51" s="15">
        <v>6</v>
      </c>
      <c r="D51" s="15">
        <v>8</v>
      </c>
      <c r="E51" s="15">
        <v>19</v>
      </c>
      <c r="F51" s="15">
        <v>0</v>
      </c>
      <c r="G51" s="15">
        <v>18</v>
      </c>
      <c r="H51" s="15">
        <v>0</v>
      </c>
      <c r="I51" s="15">
        <v>1</v>
      </c>
      <c r="J51" s="15">
        <v>4</v>
      </c>
      <c r="K51" s="15">
        <v>1</v>
      </c>
      <c r="L51" s="15">
        <v>16</v>
      </c>
      <c r="M51" s="15">
        <v>0</v>
      </c>
      <c r="N51" s="15">
        <v>2</v>
      </c>
      <c r="O51" s="15">
        <v>1</v>
      </c>
      <c r="P51" s="15">
        <v>16</v>
      </c>
      <c r="Q51" s="15">
        <v>2</v>
      </c>
      <c r="R51" s="15">
        <v>0</v>
      </c>
      <c r="S51" s="15">
        <v>0</v>
      </c>
      <c r="T51" s="15">
        <v>1</v>
      </c>
      <c r="U51" s="15">
        <v>2</v>
      </c>
      <c r="V51" s="15">
        <v>2</v>
      </c>
      <c r="W51" s="15">
        <v>5</v>
      </c>
      <c r="X51" s="15">
        <v>0</v>
      </c>
      <c r="Y51" s="15">
        <v>3</v>
      </c>
      <c r="Z51" s="15">
        <v>0</v>
      </c>
      <c r="AA51" s="15">
        <v>0</v>
      </c>
      <c r="AB51" s="15">
        <v>3</v>
      </c>
      <c r="AC51" s="15">
        <v>9</v>
      </c>
      <c r="AD51" s="15">
        <v>3</v>
      </c>
      <c r="AE51" s="15">
        <v>34</v>
      </c>
      <c r="AF51" s="15">
        <v>5</v>
      </c>
      <c r="AG51" s="15">
        <v>0</v>
      </c>
      <c r="AH51" s="15">
        <v>24</v>
      </c>
      <c r="AI51" s="15">
        <v>0</v>
      </c>
      <c r="AJ51" s="15">
        <v>1</v>
      </c>
      <c r="AK51" s="15">
        <v>0</v>
      </c>
      <c r="AL51" s="15">
        <f t="shared" si="2"/>
        <v>186</v>
      </c>
    </row>
    <row r="52" spans="1:38" hidden="1" x14ac:dyDescent="0.25">
      <c r="A52" s="16">
        <v>51</v>
      </c>
      <c r="B52" s="15" t="s">
        <v>51</v>
      </c>
      <c r="C52" s="15">
        <v>0</v>
      </c>
      <c r="D52" s="15">
        <v>0</v>
      </c>
      <c r="E52" s="15">
        <v>5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4</v>
      </c>
      <c r="M52" s="15">
        <v>0</v>
      </c>
      <c r="N52" s="15">
        <v>0</v>
      </c>
      <c r="O52" s="15">
        <v>0</v>
      </c>
      <c r="P52" s="15">
        <v>1</v>
      </c>
      <c r="Q52" s="15">
        <v>0</v>
      </c>
      <c r="R52" s="15">
        <v>1</v>
      </c>
      <c r="S52" s="15">
        <v>0</v>
      </c>
      <c r="T52" s="15">
        <v>0</v>
      </c>
      <c r="U52" s="15">
        <v>1</v>
      </c>
      <c r="V52" s="15">
        <v>0</v>
      </c>
      <c r="W52" s="15">
        <v>1</v>
      </c>
      <c r="X52" s="15">
        <v>0</v>
      </c>
      <c r="Y52" s="15">
        <v>0</v>
      </c>
      <c r="Z52" s="15">
        <v>0</v>
      </c>
      <c r="AA52" s="15">
        <v>0</v>
      </c>
      <c r="AB52" s="15">
        <v>4</v>
      </c>
      <c r="AC52" s="15">
        <v>3</v>
      </c>
      <c r="AD52" s="15">
        <v>3</v>
      </c>
      <c r="AE52" s="15">
        <v>3</v>
      </c>
      <c r="AF52" s="15">
        <v>1</v>
      </c>
      <c r="AG52" s="15">
        <v>36</v>
      </c>
      <c r="AH52" s="15">
        <v>0</v>
      </c>
      <c r="AI52" s="15">
        <v>0</v>
      </c>
      <c r="AJ52" s="15">
        <v>1</v>
      </c>
      <c r="AK52" s="15">
        <v>0</v>
      </c>
      <c r="AL52" s="15">
        <f t="shared" si="2"/>
        <v>64</v>
      </c>
    </row>
    <row r="53" spans="1:38" hidden="1" x14ac:dyDescent="0.25">
      <c r="A53" s="16">
        <v>52</v>
      </c>
      <c r="B53" s="15" t="s">
        <v>52</v>
      </c>
      <c r="C53" s="15">
        <v>84</v>
      </c>
      <c r="D53" s="15">
        <v>76</v>
      </c>
      <c r="E53" s="15">
        <v>160</v>
      </c>
      <c r="F53" s="15">
        <v>28</v>
      </c>
      <c r="G53" s="15">
        <v>59</v>
      </c>
      <c r="H53" s="15">
        <v>35</v>
      </c>
      <c r="I53" s="15">
        <v>69</v>
      </c>
      <c r="J53" s="15">
        <v>95</v>
      </c>
      <c r="K53" s="15">
        <v>51</v>
      </c>
      <c r="L53" s="15">
        <v>99</v>
      </c>
      <c r="M53" s="15">
        <v>14</v>
      </c>
      <c r="N53" s="15">
        <v>111</v>
      </c>
      <c r="O53" s="15">
        <v>111</v>
      </c>
      <c r="P53" s="15">
        <v>39</v>
      </c>
      <c r="Q53" s="15">
        <v>85</v>
      </c>
      <c r="R53" s="15">
        <v>7</v>
      </c>
      <c r="S53" s="15">
        <v>48</v>
      </c>
      <c r="T53" s="15">
        <v>29</v>
      </c>
      <c r="U53" s="15">
        <v>56</v>
      </c>
      <c r="V53" s="15">
        <v>49</v>
      </c>
      <c r="W53" s="15">
        <v>47</v>
      </c>
      <c r="X53" s="15">
        <v>84</v>
      </c>
      <c r="Y53" s="15">
        <v>130</v>
      </c>
      <c r="Z53" s="15">
        <v>126</v>
      </c>
      <c r="AA53" s="15">
        <v>7</v>
      </c>
      <c r="AB53" s="15">
        <v>126</v>
      </c>
      <c r="AC53" s="15">
        <v>76</v>
      </c>
      <c r="AD53" s="15">
        <v>48</v>
      </c>
      <c r="AE53" s="15">
        <v>201</v>
      </c>
      <c r="AF53" s="15">
        <v>145</v>
      </c>
      <c r="AG53" s="15">
        <v>57</v>
      </c>
      <c r="AH53" s="15">
        <v>171</v>
      </c>
      <c r="AI53" s="15">
        <v>44</v>
      </c>
      <c r="AJ53" s="15">
        <v>114</v>
      </c>
      <c r="AK53" s="15">
        <v>76</v>
      </c>
      <c r="AL53" s="15">
        <f t="shared" si="2"/>
        <v>2757</v>
      </c>
    </row>
    <row r="54" spans="1:38" hidden="1" x14ac:dyDescent="0.25">
      <c r="A54" s="16">
        <v>53</v>
      </c>
      <c r="B54" s="15" t="s">
        <v>53</v>
      </c>
      <c r="C54" s="15">
        <v>6</v>
      </c>
      <c r="D54" s="15">
        <v>7</v>
      </c>
      <c r="E54" s="15">
        <v>19</v>
      </c>
      <c r="F54" s="15">
        <v>4</v>
      </c>
      <c r="G54" s="15">
        <v>5</v>
      </c>
      <c r="H54" s="15">
        <v>0</v>
      </c>
      <c r="I54" s="15">
        <v>4</v>
      </c>
      <c r="J54" s="15">
        <v>4</v>
      </c>
      <c r="K54" s="15">
        <v>3</v>
      </c>
      <c r="L54" s="15">
        <v>30</v>
      </c>
      <c r="M54" s="15">
        <v>0</v>
      </c>
      <c r="N54" s="15">
        <v>0</v>
      </c>
      <c r="O54" s="15">
        <v>3</v>
      </c>
      <c r="P54" s="15">
        <v>7</v>
      </c>
      <c r="Q54" s="15">
        <v>21</v>
      </c>
      <c r="R54" s="15">
        <v>1</v>
      </c>
      <c r="S54" s="15">
        <v>0</v>
      </c>
      <c r="T54" s="15">
        <v>3</v>
      </c>
      <c r="U54" s="15">
        <v>8</v>
      </c>
      <c r="V54" s="15">
        <v>6</v>
      </c>
      <c r="W54" s="15">
        <v>6</v>
      </c>
      <c r="X54" s="15">
        <v>2</v>
      </c>
      <c r="Y54" s="15">
        <v>3</v>
      </c>
      <c r="Z54" s="15">
        <v>11</v>
      </c>
      <c r="AA54" s="15">
        <v>0</v>
      </c>
      <c r="AB54" s="15">
        <v>8</v>
      </c>
      <c r="AC54" s="15">
        <v>5</v>
      </c>
      <c r="AD54" s="15">
        <v>0</v>
      </c>
      <c r="AE54" s="15">
        <v>14</v>
      </c>
      <c r="AF54" s="15">
        <v>5</v>
      </c>
      <c r="AG54" s="15">
        <v>11</v>
      </c>
      <c r="AH54" s="15">
        <v>9</v>
      </c>
      <c r="AI54" s="15">
        <v>16</v>
      </c>
      <c r="AJ54" s="15">
        <v>5</v>
      </c>
      <c r="AK54" s="15">
        <v>0</v>
      </c>
      <c r="AL54" s="15">
        <f t="shared" si="2"/>
        <v>226</v>
      </c>
    </row>
    <row r="55" spans="1:38" x14ac:dyDescent="0.25">
      <c r="A55" s="16">
        <v>54</v>
      </c>
      <c r="B55" s="17" t="s">
        <v>54</v>
      </c>
      <c r="C55" s="15">
        <v>0</v>
      </c>
      <c r="D55" s="15">
        <v>3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1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219</v>
      </c>
      <c r="AI55" s="15">
        <v>0</v>
      </c>
      <c r="AJ55" s="15">
        <v>0</v>
      </c>
      <c r="AK55" s="15">
        <v>0</v>
      </c>
      <c r="AL55" s="15">
        <f t="shared" si="2"/>
        <v>223</v>
      </c>
    </row>
    <row r="56" spans="1:38" x14ac:dyDescent="0.25">
      <c r="A56" s="16">
        <v>55</v>
      </c>
      <c r="B56" s="17" t="s">
        <v>55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60</v>
      </c>
      <c r="AJ56" s="15">
        <v>0</v>
      </c>
      <c r="AK56" s="15">
        <v>0</v>
      </c>
      <c r="AL56" s="15">
        <f t="shared" si="2"/>
        <v>60</v>
      </c>
    </row>
    <row r="57" spans="1:38" x14ac:dyDescent="0.25">
      <c r="A57" s="16">
        <v>56</v>
      </c>
      <c r="B57" s="17" t="s">
        <v>56</v>
      </c>
      <c r="C57" s="15">
        <v>0</v>
      </c>
      <c r="D57" s="15">
        <v>0</v>
      </c>
      <c r="E57" s="15">
        <v>0</v>
      </c>
      <c r="F57" s="15">
        <v>3</v>
      </c>
      <c r="G57" s="15">
        <v>0</v>
      </c>
      <c r="H57" s="15">
        <v>0</v>
      </c>
      <c r="I57" s="15">
        <v>0</v>
      </c>
      <c r="J57" s="15">
        <v>0</v>
      </c>
      <c r="K57" s="15">
        <v>4</v>
      </c>
      <c r="L57" s="15">
        <v>0</v>
      </c>
      <c r="M57" s="15">
        <v>2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2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1</v>
      </c>
      <c r="AG57" s="15">
        <v>0</v>
      </c>
      <c r="AH57" s="15">
        <v>0</v>
      </c>
      <c r="AI57" s="15">
        <v>0</v>
      </c>
      <c r="AJ57" s="15">
        <v>147</v>
      </c>
      <c r="AK57" s="15">
        <v>0</v>
      </c>
      <c r="AL57" s="15">
        <f t="shared" si="2"/>
        <v>159</v>
      </c>
    </row>
    <row r="58" spans="1:38" x14ac:dyDescent="0.25">
      <c r="A58" s="16">
        <v>57</v>
      </c>
      <c r="B58" s="17" t="s">
        <v>57</v>
      </c>
      <c r="C58" s="15">
        <v>0</v>
      </c>
      <c r="D58" s="15">
        <v>0</v>
      </c>
      <c r="E58" s="15">
        <v>0</v>
      </c>
      <c r="F58" s="15">
        <v>1</v>
      </c>
      <c r="G58" s="15">
        <v>0</v>
      </c>
      <c r="H58" s="15">
        <v>37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1</v>
      </c>
      <c r="P58" s="15">
        <v>0</v>
      </c>
      <c r="Q58" s="15">
        <v>0</v>
      </c>
      <c r="R58" s="15">
        <v>1</v>
      </c>
      <c r="S58" s="15">
        <v>66</v>
      </c>
      <c r="T58" s="15">
        <v>1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1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77</v>
      </c>
      <c r="AL58" s="15">
        <f t="shared" si="2"/>
        <v>185</v>
      </c>
    </row>
    <row r="59" spans="1:38" x14ac:dyDescent="0.25">
      <c r="A59" s="16" t="s">
        <v>65</v>
      </c>
      <c r="B59" s="15">
        <f>SUBTOTAL(103,Table5[label])</f>
        <v>35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>
        <f>SUBTOTAL(109,Table5[labels])</f>
        <v>7626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C508-5D11-4E27-93ED-075F0AA44235}">
  <dimension ref="A1:AL59"/>
  <sheetViews>
    <sheetView topLeftCell="D1" zoomScale="60" zoomScaleNormal="60" workbookViewId="0">
      <selection activeCell="AL5" sqref="AL5:AL58"/>
    </sheetView>
  </sheetViews>
  <sheetFormatPr defaultRowHeight="15" x14ac:dyDescent="0.25"/>
  <cols>
    <col min="1" max="1" width="9.7109375" style="14" customWidth="1"/>
    <col min="2" max="2" width="19.85546875" bestFit="1" customWidth="1"/>
    <col min="3" max="3" width="16.7109375" customWidth="1"/>
    <col min="4" max="4" width="11" customWidth="1"/>
    <col min="5" max="5" width="10" customWidth="1"/>
    <col min="6" max="6" width="8.28515625" customWidth="1"/>
    <col min="7" max="7" width="11.85546875" customWidth="1"/>
    <col min="8" max="8" width="19" customWidth="1"/>
    <col min="9" max="9" width="8.5703125" customWidth="1"/>
    <col min="10" max="10" width="9.5703125" customWidth="1"/>
    <col min="11" max="11" width="9.28515625" customWidth="1"/>
    <col min="12" max="12" width="10" customWidth="1"/>
    <col min="13" max="13" width="13.140625" customWidth="1"/>
    <col min="14" max="14" width="16.42578125" customWidth="1"/>
    <col min="15" max="15" width="8.5703125" customWidth="1"/>
    <col min="16" max="16" width="10" customWidth="1"/>
    <col min="17" max="17" width="16.140625" customWidth="1"/>
    <col min="18" max="18" width="15.42578125" customWidth="1"/>
    <col min="19" max="19" width="11" customWidth="1"/>
    <col min="20" max="20" width="25.7109375" customWidth="1"/>
    <col min="21" max="21" width="8.140625" customWidth="1"/>
    <col min="22" max="22" width="12.85546875" customWidth="1"/>
    <col min="23" max="23" width="11.42578125" customWidth="1"/>
    <col min="24" max="24" width="11" customWidth="1"/>
    <col min="25" max="25" width="14.5703125" customWidth="1"/>
    <col min="26" max="26" width="9" customWidth="1"/>
    <col min="27" max="27" width="16.42578125" customWidth="1"/>
    <col min="28" max="28" width="7.85546875" customWidth="1"/>
    <col min="29" max="29" width="8.5703125" customWidth="1"/>
    <col min="30" max="30" width="14.7109375" customWidth="1"/>
    <col min="31" max="31" width="9.7109375" customWidth="1"/>
    <col min="32" max="32" width="12.85546875" customWidth="1"/>
    <col min="33" max="33" width="22.140625" customWidth="1"/>
    <col min="34" max="34" width="18.140625" customWidth="1"/>
    <col min="35" max="35" width="16" customWidth="1"/>
    <col min="36" max="36" width="13.85546875" customWidth="1"/>
    <col min="37" max="37" width="12.5703125" customWidth="1"/>
    <col min="38" max="38" width="12" bestFit="1" customWidth="1"/>
  </cols>
  <sheetData>
    <row r="1" spans="1:38" x14ac:dyDescent="0.25">
      <c r="A1" s="18" t="s">
        <v>66</v>
      </c>
      <c r="B1" s="19" t="s">
        <v>0</v>
      </c>
      <c r="C1" s="19" t="s">
        <v>4</v>
      </c>
      <c r="D1" s="19" t="s">
        <v>5</v>
      </c>
      <c r="E1" s="19" t="s">
        <v>8</v>
      </c>
      <c r="F1" s="19" t="s">
        <v>10</v>
      </c>
      <c r="G1" s="19" t="s">
        <v>11</v>
      </c>
      <c r="H1" s="19" t="s">
        <v>12</v>
      </c>
      <c r="I1" s="19" t="s">
        <v>13</v>
      </c>
      <c r="J1" s="19" t="s">
        <v>14</v>
      </c>
      <c r="K1" s="19" t="s">
        <v>17</v>
      </c>
      <c r="L1" s="19" t="s">
        <v>18</v>
      </c>
      <c r="M1" s="19" t="s">
        <v>19</v>
      </c>
      <c r="N1" s="19" t="s">
        <v>20</v>
      </c>
      <c r="O1" s="19" t="s">
        <v>21</v>
      </c>
      <c r="P1" s="19" t="s">
        <v>22</v>
      </c>
      <c r="Q1" s="19" t="s">
        <v>23</v>
      </c>
      <c r="R1" s="19" t="s">
        <v>24</v>
      </c>
      <c r="S1" s="19" t="s">
        <v>25</v>
      </c>
      <c r="T1" s="19" t="s">
        <v>27</v>
      </c>
      <c r="U1" s="19" t="s">
        <v>30</v>
      </c>
      <c r="V1" s="19" t="s">
        <v>31</v>
      </c>
      <c r="W1" s="19" t="s">
        <v>33</v>
      </c>
      <c r="X1" s="19" t="s">
        <v>34</v>
      </c>
      <c r="Y1" s="19" t="s">
        <v>35</v>
      </c>
      <c r="Z1" s="19" t="s">
        <v>36</v>
      </c>
      <c r="AA1" s="19" t="s">
        <v>37</v>
      </c>
      <c r="AB1" s="19" t="s">
        <v>39</v>
      </c>
      <c r="AC1" s="19" t="s">
        <v>40</v>
      </c>
      <c r="AD1" s="19" t="s">
        <v>41</v>
      </c>
      <c r="AE1" s="19" t="s">
        <v>44</v>
      </c>
      <c r="AF1" s="19" t="s">
        <v>45</v>
      </c>
      <c r="AG1" s="19" t="s">
        <v>46</v>
      </c>
      <c r="AH1" s="19" t="s">
        <v>54</v>
      </c>
      <c r="AI1" s="19" t="s">
        <v>55</v>
      </c>
      <c r="AJ1" s="19" t="s">
        <v>56</v>
      </c>
      <c r="AK1" s="19" t="s">
        <v>57</v>
      </c>
      <c r="AL1" s="19" t="s">
        <v>67</v>
      </c>
    </row>
    <row r="2" spans="1:38" hidden="1" x14ac:dyDescent="0.25">
      <c r="A2" s="18">
        <v>1</v>
      </c>
      <c r="B2" s="15" t="s">
        <v>1</v>
      </c>
      <c r="C2" s="19">
        <v>14952</v>
      </c>
      <c r="D2" s="19">
        <v>6542</v>
      </c>
      <c r="E2" s="19">
        <v>7790</v>
      </c>
      <c r="F2" s="19">
        <v>795</v>
      </c>
      <c r="G2" s="19">
        <v>1989</v>
      </c>
      <c r="H2" s="19">
        <v>1036</v>
      </c>
      <c r="I2" s="19">
        <v>7855</v>
      </c>
      <c r="J2" s="19">
        <v>1279</v>
      </c>
      <c r="K2" s="19">
        <v>2848</v>
      </c>
      <c r="L2" s="19">
        <v>4468</v>
      </c>
      <c r="M2" s="19">
        <v>3286</v>
      </c>
      <c r="N2" s="19">
        <v>899</v>
      </c>
      <c r="O2" s="19">
        <v>1922</v>
      </c>
      <c r="P2" s="19">
        <v>1354</v>
      </c>
      <c r="Q2" s="19">
        <v>6926</v>
      </c>
      <c r="R2" s="19">
        <v>1484</v>
      </c>
      <c r="S2" s="19">
        <v>982</v>
      </c>
      <c r="T2" s="19">
        <v>2255</v>
      </c>
      <c r="U2" s="19">
        <v>5712</v>
      </c>
      <c r="V2" s="19">
        <v>2407</v>
      </c>
      <c r="W2" s="19">
        <v>2978</v>
      </c>
      <c r="X2" s="19">
        <v>1119</v>
      </c>
      <c r="Y2" s="19">
        <v>1816</v>
      </c>
      <c r="Z2" s="19">
        <v>3652</v>
      </c>
      <c r="AA2" s="19">
        <v>593</v>
      </c>
      <c r="AB2" s="19">
        <v>7142</v>
      </c>
      <c r="AC2" s="19">
        <v>4173</v>
      </c>
      <c r="AD2" s="19">
        <v>836</v>
      </c>
      <c r="AE2" s="19">
        <v>9630</v>
      </c>
      <c r="AF2" s="19">
        <v>8098</v>
      </c>
      <c r="AG2" s="19">
        <v>7355</v>
      </c>
      <c r="AH2" s="19">
        <v>7788</v>
      </c>
      <c r="AI2" s="19">
        <v>4133</v>
      </c>
      <c r="AJ2" s="19">
        <v>4126</v>
      </c>
      <c r="AK2" s="19">
        <v>779</v>
      </c>
      <c r="AL2" s="19">
        <f>SUM(C2:AK2)</f>
        <v>140999</v>
      </c>
    </row>
    <row r="3" spans="1:38" hidden="1" x14ac:dyDescent="0.25">
      <c r="A3" s="18">
        <v>2</v>
      </c>
      <c r="B3" s="15" t="s">
        <v>2</v>
      </c>
      <c r="C3" s="19">
        <v>335</v>
      </c>
      <c r="D3" s="19">
        <v>0</v>
      </c>
      <c r="E3" s="19">
        <v>3197</v>
      </c>
      <c r="F3" s="19">
        <v>0</v>
      </c>
      <c r="G3" s="19">
        <v>0</v>
      </c>
      <c r="H3" s="19">
        <v>0</v>
      </c>
      <c r="I3" s="19">
        <v>0</v>
      </c>
      <c r="J3" s="19">
        <v>640</v>
      </c>
      <c r="K3" s="19">
        <v>0</v>
      </c>
      <c r="L3" s="19">
        <v>487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246</v>
      </c>
      <c r="W3" s="19">
        <v>560</v>
      </c>
      <c r="X3" s="19">
        <v>0</v>
      </c>
      <c r="Y3" s="19">
        <v>0</v>
      </c>
      <c r="Z3" s="19">
        <v>39</v>
      </c>
      <c r="AA3" s="19">
        <v>0</v>
      </c>
      <c r="AB3" s="19">
        <v>0</v>
      </c>
      <c r="AC3" s="19">
        <v>0</v>
      </c>
      <c r="AD3" s="19">
        <v>70</v>
      </c>
      <c r="AE3" s="19">
        <v>209</v>
      </c>
      <c r="AF3" s="19">
        <v>0</v>
      </c>
      <c r="AG3" s="19">
        <v>0</v>
      </c>
      <c r="AH3" s="19">
        <v>243</v>
      </c>
      <c r="AI3" s="19">
        <v>0</v>
      </c>
      <c r="AJ3" s="19">
        <v>0</v>
      </c>
      <c r="AK3" s="19">
        <v>0</v>
      </c>
      <c r="AL3" s="19">
        <f t="shared" ref="AL3:AL4" si="0">SUM(C3:AK3)</f>
        <v>6026</v>
      </c>
    </row>
    <row r="4" spans="1:38" hidden="1" x14ac:dyDescent="0.25">
      <c r="A4" s="18">
        <v>3</v>
      </c>
      <c r="B4" s="15" t="s">
        <v>3</v>
      </c>
      <c r="C4" s="19">
        <v>1872</v>
      </c>
      <c r="D4" s="19">
        <v>1725</v>
      </c>
      <c r="E4" s="19">
        <v>13702</v>
      </c>
      <c r="F4" s="19">
        <v>0</v>
      </c>
      <c r="G4" s="19">
        <v>0</v>
      </c>
      <c r="H4" s="19">
        <v>47</v>
      </c>
      <c r="I4" s="19">
        <v>288</v>
      </c>
      <c r="J4" s="19">
        <v>0</v>
      </c>
      <c r="K4" s="19">
        <v>2237</v>
      </c>
      <c r="L4" s="19">
        <v>2559</v>
      </c>
      <c r="M4" s="19">
        <v>578</v>
      </c>
      <c r="N4" s="19">
        <v>0</v>
      </c>
      <c r="O4" s="19">
        <v>2840</v>
      </c>
      <c r="P4" s="19">
        <v>902</v>
      </c>
      <c r="Q4" s="19">
        <v>2094</v>
      </c>
      <c r="R4" s="19">
        <v>2330</v>
      </c>
      <c r="S4" s="19">
        <v>943</v>
      </c>
      <c r="T4" s="19">
        <v>2147</v>
      </c>
      <c r="U4" s="19">
        <v>5383</v>
      </c>
      <c r="V4" s="19">
        <v>138</v>
      </c>
      <c r="W4" s="19">
        <v>34</v>
      </c>
      <c r="X4" s="19">
        <v>680</v>
      </c>
      <c r="Y4" s="19">
        <v>917</v>
      </c>
      <c r="Z4" s="19">
        <v>4978</v>
      </c>
      <c r="AA4" s="19">
        <v>0</v>
      </c>
      <c r="AB4" s="19">
        <v>4714</v>
      </c>
      <c r="AC4" s="19">
        <v>8506</v>
      </c>
      <c r="AD4" s="19">
        <v>791</v>
      </c>
      <c r="AE4" s="19">
        <v>619</v>
      </c>
      <c r="AF4" s="19">
        <v>165</v>
      </c>
      <c r="AG4" s="19">
        <v>0</v>
      </c>
      <c r="AH4" s="19">
        <v>151</v>
      </c>
      <c r="AI4" s="19">
        <v>0</v>
      </c>
      <c r="AJ4" s="19">
        <v>0</v>
      </c>
      <c r="AK4" s="19">
        <v>523</v>
      </c>
      <c r="AL4" s="19">
        <f t="shared" si="0"/>
        <v>61863</v>
      </c>
    </row>
    <row r="5" spans="1:38" x14ac:dyDescent="0.25">
      <c r="A5" s="18">
        <v>4</v>
      </c>
      <c r="B5" s="17" t="s">
        <v>4</v>
      </c>
      <c r="C5" s="19">
        <v>25591</v>
      </c>
      <c r="D5" s="19">
        <v>366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355</v>
      </c>
      <c r="Q5" s="19">
        <v>3999</v>
      </c>
      <c r="R5" s="19">
        <v>177</v>
      </c>
      <c r="S5" s="19">
        <v>110</v>
      </c>
      <c r="T5" s="19">
        <v>695</v>
      </c>
      <c r="U5" s="19">
        <v>2457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1534</v>
      </c>
      <c r="AC5" s="19">
        <v>660</v>
      </c>
      <c r="AD5" s="19">
        <v>877</v>
      </c>
      <c r="AE5" s="19">
        <v>0</v>
      </c>
      <c r="AF5" s="19">
        <v>0</v>
      </c>
      <c r="AG5" s="19">
        <v>192</v>
      </c>
      <c r="AH5" s="19">
        <v>0</v>
      </c>
      <c r="AI5" s="19">
        <v>0</v>
      </c>
      <c r="AJ5" s="19">
        <v>0</v>
      </c>
      <c r="AK5" s="19">
        <v>0</v>
      </c>
      <c r="AL5" s="19">
        <f t="shared" ref="AL5:AL36" si="1">SUM(C5:AK5)</f>
        <v>37013</v>
      </c>
    </row>
    <row r="6" spans="1:38" x14ac:dyDescent="0.25">
      <c r="A6" s="18">
        <v>5</v>
      </c>
      <c r="B6" s="17" t="s">
        <v>5</v>
      </c>
      <c r="C6" s="19">
        <v>489</v>
      </c>
      <c r="D6" s="19">
        <v>10102</v>
      </c>
      <c r="E6" s="19">
        <v>12234</v>
      </c>
      <c r="F6" s="19">
        <v>285</v>
      </c>
      <c r="G6" s="19">
        <v>27</v>
      </c>
      <c r="H6" s="19">
        <v>0</v>
      </c>
      <c r="I6" s="19">
        <v>1373</v>
      </c>
      <c r="J6" s="19">
        <v>170</v>
      </c>
      <c r="K6" s="19">
        <v>230</v>
      </c>
      <c r="L6" s="19">
        <v>1153</v>
      </c>
      <c r="M6" s="19">
        <v>0</v>
      </c>
      <c r="N6" s="19">
        <v>460</v>
      </c>
      <c r="O6" s="19">
        <v>712</v>
      </c>
      <c r="P6" s="19">
        <v>874</v>
      </c>
      <c r="Q6" s="19">
        <v>232</v>
      </c>
      <c r="R6" s="19">
        <v>34</v>
      </c>
      <c r="S6" s="19">
        <v>0</v>
      </c>
      <c r="T6" s="19">
        <v>142</v>
      </c>
      <c r="U6" s="19">
        <v>315</v>
      </c>
      <c r="V6" s="19">
        <v>398</v>
      </c>
      <c r="W6" s="19">
        <v>126</v>
      </c>
      <c r="X6" s="19">
        <v>2398</v>
      </c>
      <c r="Y6" s="19">
        <v>1373</v>
      </c>
      <c r="Z6" s="19">
        <v>3576</v>
      </c>
      <c r="AA6" s="19">
        <v>0</v>
      </c>
      <c r="AB6" s="19">
        <v>0</v>
      </c>
      <c r="AC6" s="19">
        <v>1327</v>
      </c>
      <c r="AD6" s="19">
        <v>289</v>
      </c>
      <c r="AE6" s="19">
        <v>1286</v>
      </c>
      <c r="AF6" s="19">
        <v>4062</v>
      </c>
      <c r="AG6" s="19">
        <v>0</v>
      </c>
      <c r="AH6" s="19">
        <v>479</v>
      </c>
      <c r="AI6" s="19">
        <v>0</v>
      </c>
      <c r="AJ6" s="19">
        <v>1428</v>
      </c>
      <c r="AK6" s="19">
        <v>477</v>
      </c>
      <c r="AL6" s="19">
        <f t="shared" si="1"/>
        <v>46051</v>
      </c>
    </row>
    <row r="7" spans="1:38" hidden="1" x14ac:dyDescent="0.25">
      <c r="A7" s="18">
        <v>6</v>
      </c>
      <c r="B7" s="15" t="s">
        <v>6</v>
      </c>
      <c r="C7" s="19">
        <v>8498</v>
      </c>
      <c r="D7" s="19">
        <v>7554</v>
      </c>
      <c r="E7" s="19">
        <v>22456</v>
      </c>
      <c r="F7" s="19">
        <v>1461</v>
      </c>
      <c r="G7" s="19">
        <v>1433</v>
      </c>
      <c r="H7" s="19">
        <v>0</v>
      </c>
      <c r="I7" s="19">
        <v>3835</v>
      </c>
      <c r="J7" s="19">
        <v>2672</v>
      </c>
      <c r="K7" s="19">
        <v>2777</v>
      </c>
      <c r="L7" s="19">
        <v>13058</v>
      </c>
      <c r="M7" s="19">
        <v>155</v>
      </c>
      <c r="N7" s="19">
        <v>618</v>
      </c>
      <c r="O7" s="19">
        <v>4555</v>
      </c>
      <c r="P7" s="19">
        <v>2456</v>
      </c>
      <c r="Q7" s="19">
        <v>8617</v>
      </c>
      <c r="R7" s="19">
        <v>447</v>
      </c>
      <c r="S7" s="19">
        <v>644</v>
      </c>
      <c r="T7" s="19">
        <v>2276</v>
      </c>
      <c r="U7" s="19">
        <v>6763</v>
      </c>
      <c r="V7" s="19">
        <v>2175</v>
      </c>
      <c r="W7" s="19">
        <v>4303</v>
      </c>
      <c r="X7" s="19">
        <v>2179</v>
      </c>
      <c r="Y7" s="19">
        <v>6821</v>
      </c>
      <c r="Z7" s="19">
        <v>7596</v>
      </c>
      <c r="AA7" s="19">
        <v>98</v>
      </c>
      <c r="AB7" s="19">
        <v>7027</v>
      </c>
      <c r="AC7" s="19">
        <v>8769</v>
      </c>
      <c r="AD7" s="19">
        <v>2068</v>
      </c>
      <c r="AE7" s="19">
        <v>15323</v>
      </c>
      <c r="AF7" s="19">
        <v>4166</v>
      </c>
      <c r="AG7" s="19">
        <v>7289</v>
      </c>
      <c r="AH7" s="19">
        <v>16794</v>
      </c>
      <c r="AI7" s="19">
        <v>4372</v>
      </c>
      <c r="AJ7" s="19">
        <v>1194</v>
      </c>
      <c r="AK7" s="19">
        <v>1130</v>
      </c>
      <c r="AL7" s="19">
        <f t="shared" si="1"/>
        <v>181579</v>
      </c>
    </row>
    <row r="8" spans="1:38" hidden="1" x14ac:dyDescent="0.25">
      <c r="A8" s="18">
        <v>7</v>
      </c>
      <c r="B8" s="15" t="s">
        <v>7</v>
      </c>
      <c r="C8" s="19">
        <v>0</v>
      </c>
      <c r="D8" s="19">
        <v>195</v>
      </c>
      <c r="E8" s="19">
        <v>837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834</v>
      </c>
      <c r="M8" s="19">
        <v>0</v>
      </c>
      <c r="N8" s="19">
        <v>0</v>
      </c>
      <c r="O8" s="19">
        <v>0</v>
      </c>
      <c r="P8" s="19">
        <v>28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457</v>
      </c>
      <c r="AD8" s="19">
        <v>0</v>
      </c>
      <c r="AE8" s="19">
        <v>252</v>
      </c>
      <c r="AF8" s="19">
        <v>0</v>
      </c>
      <c r="AG8" s="19">
        <v>108</v>
      </c>
      <c r="AH8" s="19">
        <v>0</v>
      </c>
      <c r="AI8" s="19">
        <v>0</v>
      </c>
      <c r="AJ8" s="19">
        <v>0</v>
      </c>
      <c r="AK8" s="19">
        <v>0</v>
      </c>
      <c r="AL8" s="19">
        <f t="shared" si="1"/>
        <v>2711</v>
      </c>
    </row>
    <row r="9" spans="1:38" x14ac:dyDescent="0.25">
      <c r="A9" s="18">
        <v>8</v>
      </c>
      <c r="B9" s="17" t="s">
        <v>8</v>
      </c>
      <c r="C9" s="19">
        <v>0</v>
      </c>
      <c r="D9" s="19">
        <v>2818</v>
      </c>
      <c r="E9" s="19">
        <v>24942</v>
      </c>
      <c r="F9" s="19">
        <v>0</v>
      </c>
      <c r="G9" s="19">
        <v>5610</v>
      </c>
      <c r="H9" s="19">
        <v>0</v>
      </c>
      <c r="I9" s="19">
        <v>0</v>
      </c>
      <c r="J9" s="19">
        <v>25</v>
      </c>
      <c r="K9" s="19">
        <v>0</v>
      </c>
      <c r="L9" s="19">
        <v>120</v>
      </c>
      <c r="M9" s="19">
        <v>0</v>
      </c>
      <c r="N9" s="19">
        <v>0</v>
      </c>
      <c r="O9" s="19">
        <v>0</v>
      </c>
      <c r="P9" s="19">
        <v>1756</v>
      </c>
      <c r="Q9" s="19">
        <v>179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308</v>
      </c>
      <c r="Z9" s="19">
        <v>160</v>
      </c>
      <c r="AA9" s="19">
        <v>0</v>
      </c>
      <c r="AB9" s="19">
        <v>0</v>
      </c>
      <c r="AC9" s="19">
        <v>230</v>
      </c>
      <c r="AD9" s="19">
        <v>0</v>
      </c>
      <c r="AE9" s="19">
        <v>400</v>
      </c>
      <c r="AF9" s="19">
        <v>411</v>
      </c>
      <c r="AG9" s="19">
        <v>0</v>
      </c>
      <c r="AH9" s="19">
        <v>72</v>
      </c>
      <c r="AI9" s="19">
        <v>0</v>
      </c>
      <c r="AJ9" s="19">
        <v>0</v>
      </c>
      <c r="AK9" s="19">
        <v>0</v>
      </c>
      <c r="AL9" s="19">
        <f t="shared" si="1"/>
        <v>37031</v>
      </c>
    </row>
    <row r="10" spans="1:38" hidden="1" x14ac:dyDescent="0.25">
      <c r="A10" s="18">
        <v>9</v>
      </c>
      <c r="B10" s="15" t="s">
        <v>9</v>
      </c>
      <c r="C10" s="19">
        <v>945</v>
      </c>
      <c r="D10" s="19">
        <v>1720</v>
      </c>
      <c r="E10" s="19">
        <v>5518</v>
      </c>
      <c r="F10" s="19">
        <v>0</v>
      </c>
      <c r="G10" s="19">
        <v>781</v>
      </c>
      <c r="H10" s="19">
        <v>0</v>
      </c>
      <c r="I10" s="19">
        <v>576</v>
      </c>
      <c r="J10" s="19">
        <v>527</v>
      </c>
      <c r="K10" s="19">
        <v>0</v>
      </c>
      <c r="L10" s="19">
        <v>4944</v>
      </c>
      <c r="M10" s="19">
        <v>130</v>
      </c>
      <c r="N10" s="19">
        <v>311</v>
      </c>
      <c r="O10" s="19">
        <v>118</v>
      </c>
      <c r="P10" s="19">
        <v>1057</v>
      </c>
      <c r="Q10" s="19">
        <v>690</v>
      </c>
      <c r="R10" s="19">
        <v>0</v>
      </c>
      <c r="S10" s="19">
        <v>140</v>
      </c>
      <c r="T10" s="19">
        <v>214</v>
      </c>
      <c r="U10" s="19">
        <v>658</v>
      </c>
      <c r="V10" s="19">
        <v>846</v>
      </c>
      <c r="W10" s="19">
        <v>2571</v>
      </c>
      <c r="X10" s="19">
        <v>0</v>
      </c>
      <c r="Y10" s="19">
        <v>854</v>
      </c>
      <c r="Z10" s="19">
        <v>1079</v>
      </c>
      <c r="AA10" s="19">
        <v>0</v>
      </c>
      <c r="AB10" s="19">
        <v>1230</v>
      </c>
      <c r="AC10" s="19">
        <v>1307</v>
      </c>
      <c r="AD10" s="19">
        <v>589</v>
      </c>
      <c r="AE10" s="19">
        <v>4963</v>
      </c>
      <c r="AF10" s="19">
        <v>607</v>
      </c>
      <c r="AG10" s="19">
        <v>1982</v>
      </c>
      <c r="AH10" s="19">
        <v>4612</v>
      </c>
      <c r="AI10" s="19">
        <v>318</v>
      </c>
      <c r="AJ10" s="19">
        <v>338</v>
      </c>
      <c r="AK10" s="19">
        <v>499</v>
      </c>
      <c r="AL10" s="19">
        <f t="shared" si="1"/>
        <v>40124</v>
      </c>
    </row>
    <row r="11" spans="1:38" x14ac:dyDescent="0.25">
      <c r="A11" s="18">
        <v>10</v>
      </c>
      <c r="B11" s="17" t="s">
        <v>10</v>
      </c>
      <c r="C11" s="19">
        <v>682</v>
      </c>
      <c r="D11" s="19">
        <v>251</v>
      </c>
      <c r="E11" s="19">
        <v>0</v>
      </c>
      <c r="F11" s="19">
        <v>5374</v>
      </c>
      <c r="G11" s="19">
        <v>0</v>
      </c>
      <c r="H11" s="19">
        <v>0</v>
      </c>
      <c r="I11" s="19">
        <v>0</v>
      </c>
      <c r="J11" s="19">
        <v>0</v>
      </c>
      <c r="K11" s="19">
        <v>10037</v>
      </c>
      <c r="L11" s="19">
        <v>0</v>
      </c>
      <c r="M11" s="19">
        <v>2003</v>
      </c>
      <c r="N11" s="19">
        <v>165</v>
      </c>
      <c r="O11" s="19">
        <v>370</v>
      </c>
      <c r="P11" s="19">
        <v>112</v>
      </c>
      <c r="Q11" s="19">
        <v>1702</v>
      </c>
      <c r="R11" s="19">
        <v>236</v>
      </c>
      <c r="S11" s="19">
        <v>0</v>
      </c>
      <c r="T11" s="19">
        <v>199</v>
      </c>
      <c r="U11" s="19">
        <v>18</v>
      </c>
      <c r="V11" s="19">
        <v>210</v>
      </c>
      <c r="W11" s="19">
        <v>141</v>
      </c>
      <c r="X11" s="19">
        <v>1020</v>
      </c>
      <c r="Y11" s="19">
        <v>2042</v>
      </c>
      <c r="Z11" s="19">
        <v>2201</v>
      </c>
      <c r="AA11" s="19">
        <v>313</v>
      </c>
      <c r="AB11" s="19">
        <v>543</v>
      </c>
      <c r="AC11" s="19">
        <v>161</v>
      </c>
      <c r="AD11" s="19">
        <v>607</v>
      </c>
      <c r="AE11" s="19">
        <v>198</v>
      </c>
      <c r="AF11" s="19">
        <v>1088</v>
      </c>
      <c r="AG11" s="19">
        <v>0</v>
      </c>
      <c r="AH11" s="19">
        <v>0</v>
      </c>
      <c r="AI11" s="19">
        <v>0</v>
      </c>
      <c r="AJ11" s="19">
        <v>7661</v>
      </c>
      <c r="AK11" s="19">
        <v>0</v>
      </c>
      <c r="AL11" s="19">
        <f t="shared" si="1"/>
        <v>37334</v>
      </c>
    </row>
    <row r="12" spans="1:38" x14ac:dyDescent="0.25">
      <c r="A12" s="18">
        <v>11</v>
      </c>
      <c r="B12" s="17" t="s">
        <v>11</v>
      </c>
      <c r="C12" s="19">
        <v>0</v>
      </c>
      <c r="D12" s="19">
        <v>36</v>
      </c>
      <c r="E12" s="19">
        <v>2657</v>
      </c>
      <c r="F12" s="19">
        <v>0</v>
      </c>
      <c r="G12" s="19">
        <v>7192</v>
      </c>
      <c r="H12" s="19">
        <v>0</v>
      </c>
      <c r="I12" s="19">
        <v>0</v>
      </c>
      <c r="J12" s="19">
        <v>76</v>
      </c>
      <c r="K12" s="19">
        <v>0</v>
      </c>
      <c r="L12" s="19">
        <v>0</v>
      </c>
      <c r="M12" s="19">
        <v>0</v>
      </c>
      <c r="N12" s="19">
        <v>0</v>
      </c>
      <c r="O12" s="19">
        <v>332</v>
      </c>
      <c r="P12" s="19">
        <v>111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190</v>
      </c>
      <c r="Y12" s="19">
        <v>193</v>
      </c>
      <c r="Z12" s="19">
        <v>289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362</v>
      </c>
      <c r="AG12" s="19">
        <v>0</v>
      </c>
      <c r="AH12" s="19">
        <v>0</v>
      </c>
      <c r="AI12" s="19">
        <v>0</v>
      </c>
      <c r="AJ12" s="19">
        <v>0</v>
      </c>
      <c r="AK12" s="19">
        <v>142</v>
      </c>
      <c r="AL12" s="19">
        <f t="shared" si="1"/>
        <v>11580</v>
      </c>
    </row>
    <row r="13" spans="1:38" x14ac:dyDescent="0.25">
      <c r="A13" s="18">
        <v>12</v>
      </c>
      <c r="B13" s="17" t="s">
        <v>12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5481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248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34</v>
      </c>
      <c r="AL13" s="19">
        <f t="shared" si="1"/>
        <v>5763</v>
      </c>
    </row>
    <row r="14" spans="1:38" x14ac:dyDescent="0.25">
      <c r="A14" s="18">
        <v>13</v>
      </c>
      <c r="B14" s="17" t="s">
        <v>13</v>
      </c>
      <c r="C14" s="19">
        <v>0</v>
      </c>
      <c r="D14" s="19">
        <v>0</v>
      </c>
      <c r="E14" s="19">
        <v>0</v>
      </c>
      <c r="F14" s="19">
        <v>0</v>
      </c>
      <c r="G14" s="19">
        <v>148</v>
      </c>
      <c r="H14" s="19">
        <v>0</v>
      </c>
      <c r="I14" s="19">
        <v>12831</v>
      </c>
      <c r="J14" s="19">
        <v>0</v>
      </c>
      <c r="K14" s="19">
        <v>0</v>
      </c>
      <c r="L14" s="19">
        <v>122</v>
      </c>
      <c r="M14" s="19">
        <v>0</v>
      </c>
      <c r="N14" s="19">
        <v>0</v>
      </c>
      <c r="O14" s="19">
        <v>391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523</v>
      </c>
      <c r="Y14" s="19">
        <v>3652</v>
      </c>
      <c r="Z14" s="19">
        <v>178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7846</v>
      </c>
      <c r="AG14" s="19">
        <v>0</v>
      </c>
      <c r="AH14" s="19">
        <v>0</v>
      </c>
      <c r="AI14" s="19">
        <v>0</v>
      </c>
      <c r="AJ14" s="19">
        <v>194</v>
      </c>
      <c r="AK14" s="19">
        <v>0</v>
      </c>
      <c r="AL14" s="19">
        <f t="shared" si="1"/>
        <v>25885</v>
      </c>
    </row>
    <row r="15" spans="1:38" x14ac:dyDescent="0.25">
      <c r="A15" s="18">
        <v>14</v>
      </c>
      <c r="B15" s="17" t="s">
        <v>14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12512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159</v>
      </c>
      <c r="AI15" s="19">
        <v>0</v>
      </c>
      <c r="AJ15" s="19">
        <v>0</v>
      </c>
      <c r="AK15" s="19">
        <v>0</v>
      </c>
      <c r="AL15" s="19">
        <f t="shared" si="1"/>
        <v>12671</v>
      </c>
    </row>
    <row r="16" spans="1:38" hidden="1" x14ac:dyDescent="0.25">
      <c r="A16" s="18">
        <v>15</v>
      </c>
      <c r="B16" s="15" t="s">
        <v>15</v>
      </c>
      <c r="C16" s="19">
        <v>4634</v>
      </c>
      <c r="D16" s="19">
        <v>976</v>
      </c>
      <c r="E16" s="19">
        <v>7824</v>
      </c>
      <c r="F16" s="19">
        <v>694</v>
      </c>
      <c r="G16" s="19">
        <v>2829</v>
      </c>
      <c r="H16" s="19">
        <v>0</v>
      </c>
      <c r="I16" s="19">
        <v>2096</v>
      </c>
      <c r="J16" s="19">
        <v>1808</v>
      </c>
      <c r="K16" s="19">
        <v>814</v>
      </c>
      <c r="L16" s="19">
        <v>5650</v>
      </c>
      <c r="M16" s="19">
        <v>0</v>
      </c>
      <c r="N16" s="19">
        <v>1805</v>
      </c>
      <c r="O16" s="19">
        <v>1774</v>
      </c>
      <c r="P16" s="19">
        <v>1420</v>
      </c>
      <c r="Q16" s="19">
        <v>2864</v>
      </c>
      <c r="R16" s="19">
        <v>345</v>
      </c>
      <c r="S16" s="19">
        <v>9</v>
      </c>
      <c r="T16" s="19">
        <v>457</v>
      </c>
      <c r="U16" s="19">
        <v>1000</v>
      </c>
      <c r="V16" s="19">
        <v>1820</v>
      </c>
      <c r="W16" s="19">
        <v>1343</v>
      </c>
      <c r="X16" s="19">
        <v>1126</v>
      </c>
      <c r="Y16" s="19">
        <v>1852</v>
      </c>
      <c r="Z16" s="19">
        <v>2114</v>
      </c>
      <c r="AA16" s="19">
        <v>0</v>
      </c>
      <c r="AB16" s="19">
        <v>1799</v>
      </c>
      <c r="AC16" s="19">
        <v>1053</v>
      </c>
      <c r="AD16" s="19">
        <v>1251</v>
      </c>
      <c r="AE16" s="19">
        <v>6809</v>
      </c>
      <c r="AF16" s="19">
        <v>8450</v>
      </c>
      <c r="AG16" s="19">
        <v>3205</v>
      </c>
      <c r="AH16" s="19">
        <v>5777</v>
      </c>
      <c r="AI16" s="19">
        <v>1327</v>
      </c>
      <c r="AJ16" s="19">
        <v>558</v>
      </c>
      <c r="AK16" s="19">
        <v>353</v>
      </c>
      <c r="AL16" s="19">
        <f t="shared" si="1"/>
        <v>75836</v>
      </c>
    </row>
    <row r="17" spans="1:38" hidden="1" x14ac:dyDescent="0.25">
      <c r="A17" s="18">
        <v>16</v>
      </c>
      <c r="B17" s="15" t="s">
        <v>16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108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57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249</v>
      </c>
      <c r="AF17" s="19">
        <v>0</v>
      </c>
      <c r="AG17" s="19">
        <v>0</v>
      </c>
      <c r="AH17" s="19">
        <v>38</v>
      </c>
      <c r="AI17" s="19">
        <v>0</v>
      </c>
      <c r="AJ17" s="19">
        <v>0</v>
      </c>
      <c r="AK17" s="19">
        <v>0</v>
      </c>
      <c r="AL17" s="19">
        <f t="shared" si="1"/>
        <v>452</v>
      </c>
    </row>
    <row r="18" spans="1:38" x14ac:dyDescent="0.25">
      <c r="A18" s="18">
        <v>17</v>
      </c>
      <c r="B18" s="17" t="s">
        <v>17</v>
      </c>
      <c r="C18" s="19">
        <v>0</v>
      </c>
      <c r="D18" s="19">
        <v>0</v>
      </c>
      <c r="E18" s="19">
        <v>0</v>
      </c>
      <c r="F18" s="19">
        <v>136</v>
      </c>
      <c r="G18" s="19">
        <v>0</v>
      </c>
      <c r="H18" s="19">
        <v>0</v>
      </c>
      <c r="I18" s="19">
        <v>0</v>
      </c>
      <c r="J18" s="19">
        <v>0</v>
      </c>
      <c r="K18" s="19">
        <v>10618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292</v>
      </c>
      <c r="AA18" s="19">
        <v>0</v>
      </c>
      <c r="AB18" s="19">
        <v>0</v>
      </c>
      <c r="AC18" s="19">
        <v>0</v>
      </c>
      <c r="AD18" s="19">
        <v>2</v>
      </c>
      <c r="AE18" s="19">
        <v>0</v>
      </c>
      <c r="AF18" s="19">
        <v>58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f t="shared" si="1"/>
        <v>11106</v>
      </c>
    </row>
    <row r="19" spans="1:38" x14ac:dyDescent="0.25">
      <c r="A19" s="18">
        <v>18</v>
      </c>
      <c r="B19" s="17" t="s">
        <v>18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14528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91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251</v>
      </c>
      <c r="AI19" s="19">
        <v>0</v>
      </c>
      <c r="AJ19" s="19">
        <v>0</v>
      </c>
      <c r="AK19" s="19">
        <v>0</v>
      </c>
      <c r="AL19" s="19">
        <f t="shared" si="1"/>
        <v>14870</v>
      </c>
    </row>
    <row r="20" spans="1:38" x14ac:dyDescent="0.25">
      <c r="A20" s="18">
        <v>19</v>
      </c>
      <c r="B20" s="17" t="s">
        <v>19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135</v>
      </c>
      <c r="L20" s="19">
        <v>0</v>
      </c>
      <c r="M20" s="19">
        <v>10042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110</v>
      </c>
      <c r="AB20" s="19">
        <v>311</v>
      </c>
      <c r="AC20" s="19">
        <v>0</v>
      </c>
      <c r="AD20" s="19">
        <v>0</v>
      </c>
      <c r="AE20" s="19">
        <v>235</v>
      </c>
      <c r="AF20" s="19">
        <v>0</v>
      </c>
      <c r="AG20" s="19">
        <v>0</v>
      </c>
      <c r="AH20" s="19">
        <v>0</v>
      </c>
      <c r="AI20" s="19">
        <v>0</v>
      </c>
      <c r="AJ20" s="19">
        <v>398</v>
      </c>
      <c r="AK20" s="19">
        <v>0</v>
      </c>
      <c r="AL20" s="19">
        <f t="shared" si="1"/>
        <v>11231</v>
      </c>
    </row>
    <row r="21" spans="1:38" x14ac:dyDescent="0.25">
      <c r="A21" s="18">
        <v>20</v>
      </c>
      <c r="B21" s="17" t="s">
        <v>20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15109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f t="shared" si="1"/>
        <v>15109</v>
      </c>
    </row>
    <row r="22" spans="1:38" x14ac:dyDescent="0.25">
      <c r="A22" s="18">
        <v>21</v>
      </c>
      <c r="B22" s="17" t="s">
        <v>21</v>
      </c>
      <c r="C22" s="19">
        <v>0</v>
      </c>
      <c r="D22" s="19">
        <v>609</v>
      </c>
      <c r="E22" s="19">
        <v>0</v>
      </c>
      <c r="F22" s="19">
        <v>204</v>
      </c>
      <c r="G22" s="19">
        <v>0</v>
      </c>
      <c r="H22" s="19">
        <v>0</v>
      </c>
      <c r="I22" s="19">
        <v>146</v>
      </c>
      <c r="J22" s="19">
        <v>0</v>
      </c>
      <c r="K22" s="19">
        <v>0</v>
      </c>
      <c r="L22" s="19">
        <v>234</v>
      </c>
      <c r="M22" s="19">
        <v>599</v>
      </c>
      <c r="N22" s="19">
        <v>0</v>
      </c>
      <c r="O22" s="19">
        <v>14810</v>
      </c>
      <c r="P22" s="19">
        <v>316</v>
      </c>
      <c r="Q22" s="19">
        <v>0</v>
      </c>
      <c r="R22" s="19">
        <v>8285</v>
      </c>
      <c r="S22" s="19">
        <v>0</v>
      </c>
      <c r="T22" s="19">
        <v>0</v>
      </c>
      <c r="U22" s="19">
        <v>398</v>
      </c>
      <c r="V22" s="19">
        <v>407</v>
      </c>
      <c r="W22" s="19">
        <v>0</v>
      </c>
      <c r="X22" s="19">
        <v>0</v>
      </c>
      <c r="Y22" s="19">
        <v>310</v>
      </c>
      <c r="Z22" s="19">
        <v>0</v>
      </c>
      <c r="AA22" s="19">
        <v>258</v>
      </c>
      <c r="AB22" s="19">
        <v>515</v>
      </c>
      <c r="AC22" s="19">
        <v>293</v>
      </c>
      <c r="AD22" s="19">
        <v>1</v>
      </c>
      <c r="AE22" s="19">
        <v>2078</v>
      </c>
      <c r="AF22" s="19">
        <v>721</v>
      </c>
      <c r="AG22" s="19">
        <v>924</v>
      </c>
      <c r="AH22" s="19">
        <v>0</v>
      </c>
      <c r="AI22" s="19">
        <v>0</v>
      </c>
      <c r="AJ22" s="19">
        <v>0</v>
      </c>
      <c r="AK22" s="19">
        <v>0</v>
      </c>
      <c r="AL22" s="19">
        <f t="shared" si="1"/>
        <v>31108</v>
      </c>
    </row>
    <row r="23" spans="1:38" x14ac:dyDescent="0.25">
      <c r="A23" s="18">
        <v>22</v>
      </c>
      <c r="B23" s="17" t="s">
        <v>22</v>
      </c>
      <c r="C23" s="19">
        <v>30</v>
      </c>
      <c r="D23" s="19">
        <v>4348</v>
      </c>
      <c r="E23" s="19">
        <v>3796</v>
      </c>
      <c r="F23" s="19">
        <v>248</v>
      </c>
      <c r="G23" s="19">
        <v>4401</v>
      </c>
      <c r="H23" s="19">
        <v>0</v>
      </c>
      <c r="I23" s="19">
        <v>0</v>
      </c>
      <c r="J23" s="19">
        <v>0</v>
      </c>
      <c r="K23" s="19">
        <v>0</v>
      </c>
      <c r="L23" s="19">
        <v>347</v>
      </c>
      <c r="M23" s="19">
        <v>0</v>
      </c>
      <c r="N23" s="19">
        <v>0</v>
      </c>
      <c r="O23" s="19">
        <v>645</v>
      </c>
      <c r="P23" s="19">
        <v>4222</v>
      </c>
      <c r="Q23" s="19">
        <v>351</v>
      </c>
      <c r="R23" s="19">
        <v>0</v>
      </c>
      <c r="S23" s="19">
        <v>192</v>
      </c>
      <c r="T23" s="19">
        <v>426</v>
      </c>
      <c r="U23" s="19">
        <v>0</v>
      </c>
      <c r="V23" s="19">
        <v>238</v>
      </c>
      <c r="W23" s="19">
        <v>0</v>
      </c>
      <c r="X23" s="19">
        <v>505</v>
      </c>
      <c r="Y23" s="19">
        <v>1641</v>
      </c>
      <c r="Z23" s="19">
        <v>1163</v>
      </c>
      <c r="AA23" s="19">
        <v>0</v>
      </c>
      <c r="AB23" s="19">
        <v>1853</v>
      </c>
      <c r="AC23" s="19">
        <v>395</v>
      </c>
      <c r="AD23" s="19">
        <v>212</v>
      </c>
      <c r="AE23" s="19">
        <v>111</v>
      </c>
      <c r="AF23" s="19">
        <v>898</v>
      </c>
      <c r="AG23" s="19">
        <v>96</v>
      </c>
      <c r="AH23" s="19">
        <v>0</v>
      </c>
      <c r="AI23" s="19">
        <v>0</v>
      </c>
      <c r="AJ23" s="19">
        <v>518</v>
      </c>
      <c r="AK23" s="19">
        <v>0</v>
      </c>
      <c r="AL23" s="19">
        <f t="shared" si="1"/>
        <v>26636</v>
      </c>
    </row>
    <row r="24" spans="1:38" x14ac:dyDescent="0.25">
      <c r="A24" s="18">
        <v>23</v>
      </c>
      <c r="B24" s="17" t="s">
        <v>23</v>
      </c>
      <c r="C24" s="19">
        <v>7247</v>
      </c>
      <c r="D24" s="19">
        <v>0</v>
      </c>
      <c r="E24" s="19">
        <v>117</v>
      </c>
      <c r="F24" s="19">
        <v>423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15409</v>
      </c>
      <c r="R24" s="19">
        <v>0</v>
      </c>
      <c r="S24" s="19">
        <v>66</v>
      </c>
      <c r="T24" s="19">
        <v>104</v>
      </c>
      <c r="U24" s="19">
        <v>255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132</v>
      </c>
      <c r="AC24" s="19">
        <v>628</v>
      </c>
      <c r="AD24" s="19">
        <v>12</v>
      </c>
      <c r="AE24" s="19">
        <v>0</v>
      </c>
      <c r="AF24" s="19">
        <v>0</v>
      </c>
      <c r="AG24" s="19">
        <v>234</v>
      </c>
      <c r="AH24" s="19">
        <v>0</v>
      </c>
      <c r="AI24" s="19">
        <v>0</v>
      </c>
      <c r="AJ24" s="19">
        <v>0</v>
      </c>
      <c r="AK24" s="19">
        <v>0</v>
      </c>
      <c r="AL24" s="19">
        <f t="shared" si="1"/>
        <v>24627</v>
      </c>
    </row>
    <row r="25" spans="1:38" x14ac:dyDescent="0.25">
      <c r="A25" s="18">
        <v>24</v>
      </c>
      <c r="B25" s="17" t="s">
        <v>24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11991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f t="shared" si="1"/>
        <v>11991</v>
      </c>
    </row>
    <row r="26" spans="1:38" x14ac:dyDescent="0.25">
      <c r="A26" s="18">
        <v>25</v>
      </c>
      <c r="B26" s="17" t="s">
        <v>25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12</v>
      </c>
      <c r="L26" s="19">
        <v>0</v>
      </c>
      <c r="M26" s="19">
        <v>0</v>
      </c>
      <c r="N26" s="19">
        <v>0</v>
      </c>
      <c r="O26" s="19">
        <v>1589</v>
      </c>
      <c r="P26" s="19">
        <v>119</v>
      </c>
      <c r="Q26" s="19">
        <v>342</v>
      </c>
      <c r="R26" s="19">
        <v>0</v>
      </c>
      <c r="S26" s="19">
        <v>8235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1589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58</v>
      </c>
      <c r="AK26" s="19">
        <v>9117</v>
      </c>
      <c r="AL26" s="19">
        <f t="shared" si="1"/>
        <v>21061</v>
      </c>
    </row>
    <row r="27" spans="1:38" hidden="1" x14ac:dyDescent="0.25">
      <c r="A27" s="18">
        <v>26</v>
      </c>
      <c r="B27" s="15" t="s">
        <v>26</v>
      </c>
      <c r="C27" s="19">
        <v>0</v>
      </c>
      <c r="D27" s="19">
        <v>0</v>
      </c>
      <c r="E27" s="19">
        <v>394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369</v>
      </c>
      <c r="M27" s="19">
        <v>0</v>
      </c>
      <c r="N27" s="19">
        <v>0</v>
      </c>
      <c r="O27" s="19">
        <v>0</v>
      </c>
      <c r="P27" s="19">
        <v>103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f t="shared" si="1"/>
        <v>866</v>
      </c>
    </row>
    <row r="28" spans="1:38" x14ac:dyDescent="0.25">
      <c r="A28" s="18">
        <v>27</v>
      </c>
      <c r="B28" s="17" t="s">
        <v>27</v>
      </c>
      <c r="C28" s="19">
        <v>556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13287</v>
      </c>
      <c r="U28" s="19">
        <v>268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429</v>
      </c>
      <c r="AC28" s="19">
        <v>1050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f t="shared" si="1"/>
        <v>15590</v>
      </c>
    </row>
    <row r="29" spans="1:38" hidden="1" x14ac:dyDescent="0.25">
      <c r="A29" s="18">
        <v>28</v>
      </c>
      <c r="B29" s="15" t="s">
        <v>28</v>
      </c>
      <c r="C29" s="19">
        <v>0</v>
      </c>
      <c r="D29" s="19">
        <v>0</v>
      </c>
      <c r="E29" s="19">
        <v>161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f t="shared" si="1"/>
        <v>161</v>
      </c>
    </row>
    <row r="30" spans="1:38" hidden="1" x14ac:dyDescent="0.25">
      <c r="A30" s="18">
        <v>29</v>
      </c>
      <c r="B30" s="15" t="s">
        <v>29</v>
      </c>
      <c r="C30" s="19">
        <v>7193</v>
      </c>
      <c r="D30" s="19">
        <v>1685</v>
      </c>
      <c r="E30" s="19">
        <v>11793</v>
      </c>
      <c r="F30" s="19">
        <v>1058</v>
      </c>
      <c r="G30" s="19">
        <v>1713</v>
      </c>
      <c r="H30" s="19">
        <v>352</v>
      </c>
      <c r="I30" s="19">
        <v>2828</v>
      </c>
      <c r="J30" s="19">
        <v>564</v>
      </c>
      <c r="K30" s="19">
        <v>1784</v>
      </c>
      <c r="L30" s="19">
        <v>6958</v>
      </c>
      <c r="M30" s="19">
        <v>1034</v>
      </c>
      <c r="N30" s="19">
        <v>4114</v>
      </c>
      <c r="O30" s="19">
        <v>3266</v>
      </c>
      <c r="P30" s="19">
        <v>1868</v>
      </c>
      <c r="Q30" s="19">
        <v>2075</v>
      </c>
      <c r="R30" s="19">
        <v>789</v>
      </c>
      <c r="S30" s="19">
        <v>213</v>
      </c>
      <c r="T30" s="19">
        <v>942</v>
      </c>
      <c r="U30" s="19">
        <v>7385</v>
      </c>
      <c r="V30" s="19">
        <v>2181</v>
      </c>
      <c r="W30" s="19">
        <v>2437</v>
      </c>
      <c r="X30" s="19">
        <v>2273</v>
      </c>
      <c r="Y30" s="19">
        <v>2208</v>
      </c>
      <c r="Z30" s="19">
        <v>3567</v>
      </c>
      <c r="AA30" s="19">
        <v>0</v>
      </c>
      <c r="AB30" s="19">
        <v>6509</v>
      </c>
      <c r="AC30" s="19">
        <v>5307</v>
      </c>
      <c r="AD30" s="19">
        <v>3995</v>
      </c>
      <c r="AE30" s="19">
        <v>10416</v>
      </c>
      <c r="AF30" s="19">
        <v>3228</v>
      </c>
      <c r="AG30" s="19">
        <v>6958</v>
      </c>
      <c r="AH30" s="19">
        <v>3353</v>
      </c>
      <c r="AI30" s="19">
        <v>3630</v>
      </c>
      <c r="AJ30" s="19">
        <v>2086</v>
      </c>
      <c r="AK30" s="19">
        <v>601</v>
      </c>
      <c r="AL30" s="19">
        <f t="shared" si="1"/>
        <v>116363</v>
      </c>
    </row>
    <row r="31" spans="1:38" x14ac:dyDescent="0.25">
      <c r="A31" s="18">
        <v>30</v>
      </c>
      <c r="B31" s="17" t="s">
        <v>30</v>
      </c>
      <c r="C31" s="19">
        <v>1273</v>
      </c>
      <c r="D31" s="19">
        <v>601</v>
      </c>
      <c r="E31" s="19">
        <v>2216</v>
      </c>
      <c r="F31" s="19">
        <v>441</v>
      </c>
      <c r="G31" s="19">
        <v>0</v>
      </c>
      <c r="H31" s="19">
        <v>1471</v>
      </c>
      <c r="I31" s="19">
        <v>326</v>
      </c>
      <c r="J31" s="19">
        <v>0</v>
      </c>
      <c r="K31" s="19">
        <v>1008</v>
      </c>
      <c r="L31" s="19">
        <v>726</v>
      </c>
      <c r="M31" s="19">
        <v>0</v>
      </c>
      <c r="N31" s="19">
        <v>0</v>
      </c>
      <c r="O31" s="19">
        <v>1482</v>
      </c>
      <c r="P31" s="19">
        <v>314</v>
      </c>
      <c r="Q31" s="19">
        <v>1214</v>
      </c>
      <c r="R31" s="19">
        <v>469</v>
      </c>
      <c r="S31" s="19">
        <v>1959</v>
      </c>
      <c r="T31" s="19">
        <v>1187</v>
      </c>
      <c r="U31" s="19">
        <v>18593</v>
      </c>
      <c r="V31" s="19">
        <v>93</v>
      </c>
      <c r="W31" s="19">
        <v>247</v>
      </c>
      <c r="X31" s="19">
        <v>0</v>
      </c>
      <c r="Y31" s="19">
        <v>1508</v>
      </c>
      <c r="Z31" s="19">
        <v>1509</v>
      </c>
      <c r="AA31" s="19">
        <v>0</v>
      </c>
      <c r="AB31" s="19">
        <v>3652</v>
      </c>
      <c r="AC31" s="19">
        <v>9621</v>
      </c>
      <c r="AD31" s="19">
        <v>1014</v>
      </c>
      <c r="AE31" s="19">
        <v>541</v>
      </c>
      <c r="AF31" s="19">
        <v>193</v>
      </c>
      <c r="AG31" s="19">
        <v>0</v>
      </c>
      <c r="AH31" s="19">
        <v>0</v>
      </c>
      <c r="AI31" s="19">
        <v>0</v>
      </c>
      <c r="AJ31" s="19">
        <v>213</v>
      </c>
      <c r="AK31" s="19">
        <v>305</v>
      </c>
      <c r="AL31" s="19">
        <f t="shared" si="1"/>
        <v>52176</v>
      </c>
    </row>
    <row r="32" spans="1:38" x14ac:dyDescent="0.25">
      <c r="A32" s="18">
        <v>31</v>
      </c>
      <c r="B32" s="17" t="s">
        <v>31</v>
      </c>
      <c r="C32" s="19">
        <v>0</v>
      </c>
      <c r="D32" s="19">
        <v>0</v>
      </c>
      <c r="E32" s="19">
        <v>0</v>
      </c>
      <c r="F32" s="19">
        <v>0</v>
      </c>
      <c r="G32" s="19">
        <v>1444</v>
      </c>
      <c r="H32" s="19">
        <v>0</v>
      </c>
      <c r="I32" s="19">
        <v>0</v>
      </c>
      <c r="J32" s="19">
        <v>404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407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7740</v>
      </c>
      <c r="W32" s="19">
        <v>0</v>
      </c>
      <c r="X32" s="19">
        <v>0</v>
      </c>
      <c r="Y32" s="19">
        <v>0</v>
      </c>
      <c r="Z32" s="19">
        <v>192</v>
      </c>
      <c r="AA32" s="19">
        <v>0</v>
      </c>
      <c r="AB32" s="19">
        <v>0</v>
      </c>
      <c r="AC32" s="19">
        <v>0</v>
      </c>
      <c r="AD32" s="19">
        <v>215</v>
      </c>
      <c r="AE32" s="19">
        <v>0</v>
      </c>
      <c r="AF32" s="19">
        <v>885</v>
      </c>
      <c r="AG32" s="19">
        <v>91</v>
      </c>
      <c r="AH32" s="19">
        <v>181</v>
      </c>
      <c r="AI32" s="19">
        <v>0</v>
      </c>
      <c r="AJ32" s="19">
        <v>12</v>
      </c>
      <c r="AK32" s="19">
        <v>0</v>
      </c>
      <c r="AL32" s="19">
        <f t="shared" si="1"/>
        <v>11571</v>
      </c>
    </row>
    <row r="33" spans="1:38" hidden="1" x14ac:dyDescent="0.25">
      <c r="A33" s="18">
        <v>32</v>
      </c>
      <c r="B33" s="15" t="s">
        <v>32</v>
      </c>
      <c r="C33" s="19">
        <v>5439</v>
      </c>
      <c r="D33" s="19">
        <v>1960</v>
      </c>
      <c r="E33" s="19">
        <v>10835</v>
      </c>
      <c r="F33" s="19">
        <v>297</v>
      </c>
      <c r="G33" s="19">
        <v>3417</v>
      </c>
      <c r="H33" s="19">
        <v>0</v>
      </c>
      <c r="I33" s="19">
        <v>1840</v>
      </c>
      <c r="J33" s="19">
        <v>2656</v>
      </c>
      <c r="K33" s="19">
        <v>990</v>
      </c>
      <c r="L33" s="19">
        <v>9874</v>
      </c>
      <c r="M33" s="19">
        <v>537</v>
      </c>
      <c r="N33" s="19">
        <v>324</v>
      </c>
      <c r="O33" s="19">
        <v>1977</v>
      </c>
      <c r="P33" s="19">
        <v>2548</v>
      </c>
      <c r="Q33" s="19">
        <v>5416</v>
      </c>
      <c r="R33" s="19">
        <v>282</v>
      </c>
      <c r="S33" s="19">
        <v>705</v>
      </c>
      <c r="T33" s="19">
        <v>2708</v>
      </c>
      <c r="U33" s="19">
        <v>6915</v>
      </c>
      <c r="V33" s="19">
        <v>4142</v>
      </c>
      <c r="W33" s="19">
        <v>4250</v>
      </c>
      <c r="X33" s="19">
        <v>1112</v>
      </c>
      <c r="Y33" s="19">
        <v>1288</v>
      </c>
      <c r="Z33" s="19">
        <v>2642</v>
      </c>
      <c r="AA33" s="19">
        <v>0</v>
      </c>
      <c r="AB33" s="19">
        <v>3166</v>
      </c>
      <c r="AC33" s="19">
        <v>1671</v>
      </c>
      <c r="AD33" s="19">
        <v>736</v>
      </c>
      <c r="AE33" s="19">
        <v>9947</v>
      </c>
      <c r="AF33" s="19">
        <v>4559</v>
      </c>
      <c r="AG33" s="19">
        <v>2311</v>
      </c>
      <c r="AH33" s="19">
        <v>13533</v>
      </c>
      <c r="AI33" s="19">
        <v>371</v>
      </c>
      <c r="AJ33" s="19">
        <v>705</v>
      </c>
      <c r="AK33" s="19">
        <v>1170</v>
      </c>
      <c r="AL33" s="19">
        <f t="shared" si="1"/>
        <v>110323</v>
      </c>
    </row>
    <row r="34" spans="1:38" x14ac:dyDescent="0.25">
      <c r="A34" s="18">
        <v>33</v>
      </c>
      <c r="B34" s="17" t="s">
        <v>33</v>
      </c>
      <c r="C34" s="19">
        <v>689</v>
      </c>
      <c r="D34" s="19">
        <v>496</v>
      </c>
      <c r="E34" s="19">
        <v>379</v>
      </c>
      <c r="F34" s="19">
        <v>0</v>
      </c>
      <c r="G34" s="19">
        <v>241</v>
      </c>
      <c r="H34" s="19">
        <v>0</v>
      </c>
      <c r="I34" s="19">
        <v>46</v>
      </c>
      <c r="J34" s="19">
        <v>565</v>
      </c>
      <c r="K34" s="19">
        <v>5</v>
      </c>
      <c r="L34" s="19">
        <v>380</v>
      </c>
      <c r="M34" s="19">
        <v>462</v>
      </c>
      <c r="N34" s="19">
        <v>920</v>
      </c>
      <c r="O34" s="19">
        <v>0</v>
      </c>
      <c r="P34" s="19">
        <v>292</v>
      </c>
      <c r="Q34" s="19">
        <v>233</v>
      </c>
      <c r="R34" s="19">
        <v>324</v>
      </c>
      <c r="S34" s="19">
        <v>0</v>
      </c>
      <c r="T34" s="19">
        <v>0</v>
      </c>
      <c r="U34" s="19">
        <v>274</v>
      </c>
      <c r="V34" s="19">
        <v>226</v>
      </c>
      <c r="W34" s="19">
        <v>7502</v>
      </c>
      <c r="X34" s="19">
        <v>238</v>
      </c>
      <c r="Y34" s="19">
        <v>0</v>
      </c>
      <c r="Z34" s="19">
        <v>0</v>
      </c>
      <c r="AA34" s="19">
        <v>0</v>
      </c>
      <c r="AB34" s="19">
        <v>173</v>
      </c>
      <c r="AC34" s="19">
        <v>0</v>
      </c>
      <c r="AD34" s="19">
        <v>140</v>
      </c>
      <c r="AE34" s="19">
        <v>0</v>
      </c>
      <c r="AF34" s="19">
        <v>977</v>
      </c>
      <c r="AG34" s="19">
        <v>0</v>
      </c>
      <c r="AH34" s="19">
        <v>270</v>
      </c>
      <c r="AI34" s="19">
        <v>173</v>
      </c>
      <c r="AJ34" s="19">
        <v>67</v>
      </c>
      <c r="AK34" s="19">
        <v>0</v>
      </c>
      <c r="AL34" s="19">
        <f t="shared" si="1"/>
        <v>15072</v>
      </c>
    </row>
    <row r="35" spans="1:38" x14ac:dyDescent="0.25">
      <c r="A35" s="18">
        <v>34</v>
      </c>
      <c r="B35" s="17" t="s">
        <v>34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264</v>
      </c>
      <c r="J35" s="19">
        <v>52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739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12377</v>
      </c>
      <c r="Y35" s="19">
        <v>57</v>
      </c>
      <c r="Z35" s="19">
        <v>2273</v>
      </c>
      <c r="AA35" s="19">
        <v>0</v>
      </c>
      <c r="AB35" s="19">
        <v>0</v>
      </c>
      <c r="AC35" s="19">
        <v>0</v>
      </c>
      <c r="AD35" s="19">
        <v>0</v>
      </c>
      <c r="AE35" s="19">
        <v>7</v>
      </c>
      <c r="AF35" s="19">
        <v>5662</v>
      </c>
      <c r="AG35" s="19">
        <v>0</v>
      </c>
      <c r="AH35" s="19">
        <v>0</v>
      </c>
      <c r="AI35" s="19">
        <v>0</v>
      </c>
      <c r="AJ35" s="19">
        <v>2850</v>
      </c>
      <c r="AK35" s="19">
        <v>0</v>
      </c>
      <c r="AL35" s="19">
        <f t="shared" si="1"/>
        <v>24281</v>
      </c>
    </row>
    <row r="36" spans="1:38" x14ac:dyDescent="0.25">
      <c r="A36" s="18">
        <v>35</v>
      </c>
      <c r="B36" s="17" t="s">
        <v>35</v>
      </c>
      <c r="C36" s="19">
        <v>0</v>
      </c>
      <c r="D36" s="19">
        <v>0</v>
      </c>
      <c r="E36" s="19">
        <v>0</v>
      </c>
      <c r="F36" s="19">
        <v>0</v>
      </c>
      <c r="G36" s="19">
        <v>5</v>
      </c>
      <c r="H36" s="19">
        <v>0</v>
      </c>
      <c r="I36" s="19">
        <v>6479</v>
      </c>
      <c r="J36" s="19">
        <v>0</v>
      </c>
      <c r="K36" s="19">
        <v>0</v>
      </c>
      <c r="L36" s="19">
        <v>0</v>
      </c>
      <c r="M36" s="19">
        <v>148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136</v>
      </c>
      <c r="Y36" s="19">
        <v>16147</v>
      </c>
      <c r="Z36" s="19">
        <v>360</v>
      </c>
      <c r="AA36" s="19">
        <v>0</v>
      </c>
      <c r="AB36" s="19">
        <v>0</v>
      </c>
      <c r="AC36" s="19">
        <v>0</v>
      </c>
      <c r="AD36" s="19">
        <v>0</v>
      </c>
      <c r="AE36" s="19">
        <v>127</v>
      </c>
      <c r="AF36" s="19">
        <v>8158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f t="shared" si="1"/>
        <v>31560</v>
      </c>
    </row>
    <row r="37" spans="1:38" x14ac:dyDescent="0.25">
      <c r="A37" s="18">
        <v>36</v>
      </c>
      <c r="B37" s="17" t="s">
        <v>36</v>
      </c>
      <c r="C37" s="19">
        <v>0</v>
      </c>
      <c r="D37" s="19">
        <v>6099</v>
      </c>
      <c r="E37" s="19">
        <v>2205</v>
      </c>
      <c r="F37" s="19">
        <v>411</v>
      </c>
      <c r="G37" s="19">
        <v>1356</v>
      </c>
      <c r="H37" s="19">
        <v>0</v>
      </c>
      <c r="I37" s="19">
        <v>7214</v>
      </c>
      <c r="J37" s="19">
        <v>26</v>
      </c>
      <c r="K37" s="19">
        <v>684</v>
      </c>
      <c r="L37" s="19">
        <v>684</v>
      </c>
      <c r="M37" s="19">
        <v>418</v>
      </c>
      <c r="N37" s="19">
        <v>572</v>
      </c>
      <c r="O37" s="19">
        <v>0</v>
      </c>
      <c r="P37" s="19">
        <v>1802</v>
      </c>
      <c r="Q37" s="19">
        <v>0</v>
      </c>
      <c r="R37" s="19">
        <v>285</v>
      </c>
      <c r="S37" s="19">
        <v>0</v>
      </c>
      <c r="T37" s="19">
        <v>0</v>
      </c>
      <c r="U37" s="19">
        <v>0</v>
      </c>
      <c r="V37" s="19">
        <v>946</v>
      </c>
      <c r="W37" s="19">
        <v>54</v>
      </c>
      <c r="X37" s="19">
        <v>1141</v>
      </c>
      <c r="Y37" s="19">
        <v>929</v>
      </c>
      <c r="Z37" s="19">
        <v>15619</v>
      </c>
      <c r="AA37" s="19">
        <v>1585</v>
      </c>
      <c r="AB37" s="19">
        <v>0</v>
      </c>
      <c r="AC37" s="19">
        <v>7890</v>
      </c>
      <c r="AD37" s="19">
        <v>84</v>
      </c>
      <c r="AE37" s="19">
        <v>1542</v>
      </c>
      <c r="AF37" s="19">
        <v>8389</v>
      </c>
      <c r="AG37" s="19">
        <v>0</v>
      </c>
      <c r="AH37" s="19">
        <v>268</v>
      </c>
      <c r="AI37" s="19">
        <v>129</v>
      </c>
      <c r="AJ37" s="19">
        <v>8853</v>
      </c>
      <c r="AK37" s="19">
        <v>194</v>
      </c>
      <c r="AL37" s="19">
        <f t="shared" ref="AL37:AL58" si="2">SUM(C37:AK37)</f>
        <v>69379</v>
      </c>
    </row>
    <row r="38" spans="1:38" x14ac:dyDescent="0.25">
      <c r="A38" s="18">
        <v>37</v>
      </c>
      <c r="B38" s="17" t="s">
        <v>37</v>
      </c>
      <c r="C38" s="19">
        <v>0</v>
      </c>
      <c r="D38" s="19">
        <v>13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69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3141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f t="shared" si="2"/>
        <v>3223</v>
      </c>
    </row>
    <row r="39" spans="1:38" hidden="1" x14ac:dyDescent="0.25">
      <c r="A39" s="18">
        <v>38</v>
      </c>
      <c r="B39" s="15" t="s">
        <v>38</v>
      </c>
      <c r="C39" s="19">
        <v>1340</v>
      </c>
      <c r="D39" s="19">
        <v>990</v>
      </c>
      <c r="E39" s="19">
        <v>9396</v>
      </c>
      <c r="F39" s="19">
        <v>274</v>
      </c>
      <c r="G39" s="19">
        <v>2297</v>
      </c>
      <c r="H39" s="19">
        <v>0</v>
      </c>
      <c r="I39" s="19">
        <v>3039</v>
      </c>
      <c r="J39" s="19">
        <v>1753</v>
      </c>
      <c r="K39" s="19">
        <v>864</v>
      </c>
      <c r="L39" s="19">
        <v>3330</v>
      </c>
      <c r="M39" s="19">
        <v>354</v>
      </c>
      <c r="N39" s="19">
        <v>170</v>
      </c>
      <c r="O39" s="19">
        <v>2306</v>
      </c>
      <c r="P39" s="19">
        <v>2056</v>
      </c>
      <c r="Q39" s="19">
        <v>466</v>
      </c>
      <c r="R39" s="19">
        <v>0</v>
      </c>
      <c r="S39" s="19">
        <v>0</v>
      </c>
      <c r="T39" s="19">
        <v>375</v>
      </c>
      <c r="U39" s="19">
        <v>485</v>
      </c>
      <c r="V39" s="19">
        <v>3010</v>
      </c>
      <c r="W39" s="19">
        <v>4601</v>
      </c>
      <c r="X39" s="19">
        <v>0</v>
      </c>
      <c r="Y39" s="19">
        <v>2302</v>
      </c>
      <c r="Z39" s="19">
        <v>900</v>
      </c>
      <c r="AA39" s="19">
        <v>0</v>
      </c>
      <c r="AB39" s="19">
        <v>406</v>
      </c>
      <c r="AC39" s="19">
        <v>706</v>
      </c>
      <c r="AD39" s="19">
        <v>0</v>
      </c>
      <c r="AE39" s="19">
        <v>5277</v>
      </c>
      <c r="AF39" s="19">
        <v>3989</v>
      </c>
      <c r="AG39" s="19">
        <v>2228</v>
      </c>
      <c r="AH39" s="19">
        <v>6944</v>
      </c>
      <c r="AI39" s="19">
        <v>749</v>
      </c>
      <c r="AJ39" s="19">
        <v>597</v>
      </c>
      <c r="AK39" s="19">
        <v>449</v>
      </c>
      <c r="AL39" s="19">
        <f t="shared" si="2"/>
        <v>61653</v>
      </c>
    </row>
    <row r="40" spans="1:38" x14ac:dyDescent="0.25">
      <c r="A40" s="18">
        <v>39</v>
      </c>
      <c r="B40" s="17" t="s">
        <v>39</v>
      </c>
      <c r="C40" s="19">
        <v>24867</v>
      </c>
      <c r="D40" s="19">
        <v>1101</v>
      </c>
      <c r="E40" s="19">
        <v>37</v>
      </c>
      <c r="F40" s="19">
        <v>4132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5136</v>
      </c>
      <c r="N40" s="19">
        <v>0</v>
      </c>
      <c r="O40" s="19">
        <v>0</v>
      </c>
      <c r="P40" s="19">
        <v>2453</v>
      </c>
      <c r="Q40" s="19">
        <v>10718</v>
      </c>
      <c r="R40" s="19">
        <v>1132</v>
      </c>
      <c r="S40" s="19">
        <v>49</v>
      </c>
      <c r="T40" s="19">
        <v>13720</v>
      </c>
      <c r="U40" s="19">
        <v>15722</v>
      </c>
      <c r="V40" s="19">
        <v>420</v>
      </c>
      <c r="W40" s="19">
        <v>0</v>
      </c>
      <c r="X40" s="19">
        <v>0</v>
      </c>
      <c r="Y40" s="19">
        <v>0</v>
      </c>
      <c r="Z40" s="19">
        <v>0</v>
      </c>
      <c r="AA40" s="19">
        <v>266</v>
      </c>
      <c r="AB40" s="19">
        <v>23610</v>
      </c>
      <c r="AC40" s="19">
        <v>10636</v>
      </c>
      <c r="AD40" s="19">
        <v>8136</v>
      </c>
      <c r="AE40" s="19">
        <v>437</v>
      </c>
      <c r="AF40" s="19">
        <v>0</v>
      </c>
      <c r="AG40" s="19">
        <v>1036</v>
      </c>
      <c r="AH40" s="19">
        <v>0</v>
      </c>
      <c r="AI40" s="19">
        <v>19</v>
      </c>
      <c r="AJ40" s="19">
        <v>218</v>
      </c>
      <c r="AK40" s="19">
        <v>0</v>
      </c>
      <c r="AL40" s="19">
        <f t="shared" si="2"/>
        <v>123845</v>
      </c>
    </row>
    <row r="41" spans="1:38" x14ac:dyDescent="0.25">
      <c r="A41" s="18">
        <v>40</v>
      </c>
      <c r="B41" s="17" t="s">
        <v>40</v>
      </c>
      <c r="C41" s="19">
        <v>1155</v>
      </c>
      <c r="D41" s="19">
        <v>94</v>
      </c>
      <c r="E41" s="19">
        <v>124</v>
      </c>
      <c r="F41" s="19">
        <v>52</v>
      </c>
      <c r="G41" s="19">
        <v>0</v>
      </c>
      <c r="H41" s="19">
        <v>0</v>
      </c>
      <c r="I41" s="19">
        <v>0</v>
      </c>
      <c r="J41" s="19">
        <v>0</v>
      </c>
      <c r="K41" s="19">
        <v>1388</v>
      </c>
      <c r="L41" s="19">
        <v>0</v>
      </c>
      <c r="M41" s="19">
        <v>204</v>
      </c>
      <c r="N41" s="19">
        <v>0</v>
      </c>
      <c r="O41" s="19">
        <v>0</v>
      </c>
      <c r="P41" s="19">
        <v>488</v>
      </c>
      <c r="Q41" s="19">
        <v>345</v>
      </c>
      <c r="R41" s="19">
        <v>0</v>
      </c>
      <c r="S41" s="19">
        <v>0</v>
      </c>
      <c r="T41" s="19">
        <v>1806</v>
      </c>
      <c r="U41" s="19">
        <v>976</v>
      </c>
      <c r="V41" s="19">
        <v>0</v>
      </c>
      <c r="W41" s="19">
        <v>0</v>
      </c>
      <c r="X41" s="19">
        <v>0</v>
      </c>
      <c r="Y41" s="19">
        <v>0</v>
      </c>
      <c r="Z41" s="19">
        <v>519</v>
      </c>
      <c r="AA41" s="19">
        <v>0</v>
      </c>
      <c r="AB41" s="19">
        <v>920</v>
      </c>
      <c r="AC41" s="19">
        <v>18486</v>
      </c>
      <c r="AD41" s="19">
        <v>73</v>
      </c>
      <c r="AE41" s="19">
        <v>269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f t="shared" si="2"/>
        <v>26899</v>
      </c>
    </row>
    <row r="42" spans="1:38" x14ac:dyDescent="0.25">
      <c r="A42" s="18">
        <v>41</v>
      </c>
      <c r="B42" s="17" t="s">
        <v>41</v>
      </c>
      <c r="C42" s="19">
        <v>6877</v>
      </c>
      <c r="D42" s="19">
        <v>254</v>
      </c>
      <c r="E42" s="19">
        <v>0</v>
      </c>
      <c r="F42" s="19">
        <v>1542</v>
      </c>
      <c r="G42" s="19">
        <v>0</v>
      </c>
      <c r="H42" s="19">
        <v>0</v>
      </c>
      <c r="I42" s="19">
        <v>0</v>
      </c>
      <c r="J42" s="19">
        <v>0</v>
      </c>
      <c r="K42" s="19">
        <v>224</v>
      </c>
      <c r="L42" s="19">
        <v>0</v>
      </c>
      <c r="M42" s="19">
        <v>627</v>
      </c>
      <c r="N42" s="19">
        <v>0</v>
      </c>
      <c r="O42" s="19">
        <v>441</v>
      </c>
      <c r="P42" s="19">
        <v>473</v>
      </c>
      <c r="Q42" s="19">
        <v>1573</v>
      </c>
      <c r="R42" s="19">
        <v>237</v>
      </c>
      <c r="S42" s="19">
        <v>424</v>
      </c>
      <c r="T42" s="19">
        <v>639</v>
      </c>
      <c r="U42" s="19">
        <v>4723</v>
      </c>
      <c r="V42" s="19">
        <v>0</v>
      </c>
      <c r="W42" s="19">
        <v>0</v>
      </c>
      <c r="X42" s="19">
        <v>0</v>
      </c>
      <c r="Y42" s="19">
        <v>412</v>
      </c>
      <c r="Z42" s="19">
        <v>1627</v>
      </c>
      <c r="AA42" s="19">
        <v>0</v>
      </c>
      <c r="AB42" s="19">
        <v>8997</v>
      </c>
      <c r="AC42" s="19">
        <v>1209</v>
      </c>
      <c r="AD42" s="19">
        <v>8299</v>
      </c>
      <c r="AE42" s="19">
        <v>0</v>
      </c>
      <c r="AF42" s="19">
        <v>67</v>
      </c>
      <c r="AG42" s="19">
        <v>743</v>
      </c>
      <c r="AH42" s="19">
        <v>211</v>
      </c>
      <c r="AI42" s="19">
        <v>123</v>
      </c>
      <c r="AJ42" s="19">
        <v>227</v>
      </c>
      <c r="AK42" s="19">
        <v>0</v>
      </c>
      <c r="AL42" s="19">
        <f t="shared" si="2"/>
        <v>39949</v>
      </c>
    </row>
    <row r="43" spans="1:38" hidden="1" x14ac:dyDescent="0.25">
      <c r="A43" s="18">
        <v>42</v>
      </c>
      <c r="B43" s="15" t="s">
        <v>42</v>
      </c>
      <c r="C43" s="19">
        <v>809</v>
      </c>
      <c r="D43" s="19">
        <v>1399</v>
      </c>
      <c r="E43" s="19">
        <v>10066</v>
      </c>
      <c r="F43" s="19">
        <v>258</v>
      </c>
      <c r="G43" s="19">
        <v>257</v>
      </c>
      <c r="H43" s="19">
        <v>0</v>
      </c>
      <c r="I43" s="19">
        <v>34</v>
      </c>
      <c r="J43" s="19">
        <v>386</v>
      </c>
      <c r="K43" s="19">
        <v>118</v>
      </c>
      <c r="L43" s="19">
        <v>2337</v>
      </c>
      <c r="M43" s="19">
        <v>0</v>
      </c>
      <c r="N43" s="19">
        <v>1419</v>
      </c>
      <c r="O43" s="19">
        <v>142</v>
      </c>
      <c r="P43" s="19">
        <v>937</v>
      </c>
      <c r="Q43" s="19">
        <v>1967</v>
      </c>
      <c r="R43" s="19">
        <v>0</v>
      </c>
      <c r="S43" s="19">
        <v>0</v>
      </c>
      <c r="T43" s="19">
        <v>582</v>
      </c>
      <c r="U43" s="19">
        <v>500</v>
      </c>
      <c r="V43" s="19">
        <v>1000</v>
      </c>
      <c r="W43" s="19">
        <v>2488</v>
      </c>
      <c r="X43" s="19">
        <v>371</v>
      </c>
      <c r="Y43" s="19">
        <v>1254</v>
      </c>
      <c r="Z43" s="19">
        <v>493</v>
      </c>
      <c r="AA43" s="19">
        <v>0</v>
      </c>
      <c r="AB43" s="19">
        <v>1009</v>
      </c>
      <c r="AC43" s="19">
        <v>1360</v>
      </c>
      <c r="AD43" s="19">
        <v>0</v>
      </c>
      <c r="AE43" s="19">
        <v>1467</v>
      </c>
      <c r="AF43" s="19">
        <v>1118</v>
      </c>
      <c r="AG43" s="19">
        <v>6984</v>
      </c>
      <c r="AH43" s="19">
        <v>3136</v>
      </c>
      <c r="AI43" s="19">
        <v>2820</v>
      </c>
      <c r="AJ43" s="19">
        <v>133</v>
      </c>
      <c r="AK43" s="19">
        <v>0</v>
      </c>
      <c r="AL43" s="19">
        <f t="shared" si="2"/>
        <v>44844</v>
      </c>
    </row>
    <row r="44" spans="1:38" hidden="1" x14ac:dyDescent="0.25">
      <c r="A44" s="18">
        <v>43</v>
      </c>
      <c r="B44" s="15" t="s">
        <v>43</v>
      </c>
      <c r="C44" s="19">
        <v>20618</v>
      </c>
      <c r="D44" s="19">
        <v>9362</v>
      </c>
      <c r="E44" s="19">
        <v>21650</v>
      </c>
      <c r="F44" s="19">
        <v>4030</v>
      </c>
      <c r="G44" s="19">
        <v>4639</v>
      </c>
      <c r="H44" s="19">
        <v>639</v>
      </c>
      <c r="I44" s="19">
        <v>9680</v>
      </c>
      <c r="J44" s="19">
        <v>8531</v>
      </c>
      <c r="K44" s="19">
        <v>9556</v>
      </c>
      <c r="L44" s="19">
        <v>10751</v>
      </c>
      <c r="M44" s="19">
        <v>9210</v>
      </c>
      <c r="N44" s="19">
        <v>13345</v>
      </c>
      <c r="O44" s="19">
        <v>13593</v>
      </c>
      <c r="P44" s="19">
        <v>4762</v>
      </c>
      <c r="Q44" s="19">
        <v>14358</v>
      </c>
      <c r="R44" s="19">
        <v>6479</v>
      </c>
      <c r="S44" s="19">
        <v>9331</v>
      </c>
      <c r="T44" s="19">
        <v>12238</v>
      </c>
      <c r="U44" s="19">
        <v>18657</v>
      </c>
      <c r="V44" s="19">
        <v>6341</v>
      </c>
      <c r="W44" s="19">
        <v>4249</v>
      </c>
      <c r="X44" s="19">
        <v>7505</v>
      </c>
      <c r="Y44" s="19">
        <v>17552</v>
      </c>
      <c r="Z44" s="19">
        <v>11693</v>
      </c>
      <c r="AA44" s="19">
        <v>682</v>
      </c>
      <c r="AB44" s="19">
        <v>24811</v>
      </c>
      <c r="AC44" s="19">
        <v>17192</v>
      </c>
      <c r="AD44" s="19">
        <v>8585</v>
      </c>
      <c r="AE44" s="19">
        <v>27625</v>
      </c>
      <c r="AF44" s="19">
        <v>15948</v>
      </c>
      <c r="AG44" s="19">
        <v>6492</v>
      </c>
      <c r="AH44" s="19">
        <v>25986</v>
      </c>
      <c r="AI44" s="19">
        <v>4513</v>
      </c>
      <c r="AJ44" s="19">
        <v>7498</v>
      </c>
      <c r="AK44" s="19">
        <v>9597</v>
      </c>
      <c r="AL44" s="19">
        <f t="shared" si="2"/>
        <v>397698</v>
      </c>
    </row>
    <row r="45" spans="1:38" x14ac:dyDescent="0.25">
      <c r="A45" s="18">
        <v>44</v>
      </c>
      <c r="B45" s="17" t="s">
        <v>44</v>
      </c>
      <c r="C45" s="19">
        <v>244</v>
      </c>
      <c r="D45" s="19">
        <v>130</v>
      </c>
      <c r="E45" s="19">
        <v>0</v>
      </c>
      <c r="F45" s="19">
        <v>222</v>
      </c>
      <c r="G45" s="19">
        <v>334</v>
      </c>
      <c r="H45" s="19">
        <v>0</v>
      </c>
      <c r="I45" s="19">
        <v>0</v>
      </c>
      <c r="J45" s="19">
        <v>240</v>
      </c>
      <c r="K45" s="19">
        <v>4197</v>
      </c>
      <c r="L45" s="19">
        <v>494</v>
      </c>
      <c r="M45" s="19">
        <v>3710</v>
      </c>
      <c r="N45" s="19">
        <v>999</v>
      </c>
      <c r="O45" s="19">
        <v>2635</v>
      </c>
      <c r="P45" s="19">
        <v>0</v>
      </c>
      <c r="Q45" s="19">
        <v>59</v>
      </c>
      <c r="R45" s="19">
        <v>0</v>
      </c>
      <c r="S45" s="19">
        <v>220</v>
      </c>
      <c r="T45" s="19">
        <v>108</v>
      </c>
      <c r="U45" s="19">
        <v>227</v>
      </c>
      <c r="V45" s="19">
        <v>663</v>
      </c>
      <c r="W45" s="19">
        <v>349</v>
      </c>
      <c r="X45" s="19">
        <v>193</v>
      </c>
      <c r="Y45" s="19">
        <v>942</v>
      </c>
      <c r="Z45" s="19">
        <v>2214</v>
      </c>
      <c r="AA45" s="19">
        <v>490</v>
      </c>
      <c r="AB45" s="19">
        <v>2356</v>
      </c>
      <c r="AC45" s="19">
        <v>231</v>
      </c>
      <c r="AD45" s="19">
        <v>382</v>
      </c>
      <c r="AE45" s="19">
        <v>32799</v>
      </c>
      <c r="AF45" s="19">
        <v>468</v>
      </c>
      <c r="AG45" s="19">
        <v>0</v>
      </c>
      <c r="AH45" s="19">
        <v>776</v>
      </c>
      <c r="AI45" s="19">
        <v>0</v>
      </c>
      <c r="AJ45" s="19">
        <v>936</v>
      </c>
      <c r="AK45" s="19">
        <v>0</v>
      </c>
      <c r="AL45" s="19">
        <f t="shared" si="2"/>
        <v>56618</v>
      </c>
    </row>
    <row r="46" spans="1:38" x14ac:dyDescent="0.25">
      <c r="A46" s="18">
        <v>45</v>
      </c>
      <c r="B46" s="17" t="s">
        <v>45</v>
      </c>
      <c r="C46" s="19">
        <v>0</v>
      </c>
      <c r="D46" s="19">
        <v>0</v>
      </c>
      <c r="E46" s="19">
        <v>333</v>
      </c>
      <c r="F46" s="19">
        <v>99</v>
      </c>
      <c r="G46" s="19">
        <v>0</v>
      </c>
      <c r="H46" s="19">
        <v>0</v>
      </c>
      <c r="I46" s="19">
        <v>8606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395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70</v>
      </c>
      <c r="W46" s="19">
        <v>0</v>
      </c>
      <c r="X46" s="19">
        <v>201</v>
      </c>
      <c r="Y46" s="19">
        <v>929</v>
      </c>
      <c r="Z46" s="19">
        <v>353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19931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f t="shared" si="2"/>
        <v>30917</v>
      </c>
    </row>
    <row r="47" spans="1:38" x14ac:dyDescent="0.25">
      <c r="A47" s="18">
        <v>46</v>
      </c>
      <c r="B47" s="17" t="s">
        <v>46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9291</v>
      </c>
      <c r="AH47" s="19">
        <v>0</v>
      </c>
      <c r="AI47" s="19">
        <v>0</v>
      </c>
      <c r="AJ47" s="19">
        <v>0</v>
      </c>
      <c r="AK47" s="19">
        <v>0</v>
      </c>
      <c r="AL47" s="19">
        <f t="shared" si="2"/>
        <v>9291</v>
      </c>
    </row>
    <row r="48" spans="1:38" hidden="1" x14ac:dyDescent="0.25">
      <c r="A48" s="18">
        <v>47</v>
      </c>
      <c r="B48" s="15" t="s">
        <v>47</v>
      </c>
      <c r="C48" s="19">
        <v>5919</v>
      </c>
      <c r="D48" s="19">
        <v>4277</v>
      </c>
      <c r="E48" s="19">
        <v>2905</v>
      </c>
      <c r="F48" s="19">
        <v>1806</v>
      </c>
      <c r="G48" s="19">
        <v>4245</v>
      </c>
      <c r="H48" s="19">
        <v>0</v>
      </c>
      <c r="I48" s="19">
        <v>8154</v>
      </c>
      <c r="J48" s="19">
        <v>2192</v>
      </c>
      <c r="K48" s="19">
        <v>5241</v>
      </c>
      <c r="L48" s="19">
        <v>3099</v>
      </c>
      <c r="M48" s="19">
        <v>9053</v>
      </c>
      <c r="N48" s="19">
        <v>15613</v>
      </c>
      <c r="O48" s="19">
        <v>10895</v>
      </c>
      <c r="P48" s="19">
        <v>2466</v>
      </c>
      <c r="Q48" s="19">
        <v>5662</v>
      </c>
      <c r="R48" s="19">
        <v>3284</v>
      </c>
      <c r="S48" s="19">
        <v>473</v>
      </c>
      <c r="T48" s="19">
        <v>6199</v>
      </c>
      <c r="U48" s="19">
        <v>5196</v>
      </c>
      <c r="V48" s="19">
        <v>4805</v>
      </c>
      <c r="W48" s="19">
        <v>831</v>
      </c>
      <c r="X48" s="19">
        <v>9145</v>
      </c>
      <c r="Y48" s="19">
        <v>7493</v>
      </c>
      <c r="Z48" s="19">
        <v>10355</v>
      </c>
      <c r="AA48" s="19">
        <v>598</v>
      </c>
      <c r="AB48" s="19">
        <v>14296</v>
      </c>
      <c r="AC48" s="19">
        <v>6917</v>
      </c>
      <c r="AD48" s="19">
        <v>3065</v>
      </c>
      <c r="AE48" s="19">
        <v>8632</v>
      </c>
      <c r="AF48" s="19">
        <v>13708</v>
      </c>
      <c r="AG48" s="19">
        <v>1868</v>
      </c>
      <c r="AH48" s="19">
        <v>5635</v>
      </c>
      <c r="AI48" s="19">
        <v>3778</v>
      </c>
      <c r="AJ48" s="19">
        <v>12147</v>
      </c>
      <c r="AK48" s="19">
        <v>3191</v>
      </c>
      <c r="AL48" s="19">
        <f t="shared" si="2"/>
        <v>203143</v>
      </c>
    </row>
    <row r="49" spans="1:38" hidden="1" x14ac:dyDescent="0.25">
      <c r="A49" s="18">
        <v>48</v>
      </c>
      <c r="B49" s="15" t="s">
        <v>48</v>
      </c>
      <c r="C49" s="19">
        <v>243</v>
      </c>
      <c r="D49" s="19">
        <v>753</v>
      </c>
      <c r="E49" s="19">
        <v>1539</v>
      </c>
      <c r="F49" s="19">
        <v>75</v>
      </c>
      <c r="G49" s="19">
        <v>801</v>
      </c>
      <c r="H49" s="19">
        <v>0</v>
      </c>
      <c r="I49" s="19">
        <v>0</v>
      </c>
      <c r="J49" s="19">
        <v>801</v>
      </c>
      <c r="K49" s="19">
        <v>164</v>
      </c>
      <c r="L49" s="19">
        <v>3953</v>
      </c>
      <c r="M49" s="19">
        <v>0</v>
      </c>
      <c r="N49" s="19">
        <v>108</v>
      </c>
      <c r="O49" s="19">
        <v>202</v>
      </c>
      <c r="P49" s="19">
        <v>395</v>
      </c>
      <c r="Q49" s="19">
        <v>617</v>
      </c>
      <c r="R49" s="19">
        <v>0</v>
      </c>
      <c r="S49" s="19">
        <v>0</v>
      </c>
      <c r="T49" s="19">
        <v>210</v>
      </c>
      <c r="U49" s="19">
        <v>906</v>
      </c>
      <c r="V49" s="19">
        <v>1093</v>
      </c>
      <c r="W49" s="19">
        <v>2134</v>
      </c>
      <c r="X49" s="19">
        <v>0</v>
      </c>
      <c r="Y49" s="19">
        <v>0</v>
      </c>
      <c r="Z49" s="19">
        <v>557</v>
      </c>
      <c r="AA49" s="19">
        <v>0</v>
      </c>
      <c r="AB49" s="19">
        <v>152</v>
      </c>
      <c r="AC49" s="19">
        <v>64</v>
      </c>
      <c r="AD49" s="19">
        <v>0</v>
      </c>
      <c r="AE49" s="19">
        <v>2469</v>
      </c>
      <c r="AF49" s="19">
        <v>454</v>
      </c>
      <c r="AG49" s="19">
        <v>157</v>
      </c>
      <c r="AH49" s="19">
        <v>4004</v>
      </c>
      <c r="AI49" s="19">
        <v>379</v>
      </c>
      <c r="AJ49" s="19">
        <v>369</v>
      </c>
      <c r="AK49" s="19">
        <v>74</v>
      </c>
      <c r="AL49" s="19">
        <f t="shared" si="2"/>
        <v>22673</v>
      </c>
    </row>
    <row r="50" spans="1:38" hidden="1" x14ac:dyDescent="0.25">
      <c r="A50" s="18">
        <v>49</v>
      </c>
      <c r="B50" s="15" t="s">
        <v>49</v>
      </c>
      <c r="C50" s="19">
        <v>0</v>
      </c>
      <c r="D50" s="19">
        <v>145</v>
      </c>
      <c r="E50" s="19">
        <v>0</v>
      </c>
      <c r="F50" s="19">
        <v>0</v>
      </c>
      <c r="G50" s="19">
        <v>72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248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123</v>
      </c>
      <c r="AA50" s="19">
        <v>0</v>
      </c>
      <c r="AB50" s="19">
        <v>0</v>
      </c>
      <c r="AC50" s="19">
        <v>112</v>
      </c>
      <c r="AD50" s="19">
        <v>0</v>
      </c>
      <c r="AE50" s="19">
        <v>187</v>
      </c>
      <c r="AF50" s="19">
        <v>0</v>
      </c>
      <c r="AG50" s="19">
        <v>0</v>
      </c>
      <c r="AH50" s="19">
        <v>1346</v>
      </c>
      <c r="AI50" s="19">
        <v>0</v>
      </c>
      <c r="AJ50" s="19">
        <v>0</v>
      </c>
      <c r="AK50" s="19">
        <v>0</v>
      </c>
      <c r="AL50" s="19">
        <f t="shared" si="2"/>
        <v>2233</v>
      </c>
    </row>
    <row r="51" spans="1:38" hidden="1" x14ac:dyDescent="0.25">
      <c r="A51" s="18">
        <v>50</v>
      </c>
      <c r="B51" s="15" t="s">
        <v>50</v>
      </c>
      <c r="C51" s="19">
        <v>740</v>
      </c>
      <c r="D51" s="19">
        <v>876</v>
      </c>
      <c r="E51" s="19">
        <v>2683</v>
      </c>
      <c r="F51" s="19">
        <v>0</v>
      </c>
      <c r="G51" s="19">
        <v>2191</v>
      </c>
      <c r="H51" s="19">
        <v>0</v>
      </c>
      <c r="I51" s="19">
        <v>248</v>
      </c>
      <c r="J51" s="19">
        <v>205</v>
      </c>
      <c r="K51" s="19">
        <v>27</v>
      </c>
      <c r="L51" s="19">
        <v>1861</v>
      </c>
      <c r="M51" s="19">
        <v>0</v>
      </c>
      <c r="N51" s="19">
        <v>256</v>
      </c>
      <c r="O51" s="19">
        <v>110</v>
      </c>
      <c r="P51" s="19">
        <v>1922</v>
      </c>
      <c r="Q51" s="19">
        <v>269</v>
      </c>
      <c r="R51" s="19">
        <v>0</v>
      </c>
      <c r="S51" s="19">
        <v>0</v>
      </c>
      <c r="T51" s="19">
        <v>140</v>
      </c>
      <c r="U51" s="19">
        <v>250</v>
      </c>
      <c r="V51" s="19">
        <v>134</v>
      </c>
      <c r="W51" s="19">
        <v>702</v>
      </c>
      <c r="X51" s="19">
        <v>0</v>
      </c>
      <c r="Y51" s="19">
        <v>158</v>
      </c>
      <c r="Z51" s="19">
        <v>0</v>
      </c>
      <c r="AA51" s="19">
        <v>0</v>
      </c>
      <c r="AB51" s="19">
        <v>402</v>
      </c>
      <c r="AC51" s="19">
        <v>1301</v>
      </c>
      <c r="AD51" s="19">
        <v>515</v>
      </c>
      <c r="AE51" s="19">
        <v>3712</v>
      </c>
      <c r="AF51" s="19">
        <v>529</v>
      </c>
      <c r="AG51" s="19">
        <v>0</v>
      </c>
      <c r="AH51" s="19">
        <v>3211</v>
      </c>
      <c r="AI51" s="19">
        <v>0</v>
      </c>
      <c r="AJ51" s="19">
        <v>119</v>
      </c>
      <c r="AK51" s="19">
        <v>0</v>
      </c>
      <c r="AL51" s="19">
        <f t="shared" si="2"/>
        <v>22561</v>
      </c>
    </row>
    <row r="52" spans="1:38" hidden="1" x14ac:dyDescent="0.25">
      <c r="A52" s="18">
        <v>51</v>
      </c>
      <c r="B52" s="15" t="s">
        <v>51</v>
      </c>
      <c r="C52" s="19">
        <v>0</v>
      </c>
      <c r="D52" s="19">
        <v>0</v>
      </c>
      <c r="E52" s="19">
        <v>966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533</v>
      </c>
      <c r="M52" s="19">
        <v>0</v>
      </c>
      <c r="N52" s="19">
        <v>0</v>
      </c>
      <c r="O52" s="19">
        <v>0</v>
      </c>
      <c r="P52" s="19">
        <v>80</v>
      </c>
      <c r="Q52" s="19">
        <v>0</v>
      </c>
      <c r="R52" s="19">
        <v>202</v>
      </c>
      <c r="S52" s="19">
        <v>0</v>
      </c>
      <c r="T52" s="19">
        <v>0</v>
      </c>
      <c r="U52" s="19">
        <v>78</v>
      </c>
      <c r="V52" s="19">
        <v>0</v>
      </c>
      <c r="W52" s="19">
        <v>161</v>
      </c>
      <c r="X52" s="19">
        <v>0</v>
      </c>
      <c r="Y52" s="19">
        <v>0</v>
      </c>
      <c r="Z52" s="19">
        <v>0</v>
      </c>
      <c r="AA52" s="19">
        <v>0</v>
      </c>
      <c r="AB52" s="19">
        <v>700</v>
      </c>
      <c r="AC52" s="19">
        <v>393</v>
      </c>
      <c r="AD52" s="19">
        <v>234</v>
      </c>
      <c r="AE52" s="19">
        <v>390</v>
      </c>
      <c r="AF52" s="19">
        <v>134</v>
      </c>
      <c r="AG52" s="19">
        <v>3756</v>
      </c>
      <c r="AH52" s="19">
        <v>0</v>
      </c>
      <c r="AI52" s="19">
        <v>0</v>
      </c>
      <c r="AJ52" s="19">
        <v>182</v>
      </c>
      <c r="AK52" s="19">
        <v>0</v>
      </c>
      <c r="AL52" s="19">
        <f t="shared" si="2"/>
        <v>7809</v>
      </c>
    </row>
    <row r="53" spans="1:38" hidden="1" x14ac:dyDescent="0.25">
      <c r="A53" s="18">
        <v>52</v>
      </c>
      <c r="B53" s="15" t="s">
        <v>52</v>
      </c>
      <c r="C53" s="19">
        <v>9319</v>
      </c>
      <c r="D53" s="19">
        <v>9527</v>
      </c>
      <c r="E53" s="19">
        <v>19887</v>
      </c>
      <c r="F53" s="19">
        <v>3449</v>
      </c>
      <c r="G53" s="19">
        <v>7873</v>
      </c>
      <c r="H53" s="19">
        <v>5084</v>
      </c>
      <c r="I53" s="19">
        <v>9012</v>
      </c>
      <c r="J53" s="19">
        <v>11149</v>
      </c>
      <c r="K53" s="19">
        <v>6183</v>
      </c>
      <c r="L53" s="19">
        <v>12329</v>
      </c>
      <c r="M53" s="19">
        <v>1568</v>
      </c>
      <c r="N53" s="19">
        <v>14943</v>
      </c>
      <c r="O53" s="19">
        <v>12763</v>
      </c>
      <c r="P53" s="19">
        <v>4544</v>
      </c>
      <c r="Q53" s="19">
        <v>10971</v>
      </c>
      <c r="R53" s="19">
        <v>1117</v>
      </c>
      <c r="S53" s="19">
        <v>4992</v>
      </c>
      <c r="T53" s="19">
        <v>3083</v>
      </c>
      <c r="U53" s="19">
        <v>7090</v>
      </c>
      <c r="V53" s="19">
        <v>6676</v>
      </c>
      <c r="W53" s="19">
        <v>5944</v>
      </c>
      <c r="X53" s="19">
        <v>9606</v>
      </c>
      <c r="Y53" s="19">
        <v>16583</v>
      </c>
      <c r="Z53" s="19">
        <v>16567</v>
      </c>
      <c r="AA53" s="19">
        <v>803</v>
      </c>
      <c r="AB53" s="19">
        <v>15053</v>
      </c>
      <c r="AC53" s="19">
        <v>9538</v>
      </c>
      <c r="AD53" s="19">
        <v>5948</v>
      </c>
      <c r="AE53" s="19">
        <v>25080</v>
      </c>
      <c r="AF53" s="19">
        <v>17855</v>
      </c>
      <c r="AG53" s="19">
        <v>8265</v>
      </c>
      <c r="AH53" s="19">
        <v>21857</v>
      </c>
      <c r="AI53" s="19">
        <v>5482</v>
      </c>
      <c r="AJ53" s="19">
        <v>15821</v>
      </c>
      <c r="AK53" s="19">
        <v>9638</v>
      </c>
      <c r="AL53" s="19">
        <f t="shared" si="2"/>
        <v>345599</v>
      </c>
    </row>
    <row r="54" spans="1:38" hidden="1" x14ac:dyDescent="0.25">
      <c r="A54" s="18">
        <v>53</v>
      </c>
      <c r="B54" s="15" t="s">
        <v>53</v>
      </c>
      <c r="C54" s="19">
        <v>1063</v>
      </c>
      <c r="D54" s="19">
        <v>996</v>
      </c>
      <c r="E54" s="19">
        <v>2385</v>
      </c>
      <c r="F54" s="19">
        <v>671</v>
      </c>
      <c r="G54" s="19">
        <v>954</v>
      </c>
      <c r="H54" s="19">
        <v>0</v>
      </c>
      <c r="I54" s="19">
        <v>585</v>
      </c>
      <c r="J54" s="19">
        <v>574</v>
      </c>
      <c r="K54" s="19">
        <v>473</v>
      </c>
      <c r="L54" s="19">
        <v>3559</v>
      </c>
      <c r="M54" s="19">
        <v>0</v>
      </c>
      <c r="N54" s="19">
        <v>0</v>
      </c>
      <c r="O54" s="19">
        <v>435</v>
      </c>
      <c r="P54" s="19">
        <v>1018</v>
      </c>
      <c r="Q54" s="19">
        <v>2894</v>
      </c>
      <c r="R54" s="19">
        <v>38</v>
      </c>
      <c r="S54" s="19">
        <v>0</v>
      </c>
      <c r="T54" s="19">
        <v>457</v>
      </c>
      <c r="U54" s="19">
        <v>1314</v>
      </c>
      <c r="V54" s="19">
        <v>485</v>
      </c>
      <c r="W54" s="19">
        <v>1096</v>
      </c>
      <c r="X54" s="19">
        <v>340</v>
      </c>
      <c r="Y54" s="19">
        <v>572</v>
      </c>
      <c r="Z54" s="19">
        <v>1334</v>
      </c>
      <c r="AA54" s="19">
        <v>0</v>
      </c>
      <c r="AB54" s="19">
        <v>1112</v>
      </c>
      <c r="AC54" s="19">
        <v>480</v>
      </c>
      <c r="AD54" s="19">
        <v>0</v>
      </c>
      <c r="AE54" s="19">
        <v>1620</v>
      </c>
      <c r="AF54" s="19">
        <v>669</v>
      </c>
      <c r="AG54" s="19">
        <v>1493</v>
      </c>
      <c r="AH54" s="19">
        <v>1237</v>
      </c>
      <c r="AI54" s="19">
        <v>2265</v>
      </c>
      <c r="AJ54" s="19">
        <v>254</v>
      </c>
      <c r="AK54" s="19">
        <v>0</v>
      </c>
      <c r="AL54" s="19">
        <f t="shared" si="2"/>
        <v>30373</v>
      </c>
    </row>
    <row r="55" spans="1:38" x14ac:dyDescent="0.25">
      <c r="A55" s="18">
        <v>54</v>
      </c>
      <c r="B55" s="17" t="s">
        <v>54</v>
      </c>
      <c r="C55" s="19">
        <v>0</v>
      </c>
      <c r="D55" s="19">
        <v>208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1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25891</v>
      </c>
      <c r="AI55" s="19">
        <v>0</v>
      </c>
      <c r="AJ55" s="19">
        <v>0</v>
      </c>
      <c r="AK55" s="19">
        <v>0</v>
      </c>
      <c r="AL55" s="19">
        <f t="shared" si="2"/>
        <v>26100</v>
      </c>
    </row>
    <row r="56" spans="1:38" x14ac:dyDescent="0.25">
      <c r="A56" s="18">
        <v>55</v>
      </c>
      <c r="B56" s="17" t="s">
        <v>55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7418</v>
      </c>
      <c r="AJ56" s="19">
        <v>0</v>
      </c>
      <c r="AK56" s="19">
        <v>0</v>
      </c>
      <c r="AL56" s="19">
        <f t="shared" si="2"/>
        <v>7418</v>
      </c>
    </row>
    <row r="57" spans="1:38" x14ac:dyDescent="0.25">
      <c r="A57" s="18">
        <v>56</v>
      </c>
      <c r="B57" s="17" t="s">
        <v>56</v>
      </c>
      <c r="C57" s="19">
        <v>0</v>
      </c>
      <c r="D57" s="19">
        <v>0</v>
      </c>
      <c r="E57" s="19">
        <v>0</v>
      </c>
      <c r="F57" s="19">
        <v>207</v>
      </c>
      <c r="G57" s="19">
        <v>0</v>
      </c>
      <c r="H57" s="19">
        <v>0</v>
      </c>
      <c r="I57" s="19">
        <v>0</v>
      </c>
      <c r="J57" s="19">
        <v>0</v>
      </c>
      <c r="K57" s="19">
        <v>476</v>
      </c>
      <c r="L57" s="19">
        <v>0</v>
      </c>
      <c r="M57" s="19">
        <v>230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271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179</v>
      </c>
      <c r="AG57" s="19">
        <v>0</v>
      </c>
      <c r="AH57" s="19">
        <v>0</v>
      </c>
      <c r="AI57" s="19">
        <v>0</v>
      </c>
      <c r="AJ57" s="19">
        <v>18950</v>
      </c>
      <c r="AK57" s="19">
        <v>0</v>
      </c>
      <c r="AL57" s="19">
        <f t="shared" si="2"/>
        <v>20313</v>
      </c>
    </row>
    <row r="58" spans="1:38" x14ac:dyDescent="0.25">
      <c r="A58" s="18">
        <v>57</v>
      </c>
      <c r="B58" s="17" t="s">
        <v>57</v>
      </c>
      <c r="C58" s="19">
        <v>0</v>
      </c>
      <c r="D58" s="19">
        <v>0</v>
      </c>
      <c r="E58" s="19">
        <v>0</v>
      </c>
      <c r="F58" s="19">
        <v>194</v>
      </c>
      <c r="G58" s="19">
        <v>0</v>
      </c>
      <c r="H58" s="19">
        <v>5009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83</v>
      </c>
      <c r="P58" s="19">
        <v>0</v>
      </c>
      <c r="Q58" s="19">
        <v>0</v>
      </c>
      <c r="R58" s="19">
        <v>95</v>
      </c>
      <c r="S58" s="19">
        <v>7484</v>
      </c>
      <c r="T58" s="19">
        <v>74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83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11099</v>
      </c>
      <c r="AL58" s="19">
        <f t="shared" si="2"/>
        <v>24121</v>
      </c>
    </row>
    <row r="59" spans="1:38" x14ac:dyDescent="0.25">
      <c r="A59" s="18" t="s">
        <v>65</v>
      </c>
      <c r="B59" s="19">
        <f>SUBTOTAL(103,Table6[label])</f>
        <v>35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>
        <f>SUBTOTAL(109,Table6[pixels])</f>
        <v>969390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068D-217A-481C-BC2A-024B7E25CF68}">
  <dimension ref="A1:D36"/>
  <sheetViews>
    <sheetView workbookViewId="0">
      <selection activeCell="T21" sqref="T21"/>
    </sheetView>
  </sheetViews>
  <sheetFormatPr defaultRowHeight="15" x14ac:dyDescent="0.25"/>
  <cols>
    <col min="1" max="2" width="17.5703125" bestFit="1" customWidth="1"/>
    <col min="4" max="4" width="17.5703125" bestFit="1" customWidth="1"/>
  </cols>
  <sheetData>
    <row r="1" spans="1:4" x14ac:dyDescent="0.25">
      <c r="A1" t="s">
        <v>60</v>
      </c>
      <c r="B1" t="s">
        <v>69</v>
      </c>
      <c r="C1" t="s">
        <v>68</v>
      </c>
      <c r="D1" t="s">
        <v>67</v>
      </c>
    </row>
    <row r="2" spans="1:4" x14ac:dyDescent="0.25">
      <c r="A2" t="s">
        <v>4</v>
      </c>
      <c r="B2">
        <v>192</v>
      </c>
      <c r="C2">
        <v>286</v>
      </c>
      <c r="D2">
        <v>37013</v>
      </c>
    </row>
    <row r="3" spans="1:4" x14ac:dyDescent="0.25">
      <c r="A3" t="s">
        <v>5</v>
      </c>
      <c r="B3">
        <v>81</v>
      </c>
      <c r="C3">
        <v>365</v>
      </c>
      <c r="D3">
        <v>46051</v>
      </c>
    </row>
    <row r="4" spans="1:4" x14ac:dyDescent="0.25">
      <c r="A4" t="s">
        <v>8</v>
      </c>
      <c r="B4">
        <v>195</v>
      </c>
      <c r="C4">
        <v>273</v>
      </c>
      <c r="D4">
        <v>37031</v>
      </c>
    </row>
    <row r="5" spans="1:4" x14ac:dyDescent="0.25">
      <c r="A5" t="s">
        <v>10</v>
      </c>
      <c r="B5">
        <v>41</v>
      </c>
      <c r="C5">
        <v>293</v>
      </c>
      <c r="D5">
        <v>37334</v>
      </c>
    </row>
    <row r="6" spans="1:4" x14ac:dyDescent="0.25">
      <c r="A6" t="s">
        <v>11</v>
      </c>
      <c r="B6">
        <v>64</v>
      </c>
      <c r="C6">
        <v>93</v>
      </c>
      <c r="D6">
        <v>11580</v>
      </c>
    </row>
    <row r="7" spans="1:4" x14ac:dyDescent="0.25">
      <c r="A7" t="s">
        <v>12</v>
      </c>
      <c r="B7">
        <v>40</v>
      </c>
      <c r="C7">
        <v>42</v>
      </c>
      <c r="D7">
        <v>5763</v>
      </c>
    </row>
    <row r="8" spans="1:4" x14ac:dyDescent="0.25">
      <c r="A8" t="s">
        <v>13</v>
      </c>
      <c r="B8">
        <v>99</v>
      </c>
      <c r="C8">
        <v>207</v>
      </c>
      <c r="D8">
        <v>25885</v>
      </c>
    </row>
    <row r="9" spans="1:4" x14ac:dyDescent="0.25">
      <c r="A9" t="s">
        <v>14</v>
      </c>
      <c r="B9">
        <v>96</v>
      </c>
      <c r="C9">
        <v>93</v>
      </c>
      <c r="D9">
        <v>12671</v>
      </c>
    </row>
    <row r="10" spans="1:4" x14ac:dyDescent="0.25">
      <c r="A10" t="s">
        <v>17</v>
      </c>
      <c r="B10">
        <v>88</v>
      </c>
      <c r="C10">
        <v>89</v>
      </c>
      <c r="D10">
        <v>11106</v>
      </c>
    </row>
    <row r="11" spans="1:4" x14ac:dyDescent="0.25">
      <c r="A11" t="s">
        <v>18</v>
      </c>
      <c r="B11">
        <v>116</v>
      </c>
      <c r="C11">
        <v>118</v>
      </c>
      <c r="D11">
        <v>14870</v>
      </c>
    </row>
    <row r="12" spans="1:4" x14ac:dyDescent="0.25">
      <c r="A12" t="s">
        <v>19</v>
      </c>
      <c r="B12">
        <v>82</v>
      </c>
      <c r="C12">
        <v>91</v>
      </c>
      <c r="D12">
        <v>11231</v>
      </c>
    </row>
    <row r="13" spans="1:4" x14ac:dyDescent="0.25">
      <c r="A13" t="s">
        <v>20</v>
      </c>
      <c r="B13">
        <v>121</v>
      </c>
      <c r="C13">
        <v>121</v>
      </c>
      <c r="D13">
        <v>15109</v>
      </c>
    </row>
    <row r="14" spans="1:4" x14ac:dyDescent="0.25">
      <c r="A14" t="s">
        <v>21</v>
      </c>
      <c r="B14">
        <v>120</v>
      </c>
      <c r="C14">
        <v>242</v>
      </c>
      <c r="D14">
        <v>31108</v>
      </c>
    </row>
    <row r="15" spans="1:4" x14ac:dyDescent="0.25">
      <c r="A15" t="s">
        <v>22</v>
      </c>
      <c r="B15">
        <v>43</v>
      </c>
      <c r="C15">
        <v>208</v>
      </c>
      <c r="D15">
        <v>26636</v>
      </c>
    </row>
    <row r="16" spans="1:4" x14ac:dyDescent="0.25">
      <c r="A16" t="s">
        <v>23</v>
      </c>
      <c r="B16">
        <v>120</v>
      </c>
      <c r="C16">
        <v>198</v>
      </c>
      <c r="D16">
        <v>24627</v>
      </c>
    </row>
    <row r="17" spans="1:4" x14ac:dyDescent="0.25">
      <c r="A17" t="s">
        <v>24</v>
      </c>
      <c r="B17">
        <v>90</v>
      </c>
      <c r="C17">
        <v>90</v>
      </c>
      <c r="D17">
        <v>11991</v>
      </c>
    </row>
    <row r="18" spans="1:4" x14ac:dyDescent="0.25">
      <c r="A18" t="s">
        <v>25</v>
      </c>
      <c r="B18">
        <v>70</v>
      </c>
      <c r="C18">
        <v>176</v>
      </c>
      <c r="D18">
        <v>21061</v>
      </c>
    </row>
    <row r="19" spans="1:4" x14ac:dyDescent="0.25">
      <c r="A19" t="s">
        <v>27</v>
      </c>
      <c r="B19">
        <v>107</v>
      </c>
      <c r="C19">
        <v>124</v>
      </c>
      <c r="D19">
        <v>15590</v>
      </c>
    </row>
    <row r="20" spans="1:4" x14ac:dyDescent="0.25">
      <c r="A20" t="s">
        <v>30</v>
      </c>
      <c r="B20">
        <v>150</v>
      </c>
      <c r="C20">
        <v>432</v>
      </c>
      <c r="D20">
        <v>52176</v>
      </c>
    </row>
    <row r="21" spans="1:4" x14ac:dyDescent="0.25">
      <c r="A21" t="s">
        <v>31</v>
      </c>
      <c r="B21">
        <v>59</v>
      </c>
      <c r="C21">
        <v>86</v>
      </c>
      <c r="D21">
        <v>11571</v>
      </c>
    </row>
    <row r="22" spans="1:4" x14ac:dyDescent="0.25">
      <c r="A22" t="s">
        <v>33</v>
      </c>
      <c r="B22">
        <v>62</v>
      </c>
      <c r="C22">
        <v>120</v>
      </c>
      <c r="D22">
        <v>15072</v>
      </c>
    </row>
    <row r="23" spans="1:4" x14ac:dyDescent="0.25">
      <c r="A23" t="s">
        <v>34</v>
      </c>
      <c r="B23">
        <v>92</v>
      </c>
      <c r="C23">
        <v>183</v>
      </c>
      <c r="D23">
        <v>24281</v>
      </c>
    </row>
    <row r="24" spans="1:4" x14ac:dyDescent="0.25">
      <c r="A24" t="s">
        <v>35</v>
      </c>
      <c r="B24">
        <v>137</v>
      </c>
      <c r="C24">
        <v>253</v>
      </c>
      <c r="D24">
        <v>31560</v>
      </c>
    </row>
    <row r="25" spans="1:4" x14ac:dyDescent="0.25">
      <c r="A25" t="s">
        <v>36</v>
      </c>
      <c r="B25">
        <v>127</v>
      </c>
      <c r="C25">
        <v>558</v>
      </c>
      <c r="D25">
        <v>69379</v>
      </c>
    </row>
    <row r="26" spans="1:4" x14ac:dyDescent="0.25">
      <c r="A26" t="s">
        <v>37</v>
      </c>
      <c r="B26">
        <v>24</v>
      </c>
      <c r="C26">
        <v>26</v>
      </c>
      <c r="D26">
        <v>3223</v>
      </c>
    </row>
    <row r="27" spans="1:4" x14ac:dyDescent="0.25">
      <c r="A27" t="s">
        <v>39</v>
      </c>
      <c r="B27">
        <v>204</v>
      </c>
      <c r="C27">
        <v>999</v>
      </c>
      <c r="D27">
        <v>123845</v>
      </c>
    </row>
    <row r="28" spans="1:4" x14ac:dyDescent="0.25">
      <c r="A28" t="s">
        <v>40</v>
      </c>
      <c r="B28">
        <v>151</v>
      </c>
      <c r="C28">
        <v>204</v>
      </c>
      <c r="D28">
        <v>26899</v>
      </c>
    </row>
    <row r="29" spans="1:4" x14ac:dyDescent="0.25">
      <c r="A29" t="s">
        <v>41</v>
      </c>
      <c r="B29">
        <v>69</v>
      </c>
      <c r="C29">
        <v>306</v>
      </c>
      <c r="D29">
        <v>39949</v>
      </c>
    </row>
    <row r="30" spans="1:4" x14ac:dyDescent="0.25">
      <c r="A30" t="s">
        <v>44</v>
      </c>
      <c r="B30">
        <v>240</v>
      </c>
      <c r="C30">
        <v>406</v>
      </c>
      <c r="D30">
        <v>56618</v>
      </c>
    </row>
    <row r="31" spans="1:4" x14ac:dyDescent="0.25">
      <c r="A31" t="s">
        <v>45</v>
      </c>
      <c r="B31">
        <v>165</v>
      </c>
      <c r="C31">
        <v>245</v>
      </c>
      <c r="D31">
        <v>30917</v>
      </c>
    </row>
    <row r="32" spans="1:4" x14ac:dyDescent="0.25">
      <c r="A32" t="s">
        <v>46</v>
      </c>
      <c r="B32">
        <v>72</v>
      </c>
      <c r="C32">
        <v>72</v>
      </c>
      <c r="D32">
        <v>9291</v>
      </c>
    </row>
    <row r="33" spans="1:4" x14ac:dyDescent="0.25">
      <c r="A33" t="s">
        <v>54</v>
      </c>
      <c r="B33">
        <v>219</v>
      </c>
      <c r="C33">
        <v>223</v>
      </c>
      <c r="D33">
        <v>26100</v>
      </c>
    </row>
    <row r="34" spans="1:4" x14ac:dyDescent="0.25">
      <c r="A34" t="s">
        <v>55</v>
      </c>
      <c r="B34">
        <v>60</v>
      </c>
      <c r="C34">
        <v>60</v>
      </c>
      <c r="D34">
        <v>7418</v>
      </c>
    </row>
    <row r="35" spans="1:4" x14ac:dyDescent="0.25">
      <c r="A35" t="s">
        <v>56</v>
      </c>
      <c r="B35">
        <v>156</v>
      </c>
      <c r="C35">
        <v>159</v>
      </c>
      <c r="D35">
        <v>20313</v>
      </c>
    </row>
    <row r="36" spans="1:4" x14ac:dyDescent="0.25">
      <c r="A36" t="s">
        <v>57</v>
      </c>
      <c r="B36">
        <v>80</v>
      </c>
      <c r="C36">
        <v>185</v>
      </c>
      <c r="D36">
        <v>24121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B81B-5032-4AC0-BA85-57DA3667A0BB}">
  <dimension ref="A1:M62"/>
  <sheetViews>
    <sheetView tabSelected="1" workbookViewId="0">
      <selection activeCell="R22" sqref="R22"/>
    </sheetView>
  </sheetViews>
  <sheetFormatPr defaultRowHeight="15" x14ac:dyDescent="0.25"/>
  <cols>
    <col min="1" max="1" width="17.5703125" customWidth="1"/>
  </cols>
  <sheetData>
    <row r="1" spans="1:13" x14ac:dyDescent="0.25">
      <c r="A1" s="28"/>
      <c r="B1" s="28" t="s">
        <v>75</v>
      </c>
      <c r="C1" s="28"/>
      <c r="D1" s="28"/>
      <c r="E1" s="28"/>
      <c r="F1" s="28" t="s">
        <v>77</v>
      </c>
      <c r="G1" s="28"/>
      <c r="H1" s="28"/>
      <c r="I1" s="28"/>
      <c r="J1" s="28" t="s">
        <v>76</v>
      </c>
      <c r="K1" s="28"/>
      <c r="L1" s="28"/>
      <c r="M1" s="28"/>
    </row>
    <row r="2" spans="1:13" x14ac:dyDescent="0.25">
      <c r="A2" s="28" t="s">
        <v>68</v>
      </c>
      <c r="B2" s="28" t="s">
        <v>65</v>
      </c>
      <c r="C2" s="28"/>
      <c r="D2" s="28" t="s">
        <v>80</v>
      </c>
      <c r="E2" s="28"/>
      <c r="F2" s="28" t="s">
        <v>65</v>
      </c>
      <c r="G2" s="28"/>
      <c r="H2" s="28" t="s">
        <v>80</v>
      </c>
      <c r="I2" s="28"/>
      <c r="J2" s="28" t="s">
        <v>65</v>
      </c>
      <c r="K2" s="28"/>
      <c r="L2" s="28" t="s">
        <v>80</v>
      </c>
      <c r="M2" s="28"/>
    </row>
    <row r="3" spans="1:13" x14ac:dyDescent="0.25">
      <c r="A3" s="28"/>
      <c r="B3" s="29" t="s">
        <v>81</v>
      </c>
      <c r="C3" s="29" t="s">
        <v>82</v>
      </c>
      <c r="D3" s="29" t="s">
        <v>81</v>
      </c>
      <c r="E3" s="29" t="s">
        <v>82</v>
      </c>
      <c r="F3" s="29" t="s">
        <v>81</v>
      </c>
      <c r="G3" s="29" t="s">
        <v>82</v>
      </c>
      <c r="H3" s="29" t="s">
        <v>81</v>
      </c>
      <c r="I3" s="29" t="s">
        <v>82</v>
      </c>
      <c r="J3" s="29" t="s">
        <v>81</v>
      </c>
      <c r="K3" s="29" t="s">
        <v>82</v>
      </c>
      <c r="L3" s="29" t="s">
        <v>81</v>
      </c>
      <c r="M3" s="29" t="s">
        <v>82</v>
      </c>
    </row>
    <row r="4" spans="1:13" x14ac:dyDescent="0.25">
      <c r="A4" s="14" t="s">
        <v>1</v>
      </c>
      <c r="B4" s="14">
        <v>59.58</v>
      </c>
      <c r="C4" s="14">
        <v>62.26</v>
      </c>
      <c r="D4" s="14">
        <v>95.75</v>
      </c>
      <c r="E4" s="14">
        <v>99.25</v>
      </c>
      <c r="F4" s="14">
        <v>55.56</v>
      </c>
      <c r="G4" s="14">
        <v>57.8</v>
      </c>
      <c r="H4" s="14">
        <v>45.39</v>
      </c>
      <c r="I4" s="14">
        <v>46.04</v>
      </c>
      <c r="J4" s="14">
        <v>66.569999999999993</v>
      </c>
      <c r="K4" s="14">
        <v>69.11</v>
      </c>
      <c r="L4" s="14">
        <v>97.21</v>
      </c>
      <c r="M4" s="14">
        <v>98.73</v>
      </c>
    </row>
    <row r="5" spans="1:13" x14ac:dyDescent="0.25">
      <c r="A5" s="14" t="s">
        <v>2</v>
      </c>
      <c r="B5" s="14" t="s">
        <v>83</v>
      </c>
      <c r="C5" s="14" t="s">
        <v>83</v>
      </c>
      <c r="D5" s="14" t="s">
        <v>83</v>
      </c>
      <c r="E5" s="14" t="s">
        <v>83</v>
      </c>
      <c r="F5" s="14" t="s">
        <v>83</v>
      </c>
      <c r="G5" s="14" t="s">
        <v>83</v>
      </c>
      <c r="H5" s="14" t="s">
        <v>83</v>
      </c>
      <c r="I5" s="14" t="s">
        <v>83</v>
      </c>
      <c r="J5" s="14" t="s">
        <v>83</v>
      </c>
      <c r="K5" s="14" t="s">
        <v>83</v>
      </c>
      <c r="L5" s="14" t="s">
        <v>83</v>
      </c>
      <c r="M5" s="14" t="s">
        <v>83</v>
      </c>
    </row>
    <row r="6" spans="1:13" x14ac:dyDescent="0.25">
      <c r="A6" s="14" t="s">
        <v>3</v>
      </c>
      <c r="B6" s="14">
        <v>61.83</v>
      </c>
      <c r="C6" s="14">
        <v>97.25</v>
      </c>
      <c r="D6" s="14">
        <v>88.48</v>
      </c>
      <c r="E6" s="14">
        <v>90.49</v>
      </c>
      <c r="F6" s="14">
        <v>89.77</v>
      </c>
      <c r="G6" s="14">
        <v>93.76</v>
      </c>
      <c r="H6" s="14">
        <v>94.6</v>
      </c>
      <c r="I6" s="14">
        <v>99.23</v>
      </c>
      <c r="J6" s="14">
        <v>88.38</v>
      </c>
      <c r="K6" s="14">
        <v>91.03</v>
      </c>
      <c r="L6" s="14">
        <v>88.6</v>
      </c>
      <c r="M6" s="14">
        <v>93.65</v>
      </c>
    </row>
    <row r="7" spans="1:13" x14ac:dyDescent="0.25">
      <c r="A7" s="14" t="s">
        <v>4</v>
      </c>
      <c r="B7" s="14">
        <v>0</v>
      </c>
      <c r="C7" s="14" t="s">
        <v>83</v>
      </c>
      <c r="D7" s="14" t="s">
        <v>83</v>
      </c>
      <c r="E7" s="14" t="s">
        <v>83</v>
      </c>
      <c r="F7" s="14">
        <v>0</v>
      </c>
      <c r="G7" s="14" t="s">
        <v>83</v>
      </c>
      <c r="H7" s="14">
        <v>0</v>
      </c>
      <c r="I7" s="14" t="s">
        <v>83</v>
      </c>
      <c r="J7" s="14">
        <v>0</v>
      </c>
      <c r="K7" s="14" t="s">
        <v>83</v>
      </c>
      <c r="L7" s="14" t="s">
        <v>83</v>
      </c>
      <c r="M7" s="14" t="s">
        <v>83</v>
      </c>
    </row>
    <row r="8" spans="1:13" x14ac:dyDescent="0.25">
      <c r="A8" s="14" t="s">
        <v>5</v>
      </c>
      <c r="B8" s="14">
        <v>63.7</v>
      </c>
      <c r="C8" s="14">
        <v>69.319999999999993</v>
      </c>
      <c r="D8" s="14">
        <v>63.93</v>
      </c>
      <c r="E8" s="14">
        <v>64.3</v>
      </c>
      <c r="F8" s="14">
        <v>84.04</v>
      </c>
      <c r="G8" s="14">
        <v>91.07</v>
      </c>
      <c r="H8" s="14" t="s">
        <v>83</v>
      </c>
      <c r="I8" s="14" t="s">
        <v>83</v>
      </c>
      <c r="J8" s="14">
        <v>66.930000000000007</v>
      </c>
      <c r="K8" s="14">
        <v>68.400000000000006</v>
      </c>
      <c r="L8" s="14">
        <v>81.93</v>
      </c>
      <c r="M8" s="14">
        <v>91.49</v>
      </c>
    </row>
    <row r="9" spans="1:13" x14ac:dyDescent="0.25">
      <c r="A9" s="14" t="s">
        <v>6</v>
      </c>
      <c r="B9" s="14">
        <v>91.93</v>
      </c>
      <c r="C9" s="14">
        <v>96.03</v>
      </c>
      <c r="D9" s="14">
        <v>95.75</v>
      </c>
      <c r="E9" s="14">
        <v>97.99</v>
      </c>
      <c r="F9" s="14">
        <v>87.22</v>
      </c>
      <c r="G9" s="14">
        <v>91.91</v>
      </c>
      <c r="H9" s="14">
        <v>77.069999999999993</v>
      </c>
      <c r="I9" s="14">
        <v>87.51</v>
      </c>
      <c r="J9" s="14">
        <v>78.08</v>
      </c>
      <c r="K9" s="14">
        <v>81.36</v>
      </c>
      <c r="L9" s="14">
        <v>6.44</v>
      </c>
      <c r="M9" s="14">
        <v>26.73</v>
      </c>
    </row>
    <row r="10" spans="1:13" x14ac:dyDescent="0.25">
      <c r="A10" s="14" t="s">
        <v>7</v>
      </c>
      <c r="B10" s="14" t="s">
        <v>83</v>
      </c>
      <c r="C10" s="14" t="s">
        <v>83</v>
      </c>
      <c r="D10" s="14" t="s">
        <v>83</v>
      </c>
      <c r="E10" s="14" t="s">
        <v>83</v>
      </c>
      <c r="F10" s="14" t="s">
        <v>83</v>
      </c>
      <c r="G10" s="14" t="s">
        <v>83</v>
      </c>
      <c r="H10" s="14" t="s">
        <v>83</v>
      </c>
      <c r="I10" s="14" t="s">
        <v>83</v>
      </c>
      <c r="J10" s="14" t="s">
        <v>83</v>
      </c>
      <c r="K10" s="14" t="s">
        <v>83</v>
      </c>
      <c r="L10" s="14" t="s">
        <v>83</v>
      </c>
      <c r="M10" s="14" t="s">
        <v>83</v>
      </c>
    </row>
    <row r="11" spans="1:13" x14ac:dyDescent="0.25">
      <c r="A11" s="14" t="s">
        <v>8</v>
      </c>
      <c r="B11" s="14" t="s">
        <v>83</v>
      </c>
      <c r="C11" s="14" t="s">
        <v>83</v>
      </c>
      <c r="D11" s="14" t="s">
        <v>83</v>
      </c>
      <c r="E11" s="14" t="s">
        <v>83</v>
      </c>
      <c r="F11" s="14" t="s">
        <v>83</v>
      </c>
      <c r="G11" s="14" t="s">
        <v>83</v>
      </c>
      <c r="H11" s="14" t="s">
        <v>83</v>
      </c>
      <c r="I11" s="14" t="s">
        <v>83</v>
      </c>
      <c r="J11" s="14" t="s">
        <v>83</v>
      </c>
      <c r="K11" s="14" t="s">
        <v>83</v>
      </c>
      <c r="L11" s="14" t="s">
        <v>83</v>
      </c>
      <c r="M11" s="14" t="s">
        <v>83</v>
      </c>
    </row>
    <row r="12" spans="1:13" x14ac:dyDescent="0.25">
      <c r="A12" s="14" t="s">
        <v>9</v>
      </c>
      <c r="B12" s="14">
        <v>7.66</v>
      </c>
      <c r="C12" s="14">
        <v>7.78</v>
      </c>
      <c r="D12" s="14">
        <v>0</v>
      </c>
      <c r="E12" s="14">
        <v>0</v>
      </c>
      <c r="F12" s="14">
        <v>2.3199999999999998</v>
      </c>
      <c r="G12" s="14">
        <v>94.16</v>
      </c>
      <c r="H12" s="14">
        <v>94.92</v>
      </c>
      <c r="I12" s="14">
        <v>97.34</v>
      </c>
      <c r="J12" s="14">
        <v>0.4</v>
      </c>
      <c r="K12" s="14">
        <v>12.09</v>
      </c>
      <c r="L12" s="14" t="s">
        <v>83</v>
      </c>
      <c r="M12" s="14" t="s">
        <v>83</v>
      </c>
    </row>
    <row r="13" spans="1:13" x14ac:dyDescent="0.25">
      <c r="A13" s="14" t="s">
        <v>10</v>
      </c>
      <c r="B13" s="14">
        <v>56.86</v>
      </c>
      <c r="C13" s="14">
        <v>74.86</v>
      </c>
      <c r="D13" s="14">
        <v>78.91</v>
      </c>
      <c r="E13" s="14">
        <v>91.42</v>
      </c>
      <c r="F13" s="14">
        <v>38.979999999999997</v>
      </c>
      <c r="G13" s="14">
        <v>54.74</v>
      </c>
      <c r="H13" s="14">
        <v>59.57</v>
      </c>
      <c r="I13" s="14">
        <v>94.42</v>
      </c>
      <c r="J13" s="14">
        <v>49.47</v>
      </c>
      <c r="K13" s="14">
        <v>53.09</v>
      </c>
      <c r="L13" s="14">
        <v>87.84</v>
      </c>
      <c r="M13" s="14">
        <v>93.18</v>
      </c>
    </row>
    <row r="14" spans="1:13" x14ac:dyDescent="0.25">
      <c r="A14" s="14" t="s">
        <v>11</v>
      </c>
      <c r="B14" s="14" t="s">
        <v>83</v>
      </c>
      <c r="C14" s="14" t="s">
        <v>83</v>
      </c>
      <c r="D14" s="14" t="s">
        <v>83</v>
      </c>
      <c r="E14" s="14" t="s">
        <v>83</v>
      </c>
      <c r="F14" s="14" t="s">
        <v>83</v>
      </c>
      <c r="G14" s="14" t="s">
        <v>83</v>
      </c>
      <c r="H14" s="14" t="s">
        <v>83</v>
      </c>
      <c r="I14" s="14" t="s">
        <v>83</v>
      </c>
      <c r="J14" s="14" t="s">
        <v>83</v>
      </c>
      <c r="K14" s="14" t="s">
        <v>83</v>
      </c>
      <c r="L14" s="14" t="s">
        <v>83</v>
      </c>
      <c r="M14" s="14" t="s">
        <v>83</v>
      </c>
    </row>
    <row r="15" spans="1:13" x14ac:dyDescent="0.25">
      <c r="A15" s="14" t="s">
        <v>12</v>
      </c>
      <c r="B15" s="14">
        <v>26.78</v>
      </c>
      <c r="C15" s="14">
        <v>98.12</v>
      </c>
      <c r="D15" s="14" t="s">
        <v>83</v>
      </c>
      <c r="E15" s="14" t="s">
        <v>83</v>
      </c>
      <c r="F15" s="14">
        <v>47.24</v>
      </c>
      <c r="G15" s="14">
        <v>54.09</v>
      </c>
      <c r="H15" s="14">
        <v>47.24</v>
      </c>
      <c r="I15" s="14">
        <v>54.09</v>
      </c>
      <c r="J15" s="14">
        <v>26.04</v>
      </c>
      <c r="K15" s="14">
        <v>97.11</v>
      </c>
      <c r="L15" s="14" t="s">
        <v>83</v>
      </c>
      <c r="M15" s="14" t="s">
        <v>83</v>
      </c>
    </row>
    <row r="16" spans="1:13" x14ac:dyDescent="0.25">
      <c r="A16" s="14" t="s">
        <v>13</v>
      </c>
      <c r="B16" s="14" t="s">
        <v>83</v>
      </c>
      <c r="C16" s="14" t="s">
        <v>83</v>
      </c>
      <c r="D16" s="14" t="s">
        <v>83</v>
      </c>
      <c r="E16" s="14" t="s">
        <v>83</v>
      </c>
      <c r="F16" s="14" t="s">
        <v>83</v>
      </c>
      <c r="G16" s="14" t="s">
        <v>83</v>
      </c>
      <c r="H16" s="14" t="s">
        <v>83</v>
      </c>
      <c r="I16" s="14" t="s">
        <v>83</v>
      </c>
      <c r="J16" s="14" t="s">
        <v>83</v>
      </c>
      <c r="K16" s="14" t="s">
        <v>83</v>
      </c>
      <c r="L16" s="14" t="s">
        <v>83</v>
      </c>
      <c r="M16" s="14" t="s">
        <v>83</v>
      </c>
    </row>
    <row r="17" spans="1:13" x14ac:dyDescent="0.25">
      <c r="A17" s="14" t="s">
        <v>14</v>
      </c>
      <c r="B17" s="14" t="s">
        <v>83</v>
      </c>
      <c r="C17" s="14" t="s">
        <v>83</v>
      </c>
      <c r="D17" s="14" t="s">
        <v>83</v>
      </c>
      <c r="E17" s="14" t="s">
        <v>83</v>
      </c>
      <c r="F17" s="14" t="s">
        <v>83</v>
      </c>
      <c r="G17" s="14" t="s">
        <v>83</v>
      </c>
      <c r="H17" s="14" t="s">
        <v>83</v>
      </c>
      <c r="I17" s="14" t="s">
        <v>83</v>
      </c>
      <c r="J17" s="14" t="s">
        <v>83</v>
      </c>
      <c r="K17" s="14" t="s">
        <v>83</v>
      </c>
      <c r="L17" s="14" t="s">
        <v>83</v>
      </c>
      <c r="M17" s="14" t="s">
        <v>83</v>
      </c>
    </row>
    <row r="18" spans="1:13" x14ac:dyDescent="0.25">
      <c r="A18" s="14" t="s">
        <v>15</v>
      </c>
      <c r="B18" s="14">
        <v>78.45</v>
      </c>
      <c r="C18" s="14">
        <v>92.49</v>
      </c>
      <c r="D18" s="14">
        <v>85.58</v>
      </c>
      <c r="E18" s="14">
        <v>90.46</v>
      </c>
      <c r="F18" s="14">
        <v>54.95</v>
      </c>
      <c r="G18" s="14">
        <v>89.23</v>
      </c>
      <c r="H18" s="14">
        <v>81.03</v>
      </c>
      <c r="I18" s="14">
        <v>95.91</v>
      </c>
      <c r="J18" s="14">
        <v>36.03</v>
      </c>
      <c r="K18" s="14">
        <v>95.92</v>
      </c>
      <c r="L18" s="14" t="s">
        <v>83</v>
      </c>
      <c r="M18" s="14" t="s">
        <v>83</v>
      </c>
    </row>
    <row r="19" spans="1:13" x14ac:dyDescent="0.25">
      <c r="A19" s="14" t="s">
        <v>16</v>
      </c>
      <c r="B19" s="14" t="s">
        <v>83</v>
      </c>
      <c r="C19" s="14" t="s">
        <v>83</v>
      </c>
      <c r="D19" s="14" t="s">
        <v>83</v>
      </c>
      <c r="E19" s="14" t="s">
        <v>83</v>
      </c>
      <c r="F19" s="14" t="s">
        <v>83</v>
      </c>
      <c r="G19" s="14" t="s">
        <v>83</v>
      </c>
      <c r="H19" s="14" t="s">
        <v>83</v>
      </c>
      <c r="I19" s="14" t="s">
        <v>83</v>
      </c>
      <c r="J19" s="14" t="s">
        <v>83</v>
      </c>
      <c r="K19" s="14" t="s">
        <v>83</v>
      </c>
      <c r="L19" s="14" t="s">
        <v>83</v>
      </c>
      <c r="M19" s="14" t="s">
        <v>83</v>
      </c>
    </row>
    <row r="20" spans="1:13" x14ac:dyDescent="0.25">
      <c r="A20" s="14" t="s">
        <v>17</v>
      </c>
      <c r="B20" s="14">
        <v>45.36</v>
      </c>
      <c r="C20" s="14">
        <v>98.87</v>
      </c>
      <c r="D20" s="14">
        <v>97.01</v>
      </c>
      <c r="E20" s="14">
        <v>98.87</v>
      </c>
      <c r="F20" s="14">
        <v>78.459999999999994</v>
      </c>
      <c r="G20" s="14">
        <v>99.17</v>
      </c>
      <c r="H20" s="14" t="s">
        <v>83</v>
      </c>
      <c r="I20" s="14" t="s">
        <v>83</v>
      </c>
      <c r="J20" s="14">
        <v>20.48</v>
      </c>
      <c r="K20" s="14">
        <v>98.92</v>
      </c>
      <c r="L20" s="14" t="s">
        <v>83</v>
      </c>
      <c r="M20" s="14" t="s">
        <v>83</v>
      </c>
    </row>
    <row r="21" spans="1:13" x14ac:dyDescent="0.25">
      <c r="A21" s="14" t="s">
        <v>18</v>
      </c>
      <c r="B21" s="14">
        <v>85.23</v>
      </c>
      <c r="C21" s="14">
        <v>86.44</v>
      </c>
      <c r="D21" s="14">
        <v>85.23</v>
      </c>
      <c r="E21" s="14">
        <v>86.44</v>
      </c>
      <c r="F21" s="14">
        <v>63.46</v>
      </c>
      <c r="G21" s="14">
        <v>64.760000000000005</v>
      </c>
      <c r="H21" s="14" t="s">
        <v>83</v>
      </c>
      <c r="I21" s="14" t="s">
        <v>83</v>
      </c>
      <c r="J21" s="14">
        <v>63.84</v>
      </c>
      <c r="K21" s="14">
        <v>68.63</v>
      </c>
      <c r="L21" s="14" t="s">
        <v>83</v>
      </c>
      <c r="M21" s="14" t="s">
        <v>83</v>
      </c>
    </row>
    <row r="22" spans="1:13" x14ac:dyDescent="0.25">
      <c r="A22" s="14" t="s">
        <v>19</v>
      </c>
      <c r="B22" s="14">
        <v>75.510000000000005</v>
      </c>
      <c r="C22" s="14">
        <v>77.8</v>
      </c>
      <c r="D22" s="14" t="s">
        <v>83</v>
      </c>
      <c r="E22" s="14" t="s">
        <v>83</v>
      </c>
      <c r="F22" s="14">
        <v>64.41</v>
      </c>
      <c r="G22" s="14">
        <v>65.48</v>
      </c>
      <c r="H22" s="14" t="s">
        <v>83</v>
      </c>
      <c r="I22" s="14" t="s">
        <v>83</v>
      </c>
      <c r="J22" s="14">
        <v>88.18</v>
      </c>
      <c r="K22" s="14">
        <v>92.57</v>
      </c>
      <c r="L22" s="14">
        <v>88.6</v>
      </c>
      <c r="M22" s="14">
        <v>92.57</v>
      </c>
    </row>
    <row r="23" spans="1:13" x14ac:dyDescent="0.25">
      <c r="A23" s="14" t="s">
        <v>20</v>
      </c>
      <c r="B23" s="14" t="s">
        <v>83</v>
      </c>
      <c r="C23" s="14" t="s">
        <v>83</v>
      </c>
      <c r="D23" s="14" t="s">
        <v>83</v>
      </c>
      <c r="E23" s="14" t="s">
        <v>83</v>
      </c>
      <c r="F23" s="14" t="s">
        <v>83</v>
      </c>
      <c r="G23" s="14" t="s">
        <v>83</v>
      </c>
      <c r="H23" s="14" t="s">
        <v>83</v>
      </c>
      <c r="I23" s="14" t="s">
        <v>83</v>
      </c>
      <c r="J23" s="14" t="s">
        <v>83</v>
      </c>
      <c r="K23" s="14" t="s">
        <v>83</v>
      </c>
      <c r="L23" s="14" t="s">
        <v>83</v>
      </c>
      <c r="M23" s="14" t="s">
        <v>83</v>
      </c>
    </row>
    <row r="24" spans="1:13" x14ac:dyDescent="0.25">
      <c r="A24" s="14" t="s">
        <v>21</v>
      </c>
      <c r="B24" s="14">
        <v>31.57</v>
      </c>
      <c r="C24" s="14">
        <v>31.64</v>
      </c>
      <c r="D24" s="14" t="s">
        <v>83</v>
      </c>
      <c r="E24" s="14" t="s">
        <v>83</v>
      </c>
      <c r="F24" s="14">
        <v>17.100000000000001</v>
      </c>
      <c r="G24" s="14">
        <v>19.89</v>
      </c>
      <c r="H24" s="14" t="s">
        <v>83</v>
      </c>
      <c r="I24" s="14" t="s">
        <v>83</v>
      </c>
      <c r="J24" s="14">
        <v>11.88</v>
      </c>
      <c r="K24" s="14">
        <v>19.32</v>
      </c>
      <c r="L24" s="14">
        <v>0</v>
      </c>
      <c r="M24" s="14">
        <v>0</v>
      </c>
    </row>
    <row r="25" spans="1:13" x14ac:dyDescent="0.25">
      <c r="A25" s="14" t="s">
        <v>22</v>
      </c>
      <c r="B25" s="14">
        <v>26.02</v>
      </c>
      <c r="C25" s="14">
        <v>98.25</v>
      </c>
      <c r="D25" s="14">
        <v>26.02</v>
      </c>
      <c r="E25" s="14">
        <v>98.25</v>
      </c>
      <c r="F25" s="14">
        <v>18.760000000000002</v>
      </c>
      <c r="G25" s="14">
        <v>18.989999999999998</v>
      </c>
      <c r="H25" s="14" t="s">
        <v>83</v>
      </c>
      <c r="I25" s="14" t="s">
        <v>83</v>
      </c>
      <c r="J25" s="14">
        <v>19.29</v>
      </c>
      <c r="K25" s="14">
        <v>73.27</v>
      </c>
      <c r="L25" s="14" t="s">
        <v>83</v>
      </c>
      <c r="M25" s="14" t="s">
        <v>83</v>
      </c>
    </row>
    <row r="26" spans="1:13" x14ac:dyDescent="0.25">
      <c r="A26" s="14" t="s">
        <v>23</v>
      </c>
      <c r="B26" s="14">
        <v>39.340000000000003</v>
      </c>
      <c r="C26" s="14">
        <v>94.86</v>
      </c>
      <c r="D26" s="14" t="s">
        <v>83</v>
      </c>
      <c r="E26" s="14" t="s">
        <v>83</v>
      </c>
      <c r="F26" s="14">
        <v>87.49</v>
      </c>
      <c r="G26" s="14">
        <v>89.51</v>
      </c>
      <c r="H26" s="14">
        <v>94.82</v>
      </c>
      <c r="I26" s="14">
        <v>96.8</v>
      </c>
      <c r="J26" s="14">
        <v>81.290000000000006</v>
      </c>
      <c r="K26" s="14">
        <v>81.91</v>
      </c>
      <c r="L26" s="14">
        <v>76.099999999999994</v>
      </c>
      <c r="M26" s="14">
        <v>76.97</v>
      </c>
    </row>
    <row r="27" spans="1:13" x14ac:dyDescent="0.25">
      <c r="A27" s="14" t="s">
        <v>24</v>
      </c>
      <c r="B27" s="14">
        <v>97.96</v>
      </c>
      <c r="C27" s="14">
        <v>98.53</v>
      </c>
      <c r="D27" s="14" t="s">
        <v>83</v>
      </c>
      <c r="E27" s="14" t="s">
        <v>83</v>
      </c>
      <c r="F27" s="14">
        <v>47.1</v>
      </c>
      <c r="G27" s="14">
        <v>47.29</v>
      </c>
      <c r="H27" s="14" t="s">
        <v>83</v>
      </c>
      <c r="I27" s="14" t="s">
        <v>83</v>
      </c>
      <c r="J27" s="14">
        <v>97.1</v>
      </c>
      <c r="K27" s="14">
        <v>97.31</v>
      </c>
      <c r="L27" s="14" t="s">
        <v>83</v>
      </c>
      <c r="M27" s="14" t="s">
        <v>83</v>
      </c>
    </row>
    <row r="28" spans="1:13" x14ac:dyDescent="0.25">
      <c r="A28" s="14" t="s">
        <v>25</v>
      </c>
      <c r="B28" s="14">
        <v>90.98</v>
      </c>
      <c r="C28" s="14">
        <v>97.36</v>
      </c>
      <c r="D28" s="14">
        <v>87.75</v>
      </c>
      <c r="E28" s="14">
        <v>96.08</v>
      </c>
      <c r="F28" s="14">
        <v>64.92</v>
      </c>
      <c r="G28" s="14">
        <v>78.52</v>
      </c>
      <c r="H28" s="14">
        <v>96.46</v>
      </c>
      <c r="I28" s="14">
        <v>98.5</v>
      </c>
      <c r="J28" s="14">
        <v>53.64</v>
      </c>
      <c r="K28" s="14">
        <v>55.65</v>
      </c>
      <c r="L28" s="14" t="s">
        <v>83</v>
      </c>
      <c r="M28" s="14" t="s">
        <v>83</v>
      </c>
    </row>
    <row r="29" spans="1:13" x14ac:dyDescent="0.25">
      <c r="A29" s="14" t="s">
        <v>26</v>
      </c>
      <c r="B29" s="14" t="s">
        <v>83</v>
      </c>
      <c r="C29" s="14" t="s">
        <v>83</v>
      </c>
      <c r="D29" s="14" t="s">
        <v>83</v>
      </c>
      <c r="E29" s="14" t="s">
        <v>83</v>
      </c>
      <c r="F29" s="14" t="s">
        <v>83</v>
      </c>
      <c r="G29" s="14" t="s">
        <v>83</v>
      </c>
      <c r="H29" s="14" t="s">
        <v>83</v>
      </c>
      <c r="I29" s="14" t="s">
        <v>83</v>
      </c>
      <c r="J29" s="14" t="s">
        <v>83</v>
      </c>
      <c r="K29" s="14" t="s">
        <v>83</v>
      </c>
      <c r="L29" s="14" t="s">
        <v>83</v>
      </c>
      <c r="M29" s="14" t="s">
        <v>83</v>
      </c>
    </row>
    <row r="30" spans="1:13" x14ac:dyDescent="0.25">
      <c r="A30" s="14" t="s">
        <v>27</v>
      </c>
      <c r="B30" s="14" t="s">
        <v>83</v>
      </c>
      <c r="C30" s="14" t="s">
        <v>83</v>
      </c>
      <c r="D30" s="14" t="s">
        <v>83</v>
      </c>
      <c r="E30" s="14" t="s">
        <v>83</v>
      </c>
      <c r="F30" s="14" t="s">
        <v>83</v>
      </c>
      <c r="G30" s="14" t="s">
        <v>83</v>
      </c>
      <c r="H30" s="14" t="s">
        <v>83</v>
      </c>
      <c r="I30" s="14" t="s">
        <v>83</v>
      </c>
      <c r="J30" s="14" t="s">
        <v>83</v>
      </c>
      <c r="K30" s="14" t="s">
        <v>83</v>
      </c>
      <c r="L30" s="14" t="s">
        <v>83</v>
      </c>
      <c r="M30" s="14" t="s">
        <v>83</v>
      </c>
    </row>
    <row r="31" spans="1:13" x14ac:dyDescent="0.25">
      <c r="A31" s="14" t="s">
        <v>28</v>
      </c>
      <c r="B31" s="14" t="s">
        <v>83</v>
      </c>
      <c r="C31" s="14" t="s">
        <v>83</v>
      </c>
      <c r="D31" s="14" t="s">
        <v>83</v>
      </c>
      <c r="E31" s="14" t="s">
        <v>83</v>
      </c>
      <c r="F31" s="14" t="s">
        <v>83</v>
      </c>
      <c r="G31" s="14" t="s">
        <v>83</v>
      </c>
      <c r="H31" s="14" t="s">
        <v>83</v>
      </c>
      <c r="I31" s="14" t="s">
        <v>83</v>
      </c>
      <c r="J31" s="14" t="s">
        <v>83</v>
      </c>
      <c r="K31" s="14" t="s">
        <v>83</v>
      </c>
      <c r="L31" s="14" t="s">
        <v>83</v>
      </c>
      <c r="M31" s="14" t="s">
        <v>83</v>
      </c>
    </row>
    <row r="32" spans="1:13" x14ac:dyDescent="0.25">
      <c r="A32" s="14" t="s">
        <v>29</v>
      </c>
      <c r="B32" s="14">
        <v>87.15</v>
      </c>
      <c r="C32" s="14">
        <v>93.96</v>
      </c>
      <c r="D32" s="14">
        <v>89.85</v>
      </c>
      <c r="E32" s="14">
        <v>97.39</v>
      </c>
      <c r="F32" s="14">
        <v>90.42</v>
      </c>
      <c r="G32" s="14">
        <v>95.97</v>
      </c>
      <c r="H32" s="14">
        <v>30.14</v>
      </c>
      <c r="I32" s="14">
        <v>81.650000000000006</v>
      </c>
      <c r="J32" s="14">
        <v>88.81</v>
      </c>
      <c r="K32" s="14">
        <v>92.93</v>
      </c>
      <c r="L32" s="14">
        <v>91.37</v>
      </c>
      <c r="M32" s="14">
        <v>92.82</v>
      </c>
    </row>
    <row r="33" spans="1:13" x14ac:dyDescent="0.25">
      <c r="A33" s="14" t="s">
        <v>30</v>
      </c>
      <c r="B33" s="14">
        <v>95.2</v>
      </c>
      <c r="C33" s="14">
        <v>97.17</v>
      </c>
      <c r="D33" s="14" t="s">
        <v>83</v>
      </c>
      <c r="E33" s="14" t="s">
        <v>83</v>
      </c>
      <c r="F33" s="14">
        <v>94.3</v>
      </c>
      <c r="G33" s="14">
        <v>96.75</v>
      </c>
      <c r="H33" s="14">
        <v>96.23</v>
      </c>
      <c r="I33" s="14">
        <v>98.39</v>
      </c>
      <c r="J33" s="14">
        <v>84.9</v>
      </c>
      <c r="K33" s="14">
        <v>85.39</v>
      </c>
      <c r="L33" s="14" t="s">
        <v>83</v>
      </c>
      <c r="M33" s="14" t="s">
        <v>83</v>
      </c>
    </row>
    <row r="34" spans="1:13" x14ac:dyDescent="0.25">
      <c r="A34" s="14" t="s">
        <v>31</v>
      </c>
      <c r="B34" s="14" t="s">
        <v>83</v>
      </c>
      <c r="C34" s="14" t="s">
        <v>83</v>
      </c>
      <c r="D34" s="14" t="s">
        <v>83</v>
      </c>
      <c r="E34" s="14" t="s">
        <v>83</v>
      </c>
      <c r="F34" s="14" t="s">
        <v>83</v>
      </c>
      <c r="G34" s="14" t="s">
        <v>83</v>
      </c>
      <c r="H34" s="14" t="s">
        <v>83</v>
      </c>
      <c r="I34" s="14" t="s">
        <v>83</v>
      </c>
      <c r="J34" s="14" t="s">
        <v>83</v>
      </c>
      <c r="K34" s="14" t="s">
        <v>83</v>
      </c>
      <c r="L34" s="14" t="s">
        <v>83</v>
      </c>
      <c r="M34" s="14" t="s">
        <v>83</v>
      </c>
    </row>
    <row r="35" spans="1:13" x14ac:dyDescent="0.25">
      <c r="A35" s="14" t="s">
        <v>32</v>
      </c>
      <c r="B35" s="14">
        <v>76.39</v>
      </c>
      <c r="C35" s="14">
        <v>89.51</v>
      </c>
      <c r="D35" s="14">
        <v>82.22</v>
      </c>
      <c r="E35" s="14">
        <v>95.23</v>
      </c>
      <c r="F35" s="14">
        <v>76.680000000000007</v>
      </c>
      <c r="G35" s="14">
        <v>91.24</v>
      </c>
      <c r="H35" s="14">
        <v>74.75</v>
      </c>
      <c r="I35" s="14">
        <v>93.3</v>
      </c>
      <c r="J35" s="14">
        <v>52.4</v>
      </c>
      <c r="K35" s="14">
        <v>79.98</v>
      </c>
      <c r="L35" s="14">
        <v>39.18</v>
      </c>
      <c r="M35" s="14">
        <v>88.07</v>
      </c>
    </row>
    <row r="36" spans="1:13" x14ac:dyDescent="0.25">
      <c r="A36" s="14" t="s">
        <v>33</v>
      </c>
      <c r="B36" s="14">
        <v>61.55</v>
      </c>
      <c r="C36" s="14">
        <v>76.13</v>
      </c>
      <c r="D36" s="14">
        <v>0</v>
      </c>
      <c r="E36" s="14" t="s">
        <v>83</v>
      </c>
      <c r="F36" s="14">
        <v>47.93</v>
      </c>
      <c r="G36" s="14">
        <v>99.55</v>
      </c>
      <c r="H36" s="14">
        <v>99.02</v>
      </c>
      <c r="I36" s="14">
        <v>99.55</v>
      </c>
      <c r="J36" s="14">
        <v>63.44</v>
      </c>
      <c r="K36" s="14">
        <v>76.069999999999993</v>
      </c>
      <c r="L36" s="14" t="s">
        <v>83</v>
      </c>
      <c r="M36" s="14" t="s">
        <v>83</v>
      </c>
    </row>
    <row r="37" spans="1:13" x14ac:dyDescent="0.25">
      <c r="A37" s="14" t="s">
        <v>34</v>
      </c>
      <c r="B37" s="14">
        <v>91.75</v>
      </c>
      <c r="C37" s="14">
        <v>93.2</v>
      </c>
      <c r="D37" s="14">
        <v>92.01</v>
      </c>
      <c r="E37" s="14">
        <v>93.2</v>
      </c>
      <c r="F37" s="14">
        <v>93.87</v>
      </c>
      <c r="G37" s="14">
        <v>95.76</v>
      </c>
      <c r="H37" s="14" t="s">
        <v>83</v>
      </c>
      <c r="I37" s="14" t="s">
        <v>83</v>
      </c>
      <c r="J37" s="14">
        <v>63.73</v>
      </c>
      <c r="K37" s="14">
        <v>64.83</v>
      </c>
      <c r="L37" s="14" t="s">
        <v>83</v>
      </c>
      <c r="M37" s="14" t="s">
        <v>83</v>
      </c>
    </row>
    <row r="38" spans="1:13" x14ac:dyDescent="0.25">
      <c r="A38" s="14" t="s">
        <v>35</v>
      </c>
      <c r="B38" s="14" t="s">
        <v>83</v>
      </c>
      <c r="C38" s="14" t="s">
        <v>83</v>
      </c>
      <c r="D38" s="14" t="s">
        <v>83</v>
      </c>
      <c r="E38" s="14" t="s">
        <v>83</v>
      </c>
      <c r="F38" s="14" t="s">
        <v>83</v>
      </c>
      <c r="G38" s="14" t="s">
        <v>83</v>
      </c>
      <c r="H38" s="14" t="s">
        <v>83</v>
      </c>
      <c r="I38" s="14" t="s">
        <v>83</v>
      </c>
      <c r="J38" s="14">
        <v>0</v>
      </c>
      <c r="K38" s="14" t="s">
        <v>83</v>
      </c>
      <c r="L38" s="14" t="s">
        <v>83</v>
      </c>
      <c r="M38" s="14" t="s">
        <v>83</v>
      </c>
    </row>
    <row r="39" spans="1:13" x14ac:dyDescent="0.25">
      <c r="A39" s="14" t="s">
        <v>36</v>
      </c>
      <c r="B39" s="14">
        <v>34.46</v>
      </c>
      <c r="C39" s="14">
        <v>88.24</v>
      </c>
      <c r="D39" s="14">
        <v>79.55</v>
      </c>
      <c r="E39" s="14">
        <v>95.62</v>
      </c>
      <c r="F39" s="14">
        <v>38.840000000000003</v>
      </c>
      <c r="G39" s="14">
        <v>65.72</v>
      </c>
      <c r="H39" s="14">
        <v>83.75</v>
      </c>
      <c r="I39" s="14">
        <v>88.15</v>
      </c>
      <c r="J39" s="14">
        <v>41.57</v>
      </c>
      <c r="K39" s="14">
        <v>70.36</v>
      </c>
      <c r="L39" s="14">
        <v>80.64</v>
      </c>
      <c r="M39" s="14">
        <v>94.91</v>
      </c>
    </row>
    <row r="40" spans="1:13" x14ac:dyDescent="0.25">
      <c r="A40" s="14" t="s">
        <v>37</v>
      </c>
      <c r="B40" s="14" t="s">
        <v>83</v>
      </c>
      <c r="C40" s="14" t="s">
        <v>83</v>
      </c>
      <c r="D40" s="14" t="s">
        <v>83</v>
      </c>
      <c r="E40" s="14" t="s">
        <v>83</v>
      </c>
      <c r="F40" s="14" t="s">
        <v>83</v>
      </c>
      <c r="G40" s="14" t="s">
        <v>83</v>
      </c>
      <c r="H40" s="14" t="s">
        <v>83</v>
      </c>
      <c r="I40" s="14" t="s">
        <v>83</v>
      </c>
      <c r="J40" s="14" t="s">
        <v>83</v>
      </c>
      <c r="K40" s="14" t="s">
        <v>83</v>
      </c>
      <c r="L40" s="14" t="s">
        <v>83</v>
      </c>
      <c r="M40" s="14" t="s">
        <v>83</v>
      </c>
    </row>
    <row r="41" spans="1:13" x14ac:dyDescent="0.25">
      <c r="A41" s="14" t="s">
        <v>38</v>
      </c>
      <c r="B41" s="14">
        <v>81.7</v>
      </c>
      <c r="C41" s="14">
        <v>97.33</v>
      </c>
      <c r="D41" s="14">
        <v>40.24</v>
      </c>
      <c r="E41" s="14">
        <v>88.99</v>
      </c>
      <c r="F41" s="14">
        <v>82.18</v>
      </c>
      <c r="G41" s="14">
        <v>82.72</v>
      </c>
      <c r="H41" s="14">
        <v>96.89</v>
      </c>
      <c r="I41" s="14">
        <v>97.58</v>
      </c>
      <c r="J41" s="14">
        <v>81.12</v>
      </c>
      <c r="K41" s="14">
        <v>82.22</v>
      </c>
      <c r="L41" s="14" t="s">
        <v>83</v>
      </c>
      <c r="M41" s="14" t="s">
        <v>83</v>
      </c>
    </row>
    <row r="42" spans="1:13" x14ac:dyDescent="0.25">
      <c r="A42" s="14" t="s">
        <v>39</v>
      </c>
      <c r="B42" s="14">
        <v>70.8</v>
      </c>
      <c r="C42" s="14">
        <v>75.540000000000006</v>
      </c>
      <c r="D42" s="14" t="s">
        <v>83</v>
      </c>
      <c r="E42" s="14" t="s">
        <v>83</v>
      </c>
      <c r="F42" s="14">
        <v>73.28</v>
      </c>
      <c r="G42" s="14">
        <v>91.92</v>
      </c>
      <c r="H42" s="14">
        <v>95.32</v>
      </c>
      <c r="I42" s="14">
        <v>99.26</v>
      </c>
      <c r="J42" s="14">
        <v>77.180000000000007</v>
      </c>
      <c r="K42" s="14">
        <v>89.82</v>
      </c>
      <c r="L42" s="14">
        <v>89.43</v>
      </c>
      <c r="M42" s="14">
        <v>97.66</v>
      </c>
    </row>
    <row r="43" spans="1:13" x14ac:dyDescent="0.25">
      <c r="A43" s="14" t="s">
        <v>40</v>
      </c>
      <c r="B43" s="14" t="s">
        <v>83</v>
      </c>
      <c r="C43" s="14" t="s">
        <v>83</v>
      </c>
      <c r="D43" s="14" t="s">
        <v>83</v>
      </c>
      <c r="E43" s="14" t="s">
        <v>83</v>
      </c>
      <c r="F43" s="14">
        <v>0</v>
      </c>
      <c r="G43" s="14" t="s">
        <v>83</v>
      </c>
      <c r="H43" s="14" t="s">
        <v>83</v>
      </c>
      <c r="I43" s="14" t="s">
        <v>83</v>
      </c>
      <c r="J43" s="14" t="s">
        <v>83</v>
      </c>
      <c r="K43" s="14" t="s">
        <v>83</v>
      </c>
      <c r="L43" s="14" t="s">
        <v>83</v>
      </c>
      <c r="M43" s="14" t="s">
        <v>83</v>
      </c>
    </row>
    <row r="44" spans="1:13" x14ac:dyDescent="0.25">
      <c r="A44" s="14" t="s">
        <v>41</v>
      </c>
      <c r="B44" s="14">
        <v>84.98</v>
      </c>
      <c r="C44" s="14">
        <v>87.6</v>
      </c>
      <c r="D44" s="14" t="s">
        <v>83</v>
      </c>
      <c r="E44" s="14" t="s">
        <v>83</v>
      </c>
      <c r="F44" s="14">
        <v>58.02</v>
      </c>
      <c r="G44" s="14">
        <v>91.19</v>
      </c>
      <c r="H44" s="14">
        <v>89.19</v>
      </c>
      <c r="I44" s="14">
        <v>91.6</v>
      </c>
      <c r="J44" s="14">
        <v>81.36</v>
      </c>
      <c r="K44" s="14">
        <v>86.64</v>
      </c>
      <c r="L44" s="14">
        <v>88.87</v>
      </c>
      <c r="M44" s="14">
        <v>96</v>
      </c>
    </row>
    <row r="45" spans="1:13" x14ac:dyDescent="0.25">
      <c r="A45" s="14" t="s">
        <v>42</v>
      </c>
      <c r="B45" s="14">
        <v>54.37</v>
      </c>
      <c r="C45" s="14">
        <v>98.51</v>
      </c>
      <c r="D45" s="14" t="s">
        <v>83</v>
      </c>
      <c r="E45" s="14" t="s">
        <v>83</v>
      </c>
      <c r="F45" s="14">
        <v>90.36</v>
      </c>
      <c r="G45" s="14">
        <v>98.18</v>
      </c>
      <c r="H45" s="14">
        <v>89.14</v>
      </c>
      <c r="I45" s="14">
        <v>98.03</v>
      </c>
      <c r="J45" s="14">
        <v>54.71</v>
      </c>
      <c r="K45" s="14">
        <v>98.14</v>
      </c>
      <c r="L45" s="14">
        <v>94.98</v>
      </c>
      <c r="M45" s="14">
        <v>99.17</v>
      </c>
    </row>
    <row r="46" spans="1:13" x14ac:dyDescent="0.25">
      <c r="A46" s="14" t="s">
        <v>43</v>
      </c>
      <c r="B46" s="14">
        <v>94.07</v>
      </c>
      <c r="C46" s="14">
        <v>97.83</v>
      </c>
      <c r="D46" s="14">
        <v>97.11</v>
      </c>
      <c r="E46" s="14">
        <v>98.14</v>
      </c>
      <c r="F46" s="14">
        <v>94.88</v>
      </c>
      <c r="G46" s="14">
        <v>98.95</v>
      </c>
      <c r="H46" s="14">
        <v>86.25</v>
      </c>
      <c r="I46" s="14">
        <v>99.25</v>
      </c>
      <c r="J46" s="14">
        <v>94.55</v>
      </c>
      <c r="K46" s="14">
        <v>99.01</v>
      </c>
      <c r="L46" s="14">
        <v>97.89</v>
      </c>
      <c r="M46" s="14">
        <v>99.34</v>
      </c>
    </row>
    <row r="47" spans="1:13" x14ac:dyDescent="0.25">
      <c r="A47" s="14" t="s">
        <v>44</v>
      </c>
      <c r="B47" s="14">
        <v>54.26</v>
      </c>
      <c r="C47" s="14">
        <v>96.01</v>
      </c>
      <c r="D47" s="14">
        <v>80.790000000000006</v>
      </c>
      <c r="E47" s="14">
        <v>96.78</v>
      </c>
      <c r="F47" s="14">
        <v>48.4</v>
      </c>
      <c r="G47" s="14">
        <v>91.17</v>
      </c>
      <c r="H47" s="14" t="s">
        <v>83</v>
      </c>
      <c r="I47" s="14" t="s">
        <v>83</v>
      </c>
      <c r="J47" s="14">
        <v>71.489999999999995</v>
      </c>
      <c r="K47" s="14">
        <v>85.01</v>
      </c>
      <c r="L47" s="14">
        <v>59.18</v>
      </c>
      <c r="M47" s="14">
        <v>84.68</v>
      </c>
    </row>
    <row r="48" spans="1:13" x14ac:dyDescent="0.25">
      <c r="A48" s="14" t="s">
        <v>45</v>
      </c>
      <c r="B48" s="14" t="s">
        <v>83</v>
      </c>
      <c r="C48" s="14" t="s">
        <v>83</v>
      </c>
      <c r="D48" s="14" t="s">
        <v>83</v>
      </c>
      <c r="E48" s="14" t="s">
        <v>83</v>
      </c>
      <c r="F48" s="14" t="s">
        <v>83</v>
      </c>
      <c r="G48" s="14" t="s">
        <v>83</v>
      </c>
      <c r="H48" s="14" t="s">
        <v>83</v>
      </c>
      <c r="I48" s="14" t="s">
        <v>83</v>
      </c>
      <c r="J48" s="14" t="s">
        <v>83</v>
      </c>
      <c r="K48" s="14" t="s">
        <v>83</v>
      </c>
      <c r="L48" s="14" t="s">
        <v>83</v>
      </c>
      <c r="M48" s="14" t="s">
        <v>83</v>
      </c>
    </row>
    <row r="49" spans="1:13" x14ac:dyDescent="0.25">
      <c r="A49" s="14" t="s">
        <v>46</v>
      </c>
      <c r="B49" s="14" t="s">
        <v>83</v>
      </c>
      <c r="C49" s="14" t="s">
        <v>83</v>
      </c>
      <c r="D49" s="14" t="s">
        <v>83</v>
      </c>
      <c r="E49" s="14" t="s">
        <v>83</v>
      </c>
      <c r="F49" s="14" t="s">
        <v>83</v>
      </c>
      <c r="G49" s="14" t="s">
        <v>83</v>
      </c>
      <c r="H49" s="14" t="s">
        <v>83</v>
      </c>
      <c r="I49" s="14" t="s">
        <v>83</v>
      </c>
      <c r="J49" s="14" t="s">
        <v>83</v>
      </c>
      <c r="K49" s="14" t="s">
        <v>83</v>
      </c>
      <c r="L49" s="14" t="s">
        <v>83</v>
      </c>
      <c r="M49" s="14" t="s">
        <v>83</v>
      </c>
    </row>
    <row r="50" spans="1:13" x14ac:dyDescent="0.25">
      <c r="A50" s="14" t="s">
        <v>47</v>
      </c>
      <c r="B50" s="14">
        <v>59.01</v>
      </c>
      <c r="C50" s="14">
        <v>67.87</v>
      </c>
      <c r="D50" s="14">
        <v>48.32</v>
      </c>
      <c r="E50" s="14">
        <v>60.83</v>
      </c>
      <c r="F50" s="14">
        <v>49.28</v>
      </c>
      <c r="G50" s="14">
        <v>67.55</v>
      </c>
      <c r="H50" s="14">
        <v>70.430000000000007</v>
      </c>
      <c r="I50" s="14">
        <v>91.66</v>
      </c>
      <c r="J50" s="14">
        <v>51.17</v>
      </c>
      <c r="K50" s="14">
        <v>62.74</v>
      </c>
      <c r="L50" s="14">
        <v>86.15</v>
      </c>
      <c r="M50" s="14">
        <v>92.72</v>
      </c>
    </row>
    <row r="51" spans="1:13" x14ac:dyDescent="0.25">
      <c r="A51" s="14" t="s">
        <v>48</v>
      </c>
      <c r="B51" s="14">
        <v>20.61</v>
      </c>
      <c r="C51" s="14">
        <v>74.45</v>
      </c>
      <c r="D51" s="14">
        <v>79.72</v>
      </c>
      <c r="E51" s="14">
        <v>83.66</v>
      </c>
      <c r="F51" s="14">
        <v>77.5</v>
      </c>
      <c r="G51" s="14">
        <v>81.94</v>
      </c>
      <c r="H51" s="14">
        <v>50</v>
      </c>
      <c r="I51" s="14">
        <v>56</v>
      </c>
      <c r="J51" s="14">
        <v>69.930000000000007</v>
      </c>
      <c r="K51" s="14">
        <v>85.02</v>
      </c>
      <c r="L51" s="14" t="s">
        <v>83</v>
      </c>
      <c r="M51" s="14" t="s">
        <v>83</v>
      </c>
    </row>
    <row r="52" spans="1:13" x14ac:dyDescent="0.25">
      <c r="A52" s="14" t="s">
        <v>49</v>
      </c>
      <c r="B52" s="14" t="s">
        <v>83</v>
      </c>
      <c r="C52" s="14" t="s">
        <v>83</v>
      </c>
      <c r="D52" s="14" t="s">
        <v>83</v>
      </c>
      <c r="E52" s="14" t="s">
        <v>83</v>
      </c>
      <c r="F52" s="14" t="s">
        <v>83</v>
      </c>
      <c r="G52" s="14" t="s">
        <v>83</v>
      </c>
      <c r="H52" s="14" t="s">
        <v>83</v>
      </c>
      <c r="I52" s="14" t="s">
        <v>83</v>
      </c>
      <c r="J52" s="14" t="s">
        <v>83</v>
      </c>
      <c r="K52" s="14" t="s">
        <v>83</v>
      </c>
      <c r="L52" s="14" t="s">
        <v>83</v>
      </c>
      <c r="M52" s="14" t="s">
        <v>83</v>
      </c>
    </row>
    <row r="53" spans="1:13" x14ac:dyDescent="0.25">
      <c r="A53" s="14" t="s">
        <v>50</v>
      </c>
      <c r="B53" s="14">
        <v>70.92</v>
      </c>
      <c r="C53" s="14">
        <v>73.31</v>
      </c>
      <c r="D53" s="14">
        <v>72.47</v>
      </c>
      <c r="E53" s="14">
        <v>73.31</v>
      </c>
      <c r="F53" s="14">
        <v>0</v>
      </c>
      <c r="G53" s="14">
        <v>0</v>
      </c>
      <c r="H53" s="14" t="s">
        <v>83</v>
      </c>
      <c r="I53" s="14" t="s">
        <v>83</v>
      </c>
      <c r="J53" s="14">
        <v>0</v>
      </c>
      <c r="K53" s="14">
        <v>0</v>
      </c>
      <c r="L53" s="14" t="s">
        <v>83</v>
      </c>
      <c r="M53" s="14" t="s">
        <v>83</v>
      </c>
    </row>
    <row r="54" spans="1:13" x14ac:dyDescent="0.25">
      <c r="A54" s="14" t="s">
        <v>51</v>
      </c>
      <c r="B54" s="14" t="s">
        <v>83</v>
      </c>
      <c r="C54" s="14" t="s">
        <v>83</v>
      </c>
      <c r="D54" s="14" t="s">
        <v>83</v>
      </c>
      <c r="E54" s="14" t="s">
        <v>83</v>
      </c>
      <c r="F54" s="14" t="s">
        <v>83</v>
      </c>
      <c r="G54" s="14" t="s">
        <v>83</v>
      </c>
      <c r="H54" s="14" t="s">
        <v>83</v>
      </c>
      <c r="I54" s="14" t="s">
        <v>83</v>
      </c>
      <c r="J54" s="14" t="s">
        <v>83</v>
      </c>
      <c r="K54" s="14" t="s">
        <v>83</v>
      </c>
      <c r="L54" s="14" t="s">
        <v>83</v>
      </c>
      <c r="M54" s="14" t="s">
        <v>83</v>
      </c>
    </row>
    <row r="55" spans="1:13" x14ac:dyDescent="0.25">
      <c r="A55" s="14" t="s">
        <v>52</v>
      </c>
      <c r="B55" s="14">
        <v>78</v>
      </c>
      <c r="C55" s="14">
        <v>89.53</v>
      </c>
      <c r="D55" s="14">
        <v>89.16</v>
      </c>
      <c r="E55" s="14">
        <v>94.53</v>
      </c>
      <c r="F55" s="14">
        <v>79.13</v>
      </c>
      <c r="G55" s="14">
        <v>91.27</v>
      </c>
      <c r="H55" s="14">
        <v>86.04</v>
      </c>
      <c r="I55" s="14">
        <v>91.2</v>
      </c>
      <c r="J55" s="14">
        <v>68.72</v>
      </c>
      <c r="K55" s="14">
        <v>85.1</v>
      </c>
      <c r="L55" s="14">
        <v>85.76</v>
      </c>
      <c r="M55" s="14">
        <v>90.55</v>
      </c>
    </row>
    <row r="56" spans="1:13" x14ac:dyDescent="0.25">
      <c r="A56" s="14" t="s">
        <v>53</v>
      </c>
      <c r="B56" s="14">
        <v>94.22</v>
      </c>
      <c r="C56" s="14">
        <v>97.27</v>
      </c>
      <c r="D56" s="14">
        <v>85.89</v>
      </c>
      <c r="E56" s="14">
        <v>94.89</v>
      </c>
      <c r="F56" s="14">
        <v>60.79</v>
      </c>
      <c r="G56" s="14">
        <v>90.13</v>
      </c>
      <c r="H56" s="14" t="s">
        <v>83</v>
      </c>
      <c r="I56" s="14" t="s">
        <v>83</v>
      </c>
      <c r="J56" s="14">
        <v>86.7</v>
      </c>
      <c r="K56" s="14">
        <v>91.42</v>
      </c>
      <c r="L56" s="14">
        <v>97.87</v>
      </c>
      <c r="M56" s="14">
        <v>98.8</v>
      </c>
    </row>
    <row r="57" spans="1:13" x14ac:dyDescent="0.25">
      <c r="A57" s="14" t="s">
        <v>54</v>
      </c>
      <c r="B57" s="14" t="s">
        <v>83</v>
      </c>
      <c r="C57" s="14" t="s">
        <v>83</v>
      </c>
      <c r="D57" s="14" t="s">
        <v>83</v>
      </c>
      <c r="E57" s="14" t="s">
        <v>83</v>
      </c>
      <c r="F57" s="14" t="s">
        <v>83</v>
      </c>
      <c r="G57" s="14" t="s">
        <v>83</v>
      </c>
      <c r="H57" s="14" t="s">
        <v>83</v>
      </c>
      <c r="I57" s="14" t="s">
        <v>83</v>
      </c>
      <c r="J57" s="14" t="s">
        <v>83</v>
      </c>
      <c r="K57" s="14" t="s">
        <v>83</v>
      </c>
      <c r="L57" s="14" t="s">
        <v>83</v>
      </c>
      <c r="M57" s="14" t="s">
        <v>83</v>
      </c>
    </row>
    <row r="58" spans="1:13" x14ac:dyDescent="0.25">
      <c r="A58" s="14" t="s">
        <v>55</v>
      </c>
      <c r="B58" s="14" t="s">
        <v>83</v>
      </c>
      <c r="C58" s="14" t="s">
        <v>83</v>
      </c>
      <c r="D58" s="14" t="s">
        <v>83</v>
      </c>
      <c r="E58" s="14" t="s">
        <v>83</v>
      </c>
      <c r="F58" s="14" t="s">
        <v>83</v>
      </c>
      <c r="G58" s="14" t="s">
        <v>83</v>
      </c>
      <c r="H58" s="14" t="s">
        <v>83</v>
      </c>
      <c r="I58" s="14" t="s">
        <v>83</v>
      </c>
      <c r="J58" s="14" t="s">
        <v>83</v>
      </c>
      <c r="K58" s="14" t="s">
        <v>83</v>
      </c>
      <c r="L58" s="14" t="s">
        <v>83</v>
      </c>
      <c r="M58" s="14" t="s">
        <v>83</v>
      </c>
    </row>
    <row r="59" spans="1:13" x14ac:dyDescent="0.25">
      <c r="A59" s="14" t="s">
        <v>56</v>
      </c>
      <c r="B59" s="14">
        <v>72.63</v>
      </c>
      <c r="C59" s="14">
        <v>82.84</v>
      </c>
      <c r="D59" s="14" t="s">
        <v>83</v>
      </c>
      <c r="E59" s="14" t="s">
        <v>83</v>
      </c>
      <c r="F59" s="14">
        <v>80.239999999999995</v>
      </c>
      <c r="G59" s="14">
        <v>94.28</v>
      </c>
      <c r="H59" s="14">
        <v>80.239999999999995</v>
      </c>
      <c r="I59" s="14">
        <v>94.28</v>
      </c>
      <c r="J59" s="14">
        <v>68.37</v>
      </c>
      <c r="K59" s="14">
        <v>70.64</v>
      </c>
      <c r="L59" s="14" t="s">
        <v>83</v>
      </c>
      <c r="M59" s="14" t="s">
        <v>83</v>
      </c>
    </row>
    <row r="60" spans="1:13" x14ac:dyDescent="0.25">
      <c r="A60" s="14" t="s">
        <v>57</v>
      </c>
      <c r="B60" s="14">
        <v>83.83</v>
      </c>
      <c r="C60" s="14">
        <v>85.04</v>
      </c>
      <c r="D60" s="14">
        <v>79.03</v>
      </c>
      <c r="E60" s="14">
        <v>80.19</v>
      </c>
      <c r="F60" s="14">
        <v>57.21</v>
      </c>
      <c r="G60" s="14">
        <v>68.099999999999994</v>
      </c>
      <c r="H60" s="14">
        <v>85.06</v>
      </c>
      <c r="I60" s="14">
        <v>87.66</v>
      </c>
      <c r="J60" s="14">
        <v>73.739999999999995</v>
      </c>
      <c r="K60" s="14">
        <v>75.739999999999995</v>
      </c>
      <c r="L60" s="14" t="s">
        <v>83</v>
      </c>
      <c r="M60" s="14" t="s">
        <v>83</v>
      </c>
    </row>
    <row r="61" spans="1:13" x14ac:dyDescent="0.25">
      <c r="A61" s="14" t="s">
        <v>84</v>
      </c>
      <c r="B61" s="14">
        <v>40.43</v>
      </c>
      <c r="C61" s="14"/>
      <c r="D61" s="14">
        <v>72.83</v>
      </c>
      <c r="E61" s="14"/>
      <c r="F61" s="14">
        <v>38.51</v>
      </c>
      <c r="H61" s="14">
        <v>76.14</v>
      </c>
      <c r="I61" s="14"/>
      <c r="J61" s="14">
        <v>37.22</v>
      </c>
      <c r="K61" s="14"/>
      <c r="L61" s="14">
        <v>75.69</v>
      </c>
      <c r="M61" s="14"/>
    </row>
    <row r="62" spans="1:13" x14ac:dyDescent="0.25">
      <c r="A62" s="14" t="s">
        <v>85</v>
      </c>
      <c r="B62" s="14">
        <v>84</v>
      </c>
      <c r="C62" s="14"/>
      <c r="D62" s="14">
        <v>91.11</v>
      </c>
      <c r="E62" s="14"/>
      <c r="F62" s="14">
        <v>79.930000000000007</v>
      </c>
      <c r="H62" s="14">
        <v>90.44</v>
      </c>
      <c r="I62" s="14"/>
      <c r="J62" s="14">
        <v>79</v>
      </c>
      <c r="K62" s="14"/>
      <c r="L62" s="14">
        <v>94.69</v>
      </c>
      <c r="M62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EEB9-6D20-4453-8679-BD4CF8517A23}">
  <dimension ref="A1:F21"/>
  <sheetViews>
    <sheetView workbookViewId="0">
      <selection activeCell="F26" sqref="F26"/>
    </sheetView>
  </sheetViews>
  <sheetFormatPr defaultRowHeight="15" x14ac:dyDescent="0.25"/>
  <cols>
    <col min="1" max="1" width="5.42578125" bestFit="1" customWidth="1"/>
    <col min="2" max="2" width="17.5703125" bestFit="1" customWidth="1"/>
    <col min="3" max="3" width="19.42578125" customWidth="1"/>
    <col min="4" max="4" width="10.42578125" customWidth="1"/>
    <col min="5" max="5" width="12.28515625" customWidth="1"/>
    <col min="6" max="6" width="10.42578125" customWidth="1"/>
    <col min="19" max="19" width="15.28515625" bestFit="1" customWidth="1"/>
    <col min="20" max="21" width="17.5703125" bestFit="1" customWidth="1"/>
    <col min="23" max="23" width="15.28515625" bestFit="1" customWidth="1"/>
  </cols>
  <sheetData>
    <row r="1" spans="1:6" x14ac:dyDescent="0.25">
      <c r="A1" s="1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3" t="s">
        <v>64</v>
      </c>
    </row>
    <row r="2" spans="1:6" x14ac:dyDescent="0.25">
      <c r="A2" s="20">
        <v>1</v>
      </c>
      <c r="B2" s="21" t="s">
        <v>8</v>
      </c>
      <c r="C2" s="21">
        <v>181</v>
      </c>
      <c r="D2" s="21">
        <v>126</v>
      </c>
      <c r="E2" s="21">
        <v>19</v>
      </c>
      <c r="F2" s="22">
        <v>36</v>
      </c>
    </row>
    <row r="3" spans="1:6" x14ac:dyDescent="0.25">
      <c r="A3" s="20">
        <v>2</v>
      </c>
      <c r="B3" s="21" t="s">
        <v>14</v>
      </c>
      <c r="C3" s="21">
        <v>91</v>
      </c>
      <c r="D3" s="21">
        <v>63</v>
      </c>
      <c r="E3" s="21">
        <v>10</v>
      </c>
      <c r="F3" s="22">
        <v>18</v>
      </c>
    </row>
    <row r="4" spans="1:6" x14ac:dyDescent="0.25">
      <c r="A4" s="20">
        <v>3</v>
      </c>
      <c r="B4" s="21" t="s">
        <v>71</v>
      </c>
      <c r="C4" s="21">
        <v>79</v>
      </c>
      <c r="D4" s="23">
        <v>55</v>
      </c>
      <c r="E4" s="23">
        <v>9</v>
      </c>
      <c r="F4" s="24">
        <v>15</v>
      </c>
    </row>
    <row r="5" spans="1:6" x14ac:dyDescent="0.25">
      <c r="A5" s="20">
        <v>4</v>
      </c>
      <c r="B5" s="21" t="s">
        <v>17</v>
      </c>
      <c r="C5" s="21">
        <v>83</v>
      </c>
      <c r="D5" s="23">
        <v>57</v>
      </c>
      <c r="E5" s="23">
        <v>10</v>
      </c>
      <c r="F5" s="24">
        <v>16</v>
      </c>
    </row>
    <row r="6" spans="1:6" x14ac:dyDescent="0.25">
      <c r="A6" s="20">
        <v>5</v>
      </c>
      <c r="B6" s="21" t="s">
        <v>18</v>
      </c>
      <c r="C6" s="21">
        <v>116</v>
      </c>
      <c r="D6" s="23">
        <v>81</v>
      </c>
      <c r="E6" s="23">
        <v>12</v>
      </c>
      <c r="F6" s="24">
        <v>23</v>
      </c>
    </row>
    <row r="7" spans="1:6" x14ac:dyDescent="0.25">
      <c r="A7" s="20">
        <v>6</v>
      </c>
      <c r="B7" s="21" t="s">
        <v>19</v>
      </c>
      <c r="C7" s="21">
        <v>82</v>
      </c>
      <c r="D7" s="23">
        <v>57</v>
      </c>
      <c r="E7" s="23">
        <v>9</v>
      </c>
      <c r="F7" s="24">
        <v>16</v>
      </c>
    </row>
    <row r="8" spans="1:6" x14ac:dyDescent="0.25">
      <c r="A8" s="20">
        <v>7</v>
      </c>
      <c r="B8" s="21" t="s">
        <v>20</v>
      </c>
      <c r="C8" s="21">
        <v>121</v>
      </c>
      <c r="D8" s="23">
        <v>84</v>
      </c>
      <c r="E8" s="23">
        <v>13</v>
      </c>
      <c r="F8" s="24">
        <v>24</v>
      </c>
    </row>
    <row r="9" spans="1:6" x14ac:dyDescent="0.25">
      <c r="A9" s="20">
        <v>8</v>
      </c>
      <c r="B9" s="21" t="s">
        <v>21</v>
      </c>
      <c r="C9" s="21">
        <v>119</v>
      </c>
      <c r="D9" s="23">
        <v>83</v>
      </c>
      <c r="E9" s="23">
        <v>13</v>
      </c>
      <c r="F9" s="24">
        <v>23</v>
      </c>
    </row>
    <row r="10" spans="1:6" x14ac:dyDescent="0.25">
      <c r="A10" s="20">
        <v>9</v>
      </c>
      <c r="B10" s="21" t="s">
        <v>33</v>
      </c>
      <c r="C10" s="21">
        <v>62</v>
      </c>
      <c r="D10" s="23">
        <v>43</v>
      </c>
      <c r="E10" s="23">
        <v>7</v>
      </c>
      <c r="F10" s="24">
        <v>12</v>
      </c>
    </row>
    <row r="11" spans="1:6" x14ac:dyDescent="0.25">
      <c r="A11" s="20">
        <v>10</v>
      </c>
      <c r="B11" s="21" t="s">
        <v>34</v>
      </c>
      <c r="C11" s="21">
        <v>92</v>
      </c>
      <c r="D11" s="23">
        <v>64</v>
      </c>
      <c r="E11" s="23">
        <v>10</v>
      </c>
      <c r="F11" s="24">
        <v>18</v>
      </c>
    </row>
    <row r="12" spans="1:6" x14ac:dyDescent="0.25">
      <c r="A12" s="20">
        <v>11</v>
      </c>
      <c r="B12" s="21" t="s">
        <v>35</v>
      </c>
      <c r="C12" s="21">
        <v>133</v>
      </c>
      <c r="D12" s="21">
        <v>93</v>
      </c>
      <c r="E12" s="21">
        <v>14</v>
      </c>
      <c r="F12" s="22">
        <v>26</v>
      </c>
    </row>
    <row r="13" spans="1:6" x14ac:dyDescent="0.25">
      <c r="A13" s="20">
        <v>12</v>
      </c>
      <c r="B13" s="21" t="s">
        <v>36</v>
      </c>
      <c r="C13" s="21">
        <v>115</v>
      </c>
      <c r="D13" s="23">
        <v>80</v>
      </c>
      <c r="E13" s="23">
        <v>12</v>
      </c>
      <c r="F13" s="24">
        <v>23</v>
      </c>
    </row>
    <row r="14" spans="1:6" x14ac:dyDescent="0.25">
      <c r="A14" s="20">
        <v>13</v>
      </c>
      <c r="B14" s="21" t="s">
        <v>37</v>
      </c>
      <c r="C14" s="21">
        <v>24</v>
      </c>
      <c r="D14" s="23">
        <v>16</v>
      </c>
      <c r="E14" s="23">
        <v>4</v>
      </c>
      <c r="F14" s="24">
        <v>4</v>
      </c>
    </row>
    <row r="15" spans="1:6" x14ac:dyDescent="0.25">
      <c r="A15" s="20">
        <v>14</v>
      </c>
      <c r="B15" s="21" t="s">
        <v>39</v>
      </c>
      <c r="C15" s="21">
        <v>201</v>
      </c>
      <c r="D15" s="23">
        <v>140</v>
      </c>
      <c r="E15" s="23">
        <v>21</v>
      </c>
      <c r="F15" s="24">
        <v>40</v>
      </c>
    </row>
    <row r="16" spans="1:6" x14ac:dyDescent="0.25">
      <c r="A16" s="20">
        <v>15</v>
      </c>
      <c r="B16" s="21" t="s">
        <v>44</v>
      </c>
      <c r="C16" s="21">
        <v>237</v>
      </c>
      <c r="D16" s="23">
        <v>165</v>
      </c>
      <c r="E16" s="23">
        <v>25</v>
      </c>
      <c r="F16" s="24">
        <v>47</v>
      </c>
    </row>
    <row r="17" spans="1:6" x14ac:dyDescent="0.25">
      <c r="A17" s="20">
        <v>16</v>
      </c>
      <c r="B17" s="21" t="s">
        <v>70</v>
      </c>
      <c r="C17" s="21">
        <v>37</v>
      </c>
      <c r="D17" s="23">
        <v>25</v>
      </c>
      <c r="E17" s="23">
        <v>5</v>
      </c>
      <c r="F17" s="24">
        <v>7</v>
      </c>
    </row>
    <row r="18" spans="1:6" x14ac:dyDescent="0.25">
      <c r="A18" s="20">
        <v>17</v>
      </c>
      <c r="B18" s="21" t="s">
        <v>46</v>
      </c>
      <c r="C18" s="21">
        <v>72</v>
      </c>
      <c r="D18" s="21">
        <v>50</v>
      </c>
      <c r="E18" s="21">
        <v>8</v>
      </c>
      <c r="F18" s="22">
        <v>14</v>
      </c>
    </row>
    <row r="19" spans="1:6" x14ac:dyDescent="0.25">
      <c r="A19" s="20">
        <v>18</v>
      </c>
      <c r="B19" s="21" t="s">
        <v>56</v>
      </c>
      <c r="C19" s="21">
        <v>147</v>
      </c>
      <c r="D19" s="23">
        <v>102</v>
      </c>
      <c r="E19" s="23">
        <v>16</v>
      </c>
      <c r="F19" s="24">
        <v>29</v>
      </c>
    </row>
    <row r="20" spans="1:6" x14ac:dyDescent="0.25">
      <c r="A20" s="20">
        <v>19</v>
      </c>
      <c r="B20" s="25" t="s">
        <v>57</v>
      </c>
      <c r="C20" s="25">
        <v>143</v>
      </c>
      <c r="D20" s="26">
        <v>100</v>
      </c>
      <c r="E20" s="26">
        <v>15</v>
      </c>
      <c r="F20" s="27">
        <v>28</v>
      </c>
    </row>
    <row r="21" spans="1:6" x14ac:dyDescent="0.25">
      <c r="A21" s="10" t="s">
        <v>65</v>
      </c>
      <c r="B21" s="11">
        <f>SUBTOTAL(103,Table43[Label name])</f>
        <v>19</v>
      </c>
      <c r="C21" s="11">
        <f>SUBTOTAL(109,Table43[Number of images])</f>
        <v>2135</v>
      </c>
      <c r="D21" s="12">
        <f>SUBTOTAL(109,Table43[Train])</f>
        <v>1484</v>
      </c>
      <c r="E21" s="12">
        <f>SUBTOTAL(109,Table43[Validation])</f>
        <v>232</v>
      </c>
      <c r="F21" s="13">
        <f>SUBTOTAL(109,Table43[Test])</f>
        <v>419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images</vt:lpstr>
      <vt:lpstr>labels</vt:lpstr>
      <vt:lpstr>pixels</vt:lpstr>
      <vt:lpstr>correlation</vt:lpstr>
      <vt:lpstr>inconsistency_analysis</vt:lpstr>
      <vt:lpstr>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ERFANI, SEYED MOHAMMAD HASSAN</dc:creator>
  <cp:lastModifiedBy>ERFANI, SEYED MOHAMMAD HASSAN</cp:lastModifiedBy>
  <dcterms:created xsi:type="dcterms:W3CDTF">2021-03-01T14:18:42Z</dcterms:created>
  <dcterms:modified xsi:type="dcterms:W3CDTF">2021-03-03T16:47:40Z</dcterms:modified>
</cp:coreProperties>
</file>