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ropbox\uni\SPR\Homworks\HM3\1\"/>
    </mc:Choice>
  </mc:AlternateContent>
  <xr:revisionPtr revIDLastSave="0" documentId="13_ncr:1_{5A87030C-BBB4-42DC-9AA1-EBF45B599537}" xr6:coauthVersionLast="46" xr6:coauthVersionMax="46" xr10:uidLastSave="{00000000-0000-0000-0000-000000000000}"/>
  <bookViews>
    <workbookView xWindow="-120" yWindow="-120" windowWidth="21840" windowHeight="13140" activeTab="3" xr2:uid="{FE418550-F1C8-46BD-ADDE-9D542D470665}"/>
  </bookViews>
  <sheets>
    <sheet name="RawData" sheetId="1" r:id="rId1"/>
    <sheet name="a" sheetId="2" r:id="rId2"/>
    <sheet name="b" sheetId="3" r:id="rId3"/>
    <sheet name="d" sheetId="4" r:id="rId4"/>
  </sheets>
  <definedNames>
    <definedName name="_xlchart.v1.0" hidden="1">a!$B$19:$B$30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" i="4" l="1"/>
  <c r="K19" i="4"/>
  <c r="K20" i="4"/>
  <c r="K21" i="4"/>
  <c r="K22" i="4"/>
  <c r="K23" i="4"/>
  <c r="K24" i="4"/>
  <c r="K25" i="4"/>
  <c r="K26" i="4"/>
  <c r="K27" i="4"/>
  <c r="K28" i="4"/>
  <c r="K29" i="4"/>
  <c r="K18" i="4"/>
  <c r="J19" i="4"/>
  <c r="J20" i="4"/>
  <c r="J21" i="4"/>
  <c r="J22" i="4"/>
  <c r="J23" i="4"/>
  <c r="J24" i="4"/>
  <c r="J25" i="4"/>
  <c r="J26" i="4"/>
  <c r="J27" i="4"/>
  <c r="J28" i="4"/>
  <c r="J29" i="4"/>
  <c r="J18" i="4"/>
  <c r="C19" i="4"/>
  <c r="C20" i="4"/>
  <c r="C21" i="4"/>
  <c r="C22" i="4"/>
  <c r="D22" i="4" s="1"/>
  <c r="C23" i="4"/>
  <c r="D23" i="4" s="1"/>
  <c r="C24" i="4"/>
  <c r="C25" i="4"/>
  <c r="C26" i="4"/>
  <c r="D26" i="4" s="1"/>
  <c r="C27" i="4"/>
  <c r="D27" i="4" s="1"/>
  <c r="C28" i="4"/>
  <c r="C29" i="4"/>
  <c r="C18" i="4"/>
  <c r="D28" i="4"/>
  <c r="D29" i="4"/>
  <c r="D25" i="4"/>
  <c r="D24" i="4"/>
  <c r="D21" i="4"/>
  <c r="D20" i="4"/>
  <c r="D19" i="4"/>
  <c r="D18" i="4"/>
  <c r="K3" i="4"/>
  <c r="K4" i="4"/>
  <c r="K5" i="4"/>
  <c r="K6" i="4"/>
  <c r="K7" i="4"/>
  <c r="K8" i="4"/>
  <c r="K9" i="4"/>
  <c r="L9" i="4" s="1"/>
  <c r="K10" i="4"/>
  <c r="L10" i="4" s="1"/>
  <c r="K11" i="4"/>
  <c r="L11" i="4" s="1"/>
  <c r="K12" i="4"/>
  <c r="K13" i="4"/>
  <c r="K2" i="4"/>
  <c r="J3" i="4"/>
  <c r="J4" i="4"/>
  <c r="J5" i="4"/>
  <c r="J6" i="4"/>
  <c r="L6" i="4" s="1"/>
  <c r="J7" i="4"/>
  <c r="J8" i="4"/>
  <c r="L8" i="4" s="1"/>
  <c r="J9" i="4"/>
  <c r="J10" i="4"/>
  <c r="J11" i="4"/>
  <c r="J12" i="4"/>
  <c r="J13" i="4"/>
  <c r="L13" i="4" s="1"/>
  <c r="J2" i="4"/>
  <c r="C3" i="4"/>
  <c r="D3" i="4" s="1"/>
  <c r="C4" i="4"/>
  <c r="D4" i="4" s="1"/>
  <c r="C5" i="4"/>
  <c r="D5" i="4" s="1"/>
  <c r="C6" i="4"/>
  <c r="D6" i="4" s="1"/>
  <c r="C7" i="4"/>
  <c r="C8" i="4"/>
  <c r="D8" i="4" s="1"/>
  <c r="C9" i="4"/>
  <c r="D9" i="4" s="1"/>
  <c r="C10" i="4"/>
  <c r="D10" i="4" s="1"/>
  <c r="C11" i="4"/>
  <c r="D11" i="4" s="1"/>
  <c r="C12" i="4"/>
  <c r="C13" i="4"/>
  <c r="D13" i="4" s="1"/>
  <c r="D7" i="4"/>
  <c r="D12" i="4"/>
  <c r="L3" i="4"/>
  <c r="L4" i="4"/>
  <c r="L5" i="4"/>
  <c r="L7" i="4"/>
  <c r="L12" i="4"/>
  <c r="L2" i="4"/>
  <c r="C2" i="4"/>
  <c r="D2" i="4" s="1"/>
  <c r="O5" i="3"/>
  <c r="O6" i="3"/>
  <c r="O7" i="3"/>
  <c r="O8" i="3"/>
  <c r="O9" i="3"/>
  <c r="O10" i="3"/>
  <c r="O11" i="3"/>
  <c r="O12" i="3"/>
  <c r="O13" i="3"/>
  <c r="O14" i="3"/>
  <c r="O15" i="3"/>
  <c r="O4" i="3"/>
  <c r="N5" i="3"/>
  <c r="N6" i="3"/>
  <c r="N7" i="3"/>
  <c r="N8" i="3"/>
  <c r="N9" i="3"/>
  <c r="N10" i="3"/>
  <c r="N11" i="3"/>
  <c r="N12" i="3"/>
  <c r="N13" i="3"/>
  <c r="N14" i="3"/>
  <c r="N15" i="3"/>
  <c r="N4" i="3"/>
  <c r="K5" i="3"/>
  <c r="K6" i="3"/>
  <c r="K7" i="3"/>
  <c r="K8" i="3"/>
  <c r="K9" i="3"/>
  <c r="K10" i="3"/>
  <c r="K11" i="3"/>
  <c r="K12" i="3"/>
  <c r="K13" i="3"/>
  <c r="K14" i="3"/>
  <c r="K15" i="3"/>
  <c r="J5" i="3"/>
  <c r="J6" i="3"/>
  <c r="J7" i="3"/>
  <c r="J8" i="3"/>
  <c r="J9" i="3"/>
  <c r="J10" i="3"/>
  <c r="J11" i="3"/>
  <c r="J12" i="3"/>
  <c r="J13" i="3"/>
  <c r="J14" i="3"/>
  <c r="J15" i="3"/>
  <c r="K4" i="3"/>
  <c r="J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F4" i="3"/>
  <c r="E4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F24" i="2"/>
  <c r="F25" i="2"/>
  <c r="F26" i="2"/>
  <c r="F23" i="2"/>
  <c r="D30" i="4" l="1"/>
  <c r="J14" i="4"/>
  <c r="D14" i="4"/>
</calcChain>
</file>

<file path=xl/sharedStrings.xml><?xml version="1.0" encoding="utf-8"?>
<sst xmlns="http://schemas.openxmlformats.org/spreadsheetml/2006/main" count="57" uniqueCount="31">
  <si>
    <t>Volunteer</t>
  </si>
  <si>
    <t>SBP (mmHg)</t>
  </si>
  <si>
    <t>Blood pH</t>
  </si>
  <si>
    <t>low-normal</t>
  </si>
  <si>
    <t>very low-normal</t>
  </si>
  <si>
    <t>high</t>
  </si>
  <si>
    <t>high-normal</t>
  </si>
  <si>
    <t>very high</t>
  </si>
  <si>
    <t>category</t>
  </si>
  <si>
    <t>count</t>
  </si>
  <si>
    <t>bin center</t>
  </si>
  <si>
    <t>lower bound</t>
  </si>
  <si>
    <t>upper bound</t>
  </si>
  <si>
    <t>bin</t>
  </si>
  <si>
    <t>SBP</t>
  </si>
  <si>
    <t>point</t>
  </si>
  <si>
    <t>bound</t>
  </si>
  <si>
    <t>y</t>
  </si>
  <si>
    <t>h = 10</t>
  </si>
  <si>
    <t>h=30</t>
  </si>
  <si>
    <t>h = 0.01</t>
  </si>
  <si>
    <t>h=0.03</t>
  </si>
  <si>
    <t>P(SBP=131)</t>
  </si>
  <si>
    <t>P(125&lt;SBP&lt;145)</t>
  </si>
  <si>
    <t>u</t>
  </si>
  <si>
    <r>
      <rPr>
        <sz val="11"/>
        <color theme="1"/>
        <rFont val="Calibri"/>
        <family val="2"/>
      </rPr>
      <t>ø</t>
    </r>
    <r>
      <rPr>
        <sz val="11"/>
        <color theme="1"/>
        <rFont val="Calibri"/>
        <family val="2"/>
        <scheme val="minor"/>
      </rPr>
      <t>(u)</t>
    </r>
  </si>
  <si>
    <t>u_bound</t>
  </si>
  <si>
    <t>w</t>
  </si>
  <si>
    <r>
      <rPr>
        <sz val="11"/>
        <color theme="1"/>
        <rFont val="Calibri"/>
        <family val="2"/>
      </rPr>
      <t>w</t>
    </r>
    <r>
      <rPr>
        <sz val="11"/>
        <color theme="1"/>
        <rFont val="Calibri"/>
        <family val="2"/>
        <scheme val="minor"/>
      </rPr>
      <t>(u)</t>
    </r>
  </si>
  <si>
    <t>P(pH&lt;7.38)</t>
  </si>
  <si>
    <t>P(pH=7.42)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</si>
</sst>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quotePrefix="1"/>
    <xf numFmtId="0" fontId="0" fillId="0" borderId="0" xfId="0"/>
    <xf numFmtId="0" fontId="0" fillId="2" borderId="1" xfId="0" applyFill="1" applyBorder="1"/>
    <xf numFmtId="0" fontId="0" fillId="2" borderId="1" xfId="0" quotePrefix="1" applyFill="1" applyBorder="1"/>
    <xf numFmtId="0" fontId="0" fillId="0" borderId="1" xfId="0" applyBorder="1"/>
    <xf numFmtId="0" fontId="0" fillId="0" borderId="0" xfId="0"/>
    <xf numFmtId="0" fontId="0" fillId="0" borderId="0" xfId="0" applyBorder="1"/>
    <xf numFmtId="0" fontId="0" fillId="3" borderId="1" xfId="0" applyFill="1" applyBorder="1"/>
    <xf numFmtId="0" fontId="0" fillId="3" borderId="4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4" xfId="0" applyFill="1" applyBorder="1"/>
    <xf numFmtId="0" fontId="0" fillId="5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2" xfId="0" applyFill="1" applyBorder="1"/>
    <xf numFmtId="0" fontId="0" fillId="5" borderId="5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0" fontId="1" fillId="8" borderId="1" xfId="0" applyFont="1" applyFill="1" applyBorder="1"/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6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SBP</a:t>
            </a:r>
            <a:r>
              <a:rPr lang="en-US" baseline="0"/>
              <a:t> </a:t>
            </a:r>
            <a:r>
              <a:rPr lang="en-US" sz="1400" b="0" i="0" u="none" strike="noStrike" baseline="0"/>
              <a:t>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a!$D$2:$D$6</c:f>
              <c:strCache>
                <c:ptCount val="5"/>
                <c:pt idx="0">
                  <c:v>very low-normal</c:v>
                </c:pt>
                <c:pt idx="1">
                  <c:v>low-normal</c:v>
                </c:pt>
                <c:pt idx="2">
                  <c:v>high-normal</c:v>
                </c:pt>
                <c:pt idx="3">
                  <c:v>high</c:v>
                </c:pt>
                <c:pt idx="4">
                  <c:v>very high</c:v>
                </c:pt>
              </c:strCache>
            </c:strRef>
          </c:cat>
          <c:val>
            <c:numRef>
              <c:f>a!$E$2:$E$6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C-4668-B217-347D9865F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9133327"/>
        <c:axId val="1659147055"/>
      </c:barChart>
      <c:catAx>
        <c:axId val="165913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147055"/>
        <c:crosses val="autoZero"/>
        <c:auto val="1"/>
        <c:lblAlgn val="ctr"/>
        <c:lblOffset val="100"/>
        <c:noMultiLvlLbl val="0"/>
      </c:catAx>
      <c:valAx>
        <c:axId val="16591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13332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3A6E30BF-8DF5-4FEB-BAAD-B9EB82E39E2F}"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0</xdr:row>
      <xdr:rowOff>22860</xdr:rowOff>
    </xdr:from>
    <xdr:to>
      <xdr:col>13</xdr:col>
      <xdr:colOff>213360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DCF3D-75F6-461D-B7A1-0CCA7F8D7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438150</xdr:colOff>
      <xdr:row>15</xdr:row>
      <xdr:rowOff>176212</xdr:rowOff>
    </xdr:from>
    <xdr:to>
      <xdr:col>17</xdr:col>
      <xdr:colOff>133350</xdr:colOff>
      <xdr:row>30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579BB971-BD5C-4690-BB4B-C774F234B6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24725" y="30337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5CA69-E820-47AE-8566-E409EA576CFD}">
  <dimension ref="A1:C13"/>
  <sheetViews>
    <sheetView workbookViewId="0">
      <selection activeCell="C2" sqref="C2:C13"/>
    </sheetView>
  </sheetViews>
  <sheetFormatPr defaultRowHeight="15" x14ac:dyDescent="0.25"/>
  <cols>
    <col min="2" max="2" width="1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134.11000000000001</v>
      </c>
      <c r="C2">
        <v>7.38</v>
      </c>
    </row>
    <row r="3" spans="1:3" x14ac:dyDescent="0.25">
      <c r="A3">
        <v>2</v>
      </c>
      <c r="B3">
        <v>129.53</v>
      </c>
      <c r="C3">
        <v>7.43</v>
      </c>
    </row>
    <row r="4" spans="1:3" x14ac:dyDescent="0.25">
      <c r="A4">
        <v>3</v>
      </c>
      <c r="B4">
        <v>142.81</v>
      </c>
      <c r="C4">
        <v>7.42</v>
      </c>
    </row>
    <row r="5" spans="1:3" x14ac:dyDescent="0.25">
      <c r="A5">
        <v>4</v>
      </c>
      <c r="B5">
        <v>130.26</v>
      </c>
      <c r="C5">
        <v>7.4</v>
      </c>
    </row>
    <row r="6" spans="1:3" x14ac:dyDescent="0.25">
      <c r="A6">
        <v>5</v>
      </c>
      <c r="B6">
        <v>118.43</v>
      </c>
      <c r="C6">
        <v>7.38</v>
      </c>
    </row>
    <row r="7" spans="1:3" x14ac:dyDescent="0.25">
      <c r="A7">
        <v>6</v>
      </c>
      <c r="B7">
        <v>144.4</v>
      </c>
      <c r="C7">
        <v>7.36</v>
      </c>
    </row>
    <row r="8" spans="1:3" x14ac:dyDescent="0.25">
      <c r="A8">
        <v>7</v>
      </c>
      <c r="B8">
        <v>126.2</v>
      </c>
      <c r="C8">
        <v>7.41</v>
      </c>
    </row>
    <row r="9" spans="1:3" x14ac:dyDescent="0.25">
      <c r="A9">
        <v>8</v>
      </c>
      <c r="B9">
        <v>137.05000000000001</v>
      </c>
      <c r="C9">
        <v>7.4</v>
      </c>
    </row>
    <row r="10" spans="1:3" x14ac:dyDescent="0.25">
      <c r="A10">
        <v>9</v>
      </c>
      <c r="B10">
        <v>114.63</v>
      </c>
      <c r="C10">
        <v>7.39</v>
      </c>
    </row>
    <row r="11" spans="1:3" x14ac:dyDescent="0.25">
      <c r="A11">
        <v>10</v>
      </c>
      <c r="B11">
        <v>151.41999999999999</v>
      </c>
      <c r="C11">
        <v>7.37</v>
      </c>
    </row>
    <row r="12" spans="1:3" x14ac:dyDescent="0.25">
      <c r="A12">
        <v>11</v>
      </c>
      <c r="B12">
        <v>132.29</v>
      </c>
      <c r="C12">
        <v>7.41</v>
      </c>
    </row>
    <row r="13" spans="1:3" x14ac:dyDescent="0.25">
      <c r="A13">
        <v>12</v>
      </c>
      <c r="B13">
        <v>164.05</v>
      </c>
      <c r="C13">
        <v>7.4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9E39F-3C6A-4F31-B25C-A4F951107101}">
  <dimension ref="A1:I30"/>
  <sheetViews>
    <sheetView topLeftCell="A7" workbookViewId="0">
      <selection activeCell="B18" sqref="B18"/>
    </sheetView>
  </sheetViews>
  <sheetFormatPr defaultRowHeight="15" x14ac:dyDescent="0.25"/>
  <cols>
    <col min="1" max="1" width="11.140625" customWidth="1"/>
    <col min="2" max="2" width="10.85546875" customWidth="1"/>
    <col min="4" max="4" width="12.7109375" customWidth="1"/>
    <col min="5" max="5" width="11.85546875" customWidth="1"/>
    <col min="6" max="7" width="12.5703125" customWidth="1"/>
    <col min="8" max="8" width="12.28515625" customWidth="1"/>
    <col min="9" max="9" width="10.140625" customWidth="1"/>
  </cols>
  <sheetData>
    <row r="1" spans="1:5" x14ac:dyDescent="0.25">
      <c r="A1" t="s">
        <v>0</v>
      </c>
      <c r="B1" t="s">
        <v>1</v>
      </c>
      <c r="D1" t="s">
        <v>8</v>
      </c>
      <c r="E1" t="s">
        <v>9</v>
      </c>
    </row>
    <row r="2" spans="1:5" x14ac:dyDescent="0.25">
      <c r="A2">
        <v>1</v>
      </c>
      <c r="B2">
        <v>134.11000000000001</v>
      </c>
      <c r="D2" t="s">
        <v>4</v>
      </c>
      <c r="E2">
        <v>2</v>
      </c>
    </row>
    <row r="3" spans="1:5" x14ac:dyDescent="0.25">
      <c r="A3">
        <v>2</v>
      </c>
      <c r="B3">
        <v>129.53</v>
      </c>
      <c r="D3" t="s">
        <v>3</v>
      </c>
      <c r="E3">
        <v>2</v>
      </c>
    </row>
    <row r="4" spans="1:5" x14ac:dyDescent="0.25">
      <c r="A4">
        <v>3</v>
      </c>
      <c r="B4">
        <v>142.81</v>
      </c>
      <c r="D4" t="s">
        <v>6</v>
      </c>
      <c r="E4">
        <v>4</v>
      </c>
    </row>
    <row r="5" spans="1:5" x14ac:dyDescent="0.25">
      <c r="A5">
        <v>4</v>
      </c>
      <c r="B5">
        <v>130.26</v>
      </c>
      <c r="D5" t="s">
        <v>5</v>
      </c>
      <c r="E5">
        <v>2</v>
      </c>
    </row>
    <row r="6" spans="1:5" x14ac:dyDescent="0.25">
      <c r="A6">
        <v>5</v>
      </c>
      <c r="B6">
        <v>118.43</v>
      </c>
      <c r="D6" t="s">
        <v>7</v>
      </c>
      <c r="E6">
        <v>2</v>
      </c>
    </row>
    <row r="7" spans="1:5" x14ac:dyDescent="0.25">
      <c r="A7">
        <v>6</v>
      </c>
      <c r="B7">
        <v>144.4</v>
      </c>
    </row>
    <row r="8" spans="1:5" x14ac:dyDescent="0.25">
      <c r="A8">
        <v>7</v>
      </c>
      <c r="B8">
        <v>126.2</v>
      </c>
    </row>
    <row r="9" spans="1:5" x14ac:dyDescent="0.25">
      <c r="A9">
        <v>8</v>
      </c>
      <c r="B9">
        <v>137.05000000000001</v>
      </c>
    </row>
    <row r="10" spans="1:5" x14ac:dyDescent="0.25">
      <c r="A10">
        <v>9</v>
      </c>
      <c r="B10">
        <v>114.63</v>
      </c>
    </row>
    <row r="11" spans="1:5" x14ac:dyDescent="0.25">
      <c r="A11">
        <v>10</v>
      </c>
      <c r="B11">
        <v>151.41999999999999</v>
      </c>
    </row>
    <row r="12" spans="1:5" x14ac:dyDescent="0.25">
      <c r="A12">
        <v>11</v>
      </c>
      <c r="B12">
        <v>132.29</v>
      </c>
    </row>
    <row r="13" spans="1:5" x14ac:dyDescent="0.25">
      <c r="A13">
        <v>12</v>
      </c>
      <c r="B13">
        <v>164.05</v>
      </c>
    </row>
    <row r="18" spans="1:9" x14ac:dyDescent="0.25">
      <c r="A18" s="2" t="s">
        <v>0</v>
      </c>
      <c r="B18" t="s">
        <v>2</v>
      </c>
      <c r="C18" s="1"/>
    </row>
    <row r="19" spans="1:9" x14ac:dyDescent="0.25">
      <c r="A19" s="2">
        <v>1</v>
      </c>
      <c r="B19">
        <v>7.38</v>
      </c>
      <c r="E19" s="3" t="s">
        <v>13</v>
      </c>
      <c r="F19" s="3" t="s">
        <v>11</v>
      </c>
      <c r="G19" s="3" t="s">
        <v>12</v>
      </c>
      <c r="H19" s="4" t="s">
        <v>10</v>
      </c>
      <c r="I19" s="3" t="s">
        <v>9</v>
      </c>
    </row>
    <row r="20" spans="1:9" x14ac:dyDescent="0.25">
      <c r="A20" s="2">
        <v>2</v>
      </c>
      <c r="B20">
        <v>7.43</v>
      </c>
      <c r="D20" s="2"/>
      <c r="E20" s="3">
        <v>1</v>
      </c>
      <c r="F20" s="5">
        <v>7.36</v>
      </c>
      <c r="G20" s="5">
        <v>7.37</v>
      </c>
      <c r="H20" s="5">
        <v>7.3650000000000002</v>
      </c>
      <c r="I20" s="5">
        <v>2</v>
      </c>
    </row>
    <row r="21" spans="1:9" x14ac:dyDescent="0.25">
      <c r="A21" s="2">
        <v>3</v>
      </c>
      <c r="B21">
        <v>7.42</v>
      </c>
      <c r="D21" s="2"/>
      <c r="E21" s="3">
        <v>2</v>
      </c>
      <c r="F21" s="5">
        <v>7.37</v>
      </c>
      <c r="G21" s="5">
        <v>7.38</v>
      </c>
      <c r="H21" s="5">
        <v>7.375</v>
      </c>
      <c r="I21" s="5">
        <v>2</v>
      </c>
    </row>
    <row r="22" spans="1:9" x14ac:dyDescent="0.25">
      <c r="A22" s="2">
        <v>4</v>
      </c>
      <c r="B22">
        <v>7.4</v>
      </c>
      <c r="D22" s="2"/>
      <c r="E22" s="3">
        <v>3</v>
      </c>
      <c r="F22" s="5">
        <v>7.38</v>
      </c>
      <c r="G22" s="5">
        <v>7.39</v>
      </c>
      <c r="H22" s="5">
        <v>7.3849999999999998</v>
      </c>
      <c r="I22" s="5">
        <v>1</v>
      </c>
    </row>
    <row r="23" spans="1:9" x14ac:dyDescent="0.25">
      <c r="A23" s="2">
        <v>5</v>
      </c>
      <c r="B23">
        <v>7.38</v>
      </c>
      <c r="D23" s="2"/>
      <c r="E23" s="3">
        <v>4</v>
      </c>
      <c r="F23" s="5">
        <f>G22</f>
        <v>7.39</v>
      </c>
      <c r="G23" s="5">
        <v>7.4</v>
      </c>
      <c r="H23" s="5">
        <v>7.3949999999999996</v>
      </c>
      <c r="I23" s="5">
        <v>3</v>
      </c>
    </row>
    <row r="24" spans="1:9" x14ac:dyDescent="0.25">
      <c r="A24" s="2">
        <v>6</v>
      </c>
      <c r="B24">
        <v>7.36</v>
      </c>
      <c r="D24" s="2"/>
      <c r="E24" s="3">
        <v>5</v>
      </c>
      <c r="F24" s="5">
        <f t="shared" ref="F24:F26" si="0">G23</f>
        <v>7.4</v>
      </c>
      <c r="G24" s="5">
        <v>7.41</v>
      </c>
      <c r="H24" s="5">
        <v>7.4050000000000002</v>
      </c>
      <c r="I24" s="5">
        <v>2</v>
      </c>
    </row>
    <row r="25" spans="1:9" x14ac:dyDescent="0.25">
      <c r="A25" s="2">
        <v>7</v>
      </c>
      <c r="B25">
        <v>7.41</v>
      </c>
      <c r="D25" s="2"/>
      <c r="E25" s="3">
        <v>6</v>
      </c>
      <c r="F25" s="5">
        <f t="shared" si="0"/>
        <v>7.41</v>
      </c>
      <c r="G25" s="5">
        <v>7.42</v>
      </c>
      <c r="H25" s="5">
        <v>7.415</v>
      </c>
      <c r="I25" s="5">
        <v>1</v>
      </c>
    </row>
    <row r="26" spans="1:9" x14ac:dyDescent="0.25">
      <c r="A26" s="2">
        <v>8</v>
      </c>
      <c r="B26">
        <v>7.4</v>
      </c>
      <c r="D26" s="2"/>
      <c r="E26" s="3">
        <v>7</v>
      </c>
      <c r="F26" s="5">
        <f t="shared" si="0"/>
        <v>7.42</v>
      </c>
      <c r="G26" s="5">
        <v>7.43</v>
      </c>
      <c r="H26" s="5">
        <v>7.4249999999999998</v>
      </c>
      <c r="I26" s="5">
        <v>1</v>
      </c>
    </row>
    <row r="27" spans="1:9" x14ac:dyDescent="0.25">
      <c r="A27" s="2">
        <v>9</v>
      </c>
      <c r="B27">
        <v>7.39</v>
      </c>
      <c r="D27" s="2"/>
      <c r="E27" s="2"/>
    </row>
    <row r="28" spans="1:9" x14ac:dyDescent="0.25">
      <c r="A28" s="2">
        <v>10</v>
      </c>
      <c r="B28">
        <v>7.37</v>
      </c>
      <c r="D28" s="2"/>
      <c r="E28" s="2"/>
    </row>
    <row r="29" spans="1:9" x14ac:dyDescent="0.25">
      <c r="A29" s="2">
        <v>11</v>
      </c>
      <c r="B29">
        <v>7.41</v>
      </c>
      <c r="D29" s="2"/>
      <c r="E29" s="2"/>
    </row>
    <row r="30" spans="1:9" x14ac:dyDescent="0.25">
      <c r="A30" s="2">
        <v>12</v>
      </c>
      <c r="B30">
        <v>7.4</v>
      </c>
      <c r="D30" s="2"/>
      <c r="E30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B207-1C4E-4951-82E4-DCCA35FA1945}">
  <dimension ref="A1:R64"/>
  <sheetViews>
    <sheetView workbookViewId="0">
      <selection activeCell="Q4" sqref="Q4:Q14"/>
    </sheetView>
  </sheetViews>
  <sheetFormatPr defaultRowHeight="15" x14ac:dyDescent="0.25"/>
  <cols>
    <col min="3" max="3" width="9.140625" style="6"/>
  </cols>
  <sheetData>
    <row r="1" spans="1:18" x14ac:dyDescent="0.25">
      <c r="A1" s="16" t="s">
        <v>14</v>
      </c>
      <c r="B1" s="16"/>
      <c r="C1" s="16"/>
      <c r="D1" s="16"/>
      <c r="E1" s="16"/>
      <c r="F1" s="16"/>
      <c r="G1" s="16"/>
      <c r="H1" s="16"/>
      <c r="I1" s="7">
        <v>114.63</v>
      </c>
      <c r="J1" s="16" t="s">
        <v>2</v>
      </c>
      <c r="K1" s="16"/>
      <c r="L1" s="16"/>
      <c r="M1" s="16"/>
      <c r="N1" s="16"/>
      <c r="O1" s="16"/>
      <c r="P1" s="16"/>
      <c r="Q1" s="16"/>
      <c r="R1" s="6">
        <v>7.36</v>
      </c>
    </row>
    <row r="2" spans="1:18" x14ac:dyDescent="0.25">
      <c r="A2" s="16" t="s">
        <v>18</v>
      </c>
      <c r="B2" s="16"/>
      <c r="C2" s="16"/>
      <c r="D2" s="16"/>
      <c r="E2" s="16" t="s">
        <v>19</v>
      </c>
      <c r="F2" s="16"/>
      <c r="G2" s="16"/>
      <c r="H2" s="16"/>
      <c r="I2" s="7">
        <v>118.43</v>
      </c>
      <c r="J2" s="16" t="s">
        <v>20</v>
      </c>
      <c r="K2" s="16"/>
      <c r="L2" s="16"/>
      <c r="M2" s="16"/>
      <c r="N2" s="16" t="s">
        <v>21</v>
      </c>
      <c r="O2" s="16"/>
      <c r="P2" s="16"/>
      <c r="Q2" s="16"/>
      <c r="R2" s="6">
        <v>7.37</v>
      </c>
    </row>
    <row r="3" spans="1:18" x14ac:dyDescent="0.25">
      <c r="A3" s="14" t="s">
        <v>16</v>
      </c>
      <c r="B3" s="15"/>
      <c r="C3" s="17" t="s">
        <v>15</v>
      </c>
      <c r="D3" s="18" t="s">
        <v>17</v>
      </c>
      <c r="E3" s="14" t="s">
        <v>16</v>
      </c>
      <c r="F3" s="15"/>
      <c r="G3" s="17" t="s">
        <v>15</v>
      </c>
      <c r="H3" s="18" t="s">
        <v>17</v>
      </c>
      <c r="I3" s="7">
        <v>126.2</v>
      </c>
      <c r="J3" s="14" t="s">
        <v>16</v>
      </c>
      <c r="K3" s="15"/>
      <c r="L3" s="17" t="s">
        <v>15</v>
      </c>
      <c r="M3" s="18" t="s">
        <v>17</v>
      </c>
      <c r="N3" s="14" t="s">
        <v>16</v>
      </c>
      <c r="O3" s="15"/>
      <c r="P3" s="17" t="s">
        <v>15</v>
      </c>
      <c r="Q3" s="18" t="s">
        <v>17</v>
      </c>
      <c r="R3" s="6">
        <v>7.38</v>
      </c>
    </row>
    <row r="4" spans="1:18" x14ac:dyDescent="0.25">
      <c r="A4" s="8">
        <f t="shared" ref="A4:A15" si="0">I1-5</f>
        <v>109.63</v>
      </c>
      <c r="B4" s="9">
        <f t="shared" ref="B4:B15" si="1">I1+5</f>
        <v>119.63</v>
      </c>
      <c r="C4" s="10">
        <v>109.63</v>
      </c>
      <c r="D4" s="10">
        <v>8.3333333333333332E-3</v>
      </c>
      <c r="E4" s="11">
        <f t="shared" ref="E4:E15" si="2">I1-15</f>
        <v>99.63</v>
      </c>
      <c r="F4" s="12">
        <f t="shared" ref="F4:F15" si="3">I1+15</f>
        <v>129.63</v>
      </c>
      <c r="G4" s="13">
        <v>99.63</v>
      </c>
      <c r="H4" s="13">
        <v>2.7777777777777779E-3</v>
      </c>
      <c r="I4" s="7">
        <v>129.53</v>
      </c>
      <c r="J4" s="11">
        <f>R1-0.005</f>
        <v>7.3550000000000004</v>
      </c>
      <c r="K4" s="12">
        <f>R1+0.005</f>
        <v>7.3650000000000002</v>
      </c>
      <c r="L4" s="13">
        <v>7.3550000000000004</v>
      </c>
      <c r="M4" s="13">
        <v>8.3333333333333339</v>
      </c>
      <c r="N4" s="11">
        <f>R1-0.015</f>
        <v>7.3450000000000006</v>
      </c>
      <c r="O4" s="12">
        <f>R1+0.015</f>
        <v>7.375</v>
      </c>
      <c r="P4" s="13">
        <v>7.3450000000000006</v>
      </c>
      <c r="Q4" s="13">
        <v>2.7777777777777777</v>
      </c>
      <c r="R4" s="6">
        <v>7.38</v>
      </c>
    </row>
    <row r="5" spans="1:18" x14ac:dyDescent="0.25">
      <c r="A5" s="8">
        <f t="shared" si="0"/>
        <v>113.43</v>
      </c>
      <c r="B5" s="9">
        <f t="shared" si="1"/>
        <v>123.43</v>
      </c>
      <c r="C5" s="10">
        <v>113.43</v>
      </c>
      <c r="D5" s="10">
        <v>1.6666666666666666E-2</v>
      </c>
      <c r="E5" s="11">
        <f t="shared" si="2"/>
        <v>103.43</v>
      </c>
      <c r="F5" s="12">
        <f t="shared" si="3"/>
        <v>133.43</v>
      </c>
      <c r="G5" s="13">
        <v>103.43</v>
      </c>
      <c r="H5" s="13">
        <v>5.5555555555555558E-3</v>
      </c>
      <c r="I5" s="7">
        <v>130.26</v>
      </c>
      <c r="J5" s="11">
        <f t="shared" ref="J5:J15" si="4">R2-0.005</f>
        <v>7.3650000000000002</v>
      </c>
      <c r="K5" s="12">
        <f t="shared" ref="K5:K15" si="5">R2+0.005</f>
        <v>7.375</v>
      </c>
      <c r="L5" s="13">
        <v>7.3650000000000002</v>
      </c>
      <c r="M5" s="13">
        <v>8.3333333333333339</v>
      </c>
      <c r="N5" s="11">
        <f t="shared" ref="N5:N13" si="6">R2-0.015</f>
        <v>7.3550000000000004</v>
      </c>
      <c r="O5" s="12">
        <f t="shared" ref="O5:O13" si="7">R2+0.015</f>
        <v>7.3849999999999998</v>
      </c>
      <c r="P5" s="13">
        <v>7.3550000000000004</v>
      </c>
      <c r="Q5" s="13">
        <v>5.5555555555555554</v>
      </c>
      <c r="R5" s="6">
        <v>7.39</v>
      </c>
    </row>
    <row r="6" spans="1:18" x14ac:dyDescent="0.25">
      <c r="A6" s="8">
        <f t="shared" si="0"/>
        <v>121.2</v>
      </c>
      <c r="B6" s="9">
        <f t="shared" si="1"/>
        <v>131.19999999999999</v>
      </c>
      <c r="C6" s="10">
        <v>119.63</v>
      </c>
      <c r="D6" s="10">
        <v>8.3333333333333332E-3</v>
      </c>
      <c r="E6" s="11">
        <f t="shared" si="2"/>
        <v>111.2</v>
      </c>
      <c r="F6" s="12">
        <f t="shared" si="3"/>
        <v>141.19999999999999</v>
      </c>
      <c r="G6" s="13">
        <v>111.2</v>
      </c>
      <c r="H6" s="13">
        <v>8.3333333333333332E-3</v>
      </c>
      <c r="I6" s="7">
        <v>132.29</v>
      </c>
      <c r="J6" s="11">
        <f t="shared" si="4"/>
        <v>7.375</v>
      </c>
      <c r="K6" s="12">
        <f t="shared" si="5"/>
        <v>7.3849999999999998</v>
      </c>
      <c r="L6" s="13">
        <v>7.375</v>
      </c>
      <c r="M6" s="13">
        <v>16.666666666666668</v>
      </c>
      <c r="N6" s="11">
        <f t="shared" si="6"/>
        <v>7.3650000000000002</v>
      </c>
      <c r="O6" s="12">
        <f t="shared" si="7"/>
        <v>7.3949999999999996</v>
      </c>
      <c r="P6" s="13">
        <v>7.3650000000000002</v>
      </c>
      <c r="Q6" s="13">
        <v>11.111111111111111</v>
      </c>
      <c r="R6" s="6">
        <v>7.4</v>
      </c>
    </row>
    <row r="7" spans="1:18" x14ac:dyDescent="0.25">
      <c r="A7" s="8">
        <f t="shared" si="0"/>
        <v>124.53</v>
      </c>
      <c r="B7" s="9">
        <f t="shared" si="1"/>
        <v>134.53</v>
      </c>
      <c r="C7" s="10">
        <v>121.2</v>
      </c>
      <c r="D7" s="10">
        <v>1.6666666666666666E-2</v>
      </c>
      <c r="E7" s="11">
        <f t="shared" si="2"/>
        <v>114.53</v>
      </c>
      <c r="F7" s="12">
        <f t="shared" si="3"/>
        <v>144.53</v>
      </c>
      <c r="G7" s="13">
        <v>114.53</v>
      </c>
      <c r="H7" s="13">
        <v>1.1111111111111112E-2</v>
      </c>
      <c r="I7" s="7">
        <v>134.11000000000001</v>
      </c>
      <c r="J7" s="11">
        <f t="shared" si="4"/>
        <v>7.375</v>
      </c>
      <c r="K7" s="12">
        <f t="shared" si="5"/>
        <v>7.3849999999999998</v>
      </c>
      <c r="L7" s="13">
        <v>7.3849999999999998</v>
      </c>
      <c r="M7" s="13">
        <v>8.3333333333333339</v>
      </c>
      <c r="N7" s="11">
        <f t="shared" si="6"/>
        <v>7.3650000000000002</v>
      </c>
      <c r="O7" s="12">
        <f t="shared" si="7"/>
        <v>7.3949999999999996</v>
      </c>
      <c r="P7" s="13">
        <v>7.375</v>
      </c>
      <c r="Q7" s="13">
        <v>11.111111111111111</v>
      </c>
      <c r="R7" s="6">
        <v>7.4</v>
      </c>
    </row>
    <row r="8" spans="1:18" x14ac:dyDescent="0.25">
      <c r="A8" s="8">
        <f t="shared" si="0"/>
        <v>125.25999999999999</v>
      </c>
      <c r="B8" s="9">
        <f t="shared" si="1"/>
        <v>135.26</v>
      </c>
      <c r="C8" s="10">
        <v>123.43</v>
      </c>
      <c r="D8" s="10">
        <v>8.3333333333333332E-3</v>
      </c>
      <c r="E8" s="11">
        <f t="shared" si="2"/>
        <v>115.25999999999999</v>
      </c>
      <c r="F8" s="12">
        <f t="shared" si="3"/>
        <v>145.26</v>
      </c>
      <c r="G8" s="13">
        <v>115.25999999999999</v>
      </c>
      <c r="H8" s="13">
        <v>1.3888888888888888E-2</v>
      </c>
      <c r="I8" s="7">
        <v>137.05000000000001</v>
      </c>
      <c r="J8" s="11">
        <f t="shared" si="4"/>
        <v>7.3849999999999998</v>
      </c>
      <c r="K8" s="12">
        <f t="shared" si="5"/>
        <v>7.3949999999999996</v>
      </c>
      <c r="L8" s="13">
        <v>7.3949999999999996</v>
      </c>
      <c r="M8" s="13">
        <v>25</v>
      </c>
      <c r="N8" s="11">
        <f t="shared" si="6"/>
        <v>7.375</v>
      </c>
      <c r="O8" s="12">
        <f t="shared" si="7"/>
        <v>7.4049999999999994</v>
      </c>
      <c r="P8" s="13">
        <v>7.3850000000000007</v>
      </c>
      <c r="Q8" s="13">
        <v>16.666666666666668</v>
      </c>
      <c r="R8" s="6">
        <v>7.4</v>
      </c>
    </row>
    <row r="9" spans="1:18" x14ac:dyDescent="0.25">
      <c r="A9" s="8">
        <f t="shared" si="0"/>
        <v>127.28999999999999</v>
      </c>
      <c r="B9" s="9">
        <f t="shared" si="1"/>
        <v>137.29</v>
      </c>
      <c r="C9" s="10">
        <v>124.53</v>
      </c>
      <c r="D9" s="10">
        <v>1.6666666666666666E-2</v>
      </c>
      <c r="E9" s="11">
        <f t="shared" si="2"/>
        <v>117.28999999999999</v>
      </c>
      <c r="F9" s="12">
        <f t="shared" si="3"/>
        <v>147.29</v>
      </c>
      <c r="G9" s="13">
        <v>117.28999999999999</v>
      </c>
      <c r="H9" s="13">
        <v>1.6666666666666666E-2</v>
      </c>
      <c r="I9" s="7">
        <v>142.81</v>
      </c>
      <c r="J9" s="11">
        <f t="shared" si="4"/>
        <v>7.3950000000000005</v>
      </c>
      <c r="K9" s="12">
        <f t="shared" si="5"/>
        <v>7.4050000000000002</v>
      </c>
      <c r="L9" s="13">
        <v>7.4050000000000002</v>
      </c>
      <c r="M9" s="13">
        <v>16.666666666666668</v>
      </c>
      <c r="N9" s="11">
        <f t="shared" si="6"/>
        <v>7.3850000000000007</v>
      </c>
      <c r="O9" s="12">
        <f t="shared" si="7"/>
        <v>7.415</v>
      </c>
      <c r="P9" s="13">
        <v>7.3950000000000005</v>
      </c>
      <c r="Q9" s="13">
        <v>16.666666666666668</v>
      </c>
      <c r="R9" s="6">
        <v>7.41</v>
      </c>
    </row>
    <row r="10" spans="1:18" x14ac:dyDescent="0.25">
      <c r="A10" s="8">
        <f t="shared" si="0"/>
        <v>129.11000000000001</v>
      </c>
      <c r="B10" s="9">
        <f t="shared" si="1"/>
        <v>139.11000000000001</v>
      </c>
      <c r="C10" s="10">
        <v>125.25999999999999</v>
      </c>
      <c r="D10" s="10">
        <v>2.5000000000000001E-2</v>
      </c>
      <c r="E10" s="11">
        <f t="shared" si="2"/>
        <v>119.11000000000001</v>
      </c>
      <c r="F10" s="12">
        <f t="shared" si="3"/>
        <v>149.11000000000001</v>
      </c>
      <c r="G10" s="13">
        <v>119.11000000000001</v>
      </c>
      <c r="H10" s="13">
        <v>1.9444444444444445E-2</v>
      </c>
      <c r="I10" s="7">
        <v>144.4</v>
      </c>
      <c r="J10" s="11">
        <f t="shared" si="4"/>
        <v>7.3950000000000005</v>
      </c>
      <c r="K10" s="12">
        <f t="shared" si="5"/>
        <v>7.4050000000000002</v>
      </c>
      <c r="L10" s="13">
        <v>7.415</v>
      </c>
      <c r="M10" s="13">
        <v>8.3333333333333339</v>
      </c>
      <c r="N10" s="11">
        <f t="shared" si="6"/>
        <v>7.3850000000000007</v>
      </c>
      <c r="O10" s="12">
        <f t="shared" si="7"/>
        <v>7.415</v>
      </c>
      <c r="P10" s="13">
        <v>7.4050000000000002</v>
      </c>
      <c r="Q10" s="13">
        <v>16.666666666666668</v>
      </c>
      <c r="R10" s="6">
        <v>7.41</v>
      </c>
    </row>
    <row r="11" spans="1:18" x14ac:dyDescent="0.25">
      <c r="A11" s="8">
        <f t="shared" si="0"/>
        <v>132.05000000000001</v>
      </c>
      <c r="B11" s="9">
        <f t="shared" si="1"/>
        <v>142.05000000000001</v>
      </c>
      <c r="C11" s="10">
        <v>127.28999999999999</v>
      </c>
      <c r="D11" s="10">
        <v>3.3333333333333333E-2</v>
      </c>
      <c r="E11" s="11">
        <f t="shared" si="2"/>
        <v>122.05000000000001</v>
      </c>
      <c r="F11" s="12">
        <f t="shared" si="3"/>
        <v>152.05000000000001</v>
      </c>
      <c r="G11" s="13">
        <v>122.05000000000001</v>
      </c>
      <c r="H11" s="13">
        <v>2.2222222222222223E-2</v>
      </c>
      <c r="I11" s="7">
        <v>151.41999999999999</v>
      </c>
      <c r="J11" s="11">
        <f t="shared" si="4"/>
        <v>7.3950000000000005</v>
      </c>
      <c r="K11" s="12">
        <f t="shared" si="5"/>
        <v>7.4050000000000002</v>
      </c>
      <c r="L11" s="13">
        <v>7.4249999999999998</v>
      </c>
      <c r="M11" s="13">
        <v>8.3333333333333339</v>
      </c>
      <c r="N11" s="11">
        <f t="shared" si="6"/>
        <v>7.3850000000000007</v>
      </c>
      <c r="O11" s="12">
        <f t="shared" si="7"/>
        <v>7.415</v>
      </c>
      <c r="P11" s="13">
        <v>7.415</v>
      </c>
      <c r="Q11" s="13">
        <v>11.111111111111111</v>
      </c>
      <c r="R11" s="6">
        <v>7.42</v>
      </c>
    </row>
    <row r="12" spans="1:18" x14ac:dyDescent="0.25">
      <c r="A12" s="8">
        <f t="shared" si="0"/>
        <v>137.81</v>
      </c>
      <c r="B12" s="9">
        <f t="shared" si="1"/>
        <v>147.81</v>
      </c>
      <c r="C12" s="10">
        <v>129.11000000000001</v>
      </c>
      <c r="D12" s="10">
        <v>4.1666666666666664E-2</v>
      </c>
      <c r="E12" s="11">
        <f t="shared" si="2"/>
        <v>127.81</v>
      </c>
      <c r="F12" s="12">
        <f t="shared" si="3"/>
        <v>157.81</v>
      </c>
      <c r="G12" s="13">
        <v>127.81</v>
      </c>
      <c r="H12" s="13">
        <v>2.5000000000000001E-2</v>
      </c>
      <c r="I12" s="7">
        <v>164.05</v>
      </c>
      <c r="J12" s="11">
        <f t="shared" si="4"/>
        <v>7.4050000000000002</v>
      </c>
      <c r="K12" s="12">
        <f t="shared" si="5"/>
        <v>7.415</v>
      </c>
      <c r="L12" s="13">
        <v>7.4349999999999996</v>
      </c>
      <c r="M12" s="13">
        <v>0</v>
      </c>
      <c r="N12" s="11">
        <f t="shared" si="6"/>
        <v>7.3950000000000005</v>
      </c>
      <c r="O12" s="12">
        <f t="shared" si="7"/>
        <v>7.4249999999999998</v>
      </c>
      <c r="P12" s="13">
        <v>7.4249999999999998</v>
      </c>
      <c r="Q12" s="13">
        <v>5.5555555555555554</v>
      </c>
      <c r="R12" s="6">
        <v>7.43</v>
      </c>
    </row>
    <row r="13" spans="1:18" x14ac:dyDescent="0.25">
      <c r="A13" s="8">
        <f t="shared" si="0"/>
        <v>139.4</v>
      </c>
      <c r="B13" s="9">
        <f t="shared" si="1"/>
        <v>149.4</v>
      </c>
      <c r="C13" s="10">
        <v>131.19999999999999</v>
      </c>
      <c r="D13" s="10">
        <v>3.3333333333333333E-2</v>
      </c>
      <c r="E13" s="11">
        <f t="shared" si="2"/>
        <v>129.4</v>
      </c>
      <c r="F13" s="12">
        <f t="shared" si="3"/>
        <v>159.4</v>
      </c>
      <c r="G13" s="13">
        <v>129.4</v>
      </c>
      <c r="H13" s="13">
        <v>2.7777777777777776E-2</v>
      </c>
      <c r="J13" s="11">
        <f t="shared" si="4"/>
        <v>7.4050000000000002</v>
      </c>
      <c r="K13" s="11">
        <f t="shared" si="5"/>
        <v>7.415</v>
      </c>
      <c r="N13" s="11">
        <f t="shared" si="6"/>
        <v>7.3950000000000005</v>
      </c>
      <c r="O13" s="12">
        <f t="shared" si="7"/>
        <v>7.4249999999999998</v>
      </c>
      <c r="P13" s="13">
        <v>7.4349999999999996</v>
      </c>
      <c r="Q13" s="13">
        <v>2.7777777777777777</v>
      </c>
    </row>
    <row r="14" spans="1:18" x14ac:dyDescent="0.25">
      <c r="A14" s="8">
        <f t="shared" si="0"/>
        <v>146.41999999999999</v>
      </c>
      <c r="B14" s="9">
        <f t="shared" si="1"/>
        <v>156.41999999999999</v>
      </c>
      <c r="C14" s="10">
        <v>132.05000000000001</v>
      </c>
      <c r="D14" s="10">
        <v>4.1666666666666664E-2</v>
      </c>
      <c r="E14" s="11">
        <f t="shared" si="2"/>
        <v>136.41999999999999</v>
      </c>
      <c r="F14" s="12">
        <f t="shared" si="3"/>
        <v>166.42</v>
      </c>
      <c r="G14" s="13">
        <v>129.63</v>
      </c>
      <c r="H14" s="13">
        <v>2.5000000000000001E-2</v>
      </c>
      <c r="I14" s="7"/>
      <c r="J14" s="11">
        <f t="shared" si="4"/>
        <v>7.415</v>
      </c>
      <c r="K14" s="11">
        <f t="shared" si="5"/>
        <v>7.4249999999999998</v>
      </c>
      <c r="N14" s="11">
        <f>R11-0.015</f>
        <v>7.4050000000000002</v>
      </c>
      <c r="O14" s="11">
        <f>R11+0.015</f>
        <v>7.4349999999999996</v>
      </c>
      <c r="P14" s="19">
        <v>7.4449999999999994</v>
      </c>
      <c r="Q14" s="18">
        <v>0</v>
      </c>
    </row>
    <row r="15" spans="1:18" x14ac:dyDescent="0.25">
      <c r="A15" s="8">
        <f t="shared" si="0"/>
        <v>159.05000000000001</v>
      </c>
      <c r="B15" s="9">
        <f t="shared" si="1"/>
        <v>169.05</v>
      </c>
      <c r="C15" s="10">
        <v>134.53</v>
      </c>
      <c r="D15" s="10">
        <v>3.3333333333333333E-2</v>
      </c>
      <c r="E15" s="11">
        <f t="shared" si="2"/>
        <v>149.05000000000001</v>
      </c>
      <c r="F15" s="12">
        <f t="shared" si="3"/>
        <v>179.05</v>
      </c>
      <c r="G15" s="13">
        <v>133.43</v>
      </c>
      <c r="H15" s="13">
        <v>2.2222222222222223E-2</v>
      </c>
      <c r="I15" s="7"/>
      <c r="J15" s="11">
        <f t="shared" si="4"/>
        <v>7.4249999999999998</v>
      </c>
      <c r="K15" s="11">
        <f t="shared" si="5"/>
        <v>7.4349999999999996</v>
      </c>
      <c r="N15" s="11">
        <f>R12-0.015</f>
        <v>7.415</v>
      </c>
      <c r="O15" s="11">
        <f>R12+0.015</f>
        <v>7.4449999999999994</v>
      </c>
    </row>
    <row r="16" spans="1:18" x14ac:dyDescent="0.25">
      <c r="A16" s="7"/>
      <c r="B16" s="7"/>
      <c r="C16" s="10">
        <v>135.26</v>
      </c>
      <c r="D16" s="10">
        <v>2.5000000000000001E-2</v>
      </c>
      <c r="E16" s="7"/>
      <c r="F16" s="7"/>
      <c r="G16" s="13">
        <v>136.41999999999999</v>
      </c>
      <c r="H16" s="13">
        <v>2.5000000000000001E-2</v>
      </c>
      <c r="I16" s="7"/>
      <c r="J16" s="7"/>
      <c r="K16" s="7"/>
      <c r="N16" s="7"/>
      <c r="O16" s="7"/>
    </row>
    <row r="17" spans="1:17" x14ac:dyDescent="0.25">
      <c r="A17" s="7"/>
      <c r="B17" s="7"/>
      <c r="C17" s="10">
        <v>137.29</v>
      </c>
      <c r="D17" s="10">
        <v>1.6666666666666666E-2</v>
      </c>
      <c r="E17" s="7"/>
      <c r="F17" s="7"/>
      <c r="G17" s="13">
        <v>141.19999999999999</v>
      </c>
      <c r="H17" s="13">
        <v>2.2222222222222223E-2</v>
      </c>
      <c r="I17" s="7"/>
      <c r="J17" s="7"/>
      <c r="K17" s="7"/>
      <c r="N17" s="7"/>
      <c r="O17" s="7"/>
    </row>
    <row r="18" spans="1:17" x14ac:dyDescent="0.25">
      <c r="A18" s="7"/>
      <c r="B18" s="7"/>
      <c r="C18" s="10">
        <v>137.81</v>
      </c>
      <c r="D18" s="10">
        <v>2.5000000000000001E-2</v>
      </c>
      <c r="E18" s="7"/>
      <c r="F18" s="7"/>
      <c r="G18" s="13">
        <v>144.53</v>
      </c>
      <c r="H18" s="13">
        <v>1.9444444444444445E-2</v>
      </c>
      <c r="I18" s="7"/>
      <c r="J18" s="7"/>
      <c r="K18" s="7"/>
      <c r="N18" s="7"/>
      <c r="O18" s="7"/>
      <c r="Q18" s="6"/>
    </row>
    <row r="19" spans="1:17" x14ac:dyDescent="0.25">
      <c r="A19" s="7"/>
      <c r="B19" s="7"/>
      <c r="C19" s="10">
        <v>139.11000000000001</v>
      </c>
      <c r="D19" s="10">
        <v>1.6666666666666666E-2</v>
      </c>
      <c r="E19" s="7"/>
      <c r="F19" s="7"/>
      <c r="G19" s="13">
        <v>145.26</v>
      </c>
      <c r="H19" s="13">
        <v>1.6666666666666666E-2</v>
      </c>
      <c r="I19" s="7"/>
      <c r="J19" s="7"/>
      <c r="K19" s="7"/>
      <c r="M19" s="6"/>
      <c r="N19" s="7"/>
      <c r="O19" s="7"/>
      <c r="Q19" s="6"/>
    </row>
    <row r="20" spans="1:17" x14ac:dyDescent="0.25">
      <c r="A20" s="6"/>
      <c r="B20" s="6"/>
      <c r="C20" s="10">
        <v>139.4</v>
      </c>
      <c r="D20" s="10">
        <v>2.5000000000000001E-2</v>
      </c>
      <c r="G20" s="13">
        <v>147.29</v>
      </c>
      <c r="H20" s="13">
        <v>1.3888888888888888E-2</v>
      </c>
      <c r="J20" s="6"/>
      <c r="K20" s="6"/>
      <c r="M20" s="6"/>
      <c r="N20" s="6"/>
      <c r="O20" s="6"/>
      <c r="Q20" s="6"/>
    </row>
    <row r="21" spans="1:17" x14ac:dyDescent="0.25">
      <c r="A21" s="6"/>
      <c r="B21" s="6"/>
      <c r="C21" s="10">
        <v>142.05000000000001</v>
      </c>
      <c r="D21" s="10">
        <v>1.6666666666666666E-2</v>
      </c>
      <c r="G21" s="13">
        <v>149.05000000000001</v>
      </c>
      <c r="H21" s="13">
        <v>1.6666666666666666E-2</v>
      </c>
      <c r="J21" s="6"/>
      <c r="K21" s="6"/>
      <c r="M21" s="6"/>
      <c r="N21" s="6"/>
      <c r="O21" s="6"/>
      <c r="Q21" s="6"/>
    </row>
    <row r="22" spans="1:17" x14ac:dyDescent="0.25">
      <c r="A22" s="6"/>
      <c r="B22" s="6"/>
      <c r="C22" s="10">
        <v>146.41999999999999</v>
      </c>
      <c r="D22" s="10">
        <v>2.5000000000000001E-2</v>
      </c>
      <c r="G22" s="13">
        <v>149.11000000000001</v>
      </c>
      <c r="H22" s="13">
        <v>1.3888888888888888E-2</v>
      </c>
      <c r="J22" s="6"/>
      <c r="K22" s="6"/>
      <c r="M22" s="6"/>
      <c r="N22" s="6"/>
      <c r="O22" s="6"/>
      <c r="Q22" s="6"/>
    </row>
    <row r="23" spans="1:17" x14ac:dyDescent="0.25">
      <c r="A23" s="6"/>
      <c r="B23" s="6"/>
      <c r="C23" s="10">
        <v>147.81</v>
      </c>
      <c r="D23" s="10">
        <v>1.6666666666666666E-2</v>
      </c>
      <c r="G23" s="13">
        <v>152.05000000000001</v>
      </c>
      <c r="H23" s="13">
        <v>1.1111111111111112E-2</v>
      </c>
      <c r="J23" s="6"/>
      <c r="K23" s="6"/>
      <c r="M23" s="6"/>
      <c r="N23" s="6"/>
      <c r="O23" s="6"/>
      <c r="Q23" s="6"/>
    </row>
    <row r="24" spans="1:17" x14ac:dyDescent="0.25">
      <c r="A24" s="6"/>
      <c r="B24" s="6"/>
      <c r="C24" s="10">
        <v>149.4</v>
      </c>
      <c r="D24" s="10">
        <v>8.3333333333333332E-3</v>
      </c>
      <c r="G24" s="13">
        <v>157.81</v>
      </c>
      <c r="H24" s="13">
        <v>8.3333333333333332E-3</v>
      </c>
      <c r="J24" s="6"/>
      <c r="K24" s="6"/>
      <c r="M24" s="6"/>
      <c r="N24" s="6"/>
      <c r="O24" s="6"/>
      <c r="Q24" s="6"/>
    </row>
    <row r="25" spans="1:17" x14ac:dyDescent="0.25">
      <c r="A25" s="6"/>
      <c r="B25" s="6"/>
      <c r="C25" s="10">
        <v>156.41999999999999</v>
      </c>
      <c r="D25" s="10">
        <v>0</v>
      </c>
      <c r="G25" s="13">
        <v>159.4</v>
      </c>
      <c r="H25" s="13">
        <v>5.5555555555555558E-3</v>
      </c>
      <c r="J25" s="6"/>
      <c r="K25" s="6"/>
      <c r="M25" s="6"/>
      <c r="N25" s="6"/>
      <c r="O25" s="6"/>
      <c r="Q25" s="6"/>
    </row>
    <row r="26" spans="1:17" x14ac:dyDescent="0.25">
      <c r="A26" s="6"/>
      <c r="B26" s="6"/>
      <c r="C26" s="10">
        <v>159.05000000000001</v>
      </c>
      <c r="D26" s="10">
        <v>8.3333333333333332E-3</v>
      </c>
      <c r="G26" s="13">
        <v>166.42</v>
      </c>
      <c r="H26" s="13">
        <v>2.7777777777777779E-3</v>
      </c>
      <c r="J26" s="6"/>
      <c r="K26" s="6"/>
      <c r="M26" s="6"/>
      <c r="N26" s="6"/>
      <c r="O26" s="6"/>
      <c r="Q26" s="6"/>
    </row>
    <row r="27" spans="1:17" x14ac:dyDescent="0.25">
      <c r="A27" s="6"/>
      <c r="B27" s="6"/>
      <c r="C27" s="10">
        <v>169.05</v>
      </c>
      <c r="D27" s="10">
        <v>0</v>
      </c>
      <c r="G27" s="13">
        <v>179.05</v>
      </c>
      <c r="H27" s="13">
        <v>0</v>
      </c>
      <c r="J27" s="6"/>
      <c r="K27" s="6"/>
      <c r="N27" s="6"/>
      <c r="O27" s="6"/>
      <c r="Q27" s="6"/>
    </row>
    <row r="32" spans="1:17" x14ac:dyDescent="0.25">
      <c r="D32" s="6"/>
      <c r="H32" s="6"/>
    </row>
    <row r="33" spans="4:8" x14ac:dyDescent="0.25">
      <c r="D33" s="6"/>
      <c r="H33" s="6"/>
    </row>
    <row r="34" spans="4:8" x14ac:dyDescent="0.25">
      <c r="D34" s="6"/>
      <c r="H34" s="6"/>
    </row>
    <row r="35" spans="4:8" x14ac:dyDescent="0.25">
      <c r="D35" s="6"/>
      <c r="H35" s="6"/>
    </row>
    <row r="36" spans="4:8" x14ac:dyDescent="0.25">
      <c r="D36" s="6"/>
      <c r="H36" s="6"/>
    </row>
    <row r="37" spans="4:8" x14ac:dyDescent="0.25">
      <c r="D37" s="6"/>
      <c r="H37" s="6"/>
    </row>
    <row r="38" spans="4:8" x14ac:dyDescent="0.25">
      <c r="D38" s="6"/>
      <c r="H38" s="6"/>
    </row>
    <row r="39" spans="4:8" x14ac:dyDescent="0.25">
      <c r="D39" s="6"/>
      <c r="H39" s="6"/>
    </row>
    <row r="40" spans="4:8" x14ac:dyDescent="0.25">
      <c r="D40" s="6"/>
      <c r="H40" s="6"/>
    </row>
    <row r="41" spans="4:8" x14ac:dyDescent="0.25">
      <c r="D41" s="6"/>
      <c r="H41" s="6"/>
    </row>
    <row r="42" spans="4:8" x14ac:dyDescent="0.25">
      <c r="D42" s="6"/>
      <c r="H42" s="6"/>
    </row>
    <row r="43" spans="4:8" x14ac:dyDescent="0.25">
      <c r="D43" s="6"/>
      <c r="H43" s="6"/>
    </row>
    <row r="44" spans="4:8" x14ac:dyDescent="0.25">
      <c r="D44" s="6"/>
      <c r="H44" s="6"/>
    </row>
    <row r="45" spans="4:8" x14ac:dyDescent="0.25">
      <c r="D45" s="6"/>
      <c r="H45" s="6"/>
    </row>
    <row r="46" spans="4:8" x14ac:dyDescent="0.25">
      <c r="D46" s="6"/>
      <c r="H46" s="6"/>
    </row>
    <row r="47" spans="4:8" x14ac:dyDescent="0.25">
      <c r="D47" s="6"/>
      <c r="H47" s="6"/>
    </row>
    <row r="48" spans="4:8" x14ac:dyDescent="0.25">
      <c r="D48" s="6"/>
      <c r="H48" s="6"/>
    </row>
    <row r="49" spans="4:8" x14ac:dyDescent="0.25">
      <c r="D49" s="6"/>
      <c r="H49" s="6"/>
    </row>
    <row r="50" spans="4:8" x14ac:dyDescent="0.25">
      <c r="D50" s="6"/>
      <c r="H50" s="6"/>
    </row>
    <row r="51" spans="4:8" x14ac:dyDescent="0.25">
      <c r="D51" s="6"/>
      <c r="H51" s="6"/>
    </row>
    <row r="52" spans="4:8" x14ac:dyDescent="0.25">
      <c r="D52" s="6"/>
      <c r="H52" s="6"/>
    </row>
    <row r="53" spans="4:8" x14ac:dyDescent="0.25">
      <c r="D53" s="6"/>
      <c r="H53" s="6"/>
    </row>
    <row r="54" spans="4:8" x14ac:dyDescent="0.25">
      <c r="D54" s="6"/>
      <c r="H54" s="6"/>
    </row>
    <row r="55" spans="4:8" x14ac:dyDescent="0.25">
      <c r="H55" s="6"/>
    </row>
    <row r="56" spans="4:8" x14ac:dyDescent="0.25">
      <c r="H56" s="6"/>
    </row>
    <row r="57" spans="4:8" x14ac:dyDescent="0.25">
      <c r="H57" s="6"/>
    </row>
    <row r="58" spans="4:8" x14ac:dyDescent="0.25">
      <c r="H58" s="6"/>
    </row>
    <row r="59" spans="4:8" x14ac:dyDescent="0.25">
      <c r="H59" s="6"/>
    </row>
    <row r="60" spans="4:8" x14ac:dyDescent="0.25">
      <c r="H60" s="6"/>
    </row>
    <row r="61" spans="4:8" x14ac:dyDescent="0.25">
      <c r="H61" s="6"/>
    </row>
    <row r="62" spans="4:8" x14ac:dyDescent="0.25">
      <c r="H62" s="6"/>
    </row>
    <row r="63" spans="4:8" x14ac:dyDescent="0.25">
      <c r="H63" s="6"/>
    </row>
    <row r="64" spans="4:8" x14ac:dyDescent="0.25">
      <c r="H64" s="6"/>
    </row>
  </sheetData>
  <sortState xmlns:xlrd2="http://schemas.microsoft.com/office/spreadsheetml/2017/richdata2" ref="L4:L26">
    <sortCondition ref="L4:L26"/>
  </sortState>
  <mergeCells count="10">
    <mergeCell ref="N2:Q2"/>
    <mergeCell ref="N3:O3"/>
    <mergeCell ref="J1:Q1"/>
    <mergeCell ref="J2:M2"/>
    <mergeCell ref="J3:K3"/>
    <mergeCell ref="E2:H2"/>
    <mergeCell ref="A1:H1"/>
    <mergeCell ref="E3:F3"/>
    <mergeCell ref="A2:D2"/>
    <mergeCell ref="A3:B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E367B-8DA7-424E-BF98-1D911195EC8D}">
  <dimension ref="A1:N30"/>
  <sheetViews>
    <sheetView tabSelected="1" topLeftCell="A7" workbookViewId="0">
      <selection activeCell="H30" sqref="H17:K30"/>
    </sheetView>
  </sheetViews>
  <sheetFormatPr defaultRowHeight="15" x14ac:dyDescent="0.25"/>
  <cols>
    <col min="1" max="1" width="10" customWidth="1"/>
    <col min="2" max="2" width="11.85546875" bestFit="1" customWidth="1"/>
    <col min="3" max="3" width="11.85546875" style="6" customWidth="1"/>
    <col min="4" max="4" width="12" bestFit="1" customWidth="1"/>
    <col min="6" max="6" width="10" bestFit="1" customWidth="1"/>
    <col min="7" max="7" width="11.85546875" bestFit="1" customWidth="1"/>
    <col min="8" max="8" width="15" bestFit="1" customWidth="1"/>
    <col min="9" max="9" width="11.7109375" customWidth="1"/>
    <col min="10" max="10" width="14.140625" customWidth="1"/>
    <col min="12" max="12" width="9.140625" customWidth="1"/>
  </cols>
  <sheetData>
    <row r="1" spans="1:14" x14ac:dyDescent="0.25">
      <c r="A1" s="20" t="s">
        <v>0</v>
      </c>
      <c r="B1" s="20" t="s">
        <v>1</v>
      </c>
      <c r="C1" s="20" t="s">
        <v>24</v>
      </c>
      <c r="D1" s="20" t="s">
        <v>25</v>
      </c>
      <c r="H1" s="20" t="s">
        <v>0</v>
      </c>
      <c r="I1" s="20" t="s">
        <v>1</v>
      </c>
      <c r="J1" s="24" t="s">
        <v>26</v>
      </c>
      <c r="K1" s="24"/>
      <c r="L1" s="26" t="s">
        <v>27</v>
      </c>
      <c r="M1" s="6"/>
      <c r="N1" s="6"/>
    </row>
    <row r="2" spans="1:14" x14ac:dyDescent="0.25">
      <c r="A2" s="20">
        <v>1</v>
      </c>
      <c r="B2" s="5">
        <v>134.11000000000001</v>
      </c>
      <c r="C2" s="5">
        <f>(B2-131)/10</f>
        <v>0.31100000000000139</v>
      </c>
      <c r="D2" s="5">
        <f>_xlfn.NORM.DIST(C2,0,1,FALSE)</f>
        <v>0.38010831279513652</v>
      </c>
      <c r="H2" s="20">
        <v>1</v>
      </c>
      <c r="I2" s="5">
        <v>134.11000000000001</v>
      </c>
      <c r="J2" s="5">
        <f>(145-I2)/10</f>
        <v>1.0889999999999986</v>
      </c>
      <c r="K2" s="5">
        <f>(125-I2)/10</f>
        <v>-0.91100000000000136</v>
      </c>
      <c r="L2" s="5">
        <f>_xlfn.NORM.DIST(MAX(J2:K2),0,1,TRUE)-_xlfn.NORM.DIST(MIN(J2:K2),0,1,TRUE)</f>
        <v>0.6807753703224515</v>
      </c>
    </row>
    <row r="3" spans="1:14" x14ac:dyDescent="0.25">
      <c r="A3" s="20">
        <v>2</v>
      </c>
      <c r="B3" s="5">
        <v>129.53</v>
      </c>
      <c r="C3" s="5">
        <f t="shared" ref="C3:C13" si="0">(B3-131)/10</f>
        <v>-0.14699999999999988</v>
      </c>
      <c r="D3" s="5">
        <f t="shared" ref="D3:D13" si="1">_xlfn.NORM.DIST(C3,0,1,FALSE)</f>
        <v>0.39465511060182795</v>
      </c>
      <c r="H3" s="20">
        <v>2</v>
      </c>
      <c r="I3" s="5">
        <v>129.53</v>
      </c>
      <c r="J3" s="5">
        <f t="shared" ref="J3:J13" si="2">(145-I3)/10</f>
        <v>1.5469999999999999</v>
      </c>
      <c r="K3" s="5">
        <f t="shared" ref="K3:K13" si="3">(125-I3)/10</f>
        <v>-0.45300000000000012</v>
      </c>
      <c r="L3" s="5">
        <f t="shared" ref="L3:L13" si="4">_xlfn.NORM.DIST(MAX(J3:K3),0,1,TRUE)-_xlfn.NORM.DIST(MIN(J3:K3),0,1,TRUE)</f>
        <v>0.61379400641609783</v>
      </c>
    </row>
    <row r="4" spans="1:14" x14ac:dyDescent="0.25">
      <c r="A4" s="20">
        <v>3</v>
      </c>
      <c r="B4" s="5">
        <v>142.81</v>
      </c>
      <c r="C4" s="5">
        <f t="shared" si="0"/>
        <v>1.1810000000000003</v>
      </c>
      <c r="D4" s="5">
        <f t="shared" si="1"/>
        <v>0.1986284999861874</v>
      </c>
      <c r="H4" s="20">
        <v>3</v>
      </c>
      <c r="I4" s="5">
        <v>142.81</v>
      </c>
      <c r="J4" s="5">
        <f t="shared" si="2"/>
        <v>0.21899999999999978</v>
      </c>
      <c r="K4" s="5">
        <f t="shared" si="3"/>
        <v>-1.7810000000000001</v>
      </c>
      <c r="L4" s="5">
        <f t="shared" si="4"/>
        <v>0.54921875074706339</v>
      </c>
    </row>
    <row r="5" spans="1:14" x14ac:dyDescent="0.25">
      <c r="A5" s="20">
        <v>4</v>
      </c>
      <c r="B5" s="5">
        <v>130.26</v>
      </c>
      <c r="C5" s="5">
        <f t="shared" si="0"/>
        <v>-7.4000000000000912E-2</v>
      </c>
      <c r="D5" s="5">
        <f t="shared" si="1"/>
        <v>0.39785147043798458</v>
      </c>
      <c r="H5" s="20">
        <v>4</v>
      </c>
      <c r="I5" s="5">
        <v>130.26</v>
      </c>
      <c r="J5" s="5">
        <f t="shared" si="2"/>
        <v>1.4740000000000009</v>
      </c>
      <c r="K5" s="5">
        <f t="shared" si="3"/>
        <v>-0.52599999999999913</v>
      </c>
      <c r="L5" s="5">
        <f t="shared" si="4"/>
        <v>0.63031510092990184</v>
      </c>
    </row>
    <row r="6" spans="1:14" x14ac:dyDescent="0.25">
      <c r="A6" s="20">
        <v>5</v>
      </c>
      <c r="B6" s="5">
        <v>118.43</v>
      </c>
      <c r="C6" s="5">
        <f t="shared" si="0"/>
        <v>-1.2569999999999992</v>
      </c>
      <c r="D6" s="5">
        <f t="shared" si="1"/>
        <v>0.18105344171460347</v>
      </c>
      <c r="H6" s="20">
        <v>5</v>
      </c>
      <c r="I6" s="5">
        <v>118.43</v>
      </c>
      <c r="J6" s="5">
        <f t="shared" si="2"/>
        <v>2.6569999999999991</v>
      </c>
      <c r="K6" s="5">
        <f t="shared" si="3"/>
        <v>0.65699999999999936</v>
      </c>
      <c r="L6" s="5">
        <f t="shared" si="4"/>
        <v>0.25164848607999868</v>
      </c>
    </row>
    <row r="7" spans="1:14" x14ac:dyDescent="0.25">
      <c r="A7" s="20">
        <v>6</v>
      </c>
      <c r="B7" s="5">
        <v>144.4</v>
      </c>
      <c r="C7" s="5">
        <f t="shared" si="0"/>
        <v>1.3400000000000005</v>
      </c>
      <c r="D7" s="5">
        <f t="shared" si="1"/>
        <v>0.16255505522553404</v>
      </c>
      <c r="H7" s="20">
        <v>6</v>
      </c>
      <c r="I7" s="5">
        <v>144.4</v>
      </c>
      <c r="J7" s="5">
        <f t="shared" si="2"/>
        <v>5.9999999999999429E-2</v>
      </c>
      <c r="K7" s="5">
        <f t="shared" si="3"/>
        <v>-1.9400000000000006</v>
      </c>
      <c r="L7" s="5">
        <f t="shared" si="4"/>
        <v>0.49773233771365399</v>
      </c>
    </row>
    <row r="8" spans="1:14" x14ac:dyDescent="0.25">
      <c r="A8" s="20">
        <v>7</v>
      </c>
      <c r="B8" s="5">
        <v>126.2</v>
      </c>
      <c r="C8" s="5">
        <f t="shared" si="0"/>
        <v>-0.4799999999999997</v>
      </c>
      <c r="D8" s="5">
        <f t="shared" si="1"/>
        <v>0.35553252850599715</v>
      </c>
      <c r="H8" s="20">
        <v>7</v>
      </c>
      <c r="I8" s="5">
        <v>126.2</v>
      </c>
      <c r="J8" s="5">
        <f t="shared" si="2"/>
        <v>1.8799999999999997</v>
      </c>
      <c r="K8" s="5">
        <f t="shared" si="3"/>
        <v>-0.12000000000000029</v>
      </c>
      <c r="L8" s="5">
        <f t="shared" si="4"/>
        <v>0.51770438705938426</v>
      </c>
    </row>
    <row r="9" spans="1:14" x14ac:dyDescent="0.25">
      <c r="A9" s="20">
        <v>8</v>
      </c>
      <c r="B9" s="5">
        <v>137.05000000000001</v>
      </c>
      <c r="C9" s="5">
        <f t="shared" si="0"/>
        <v>0.60500000000000109</v>
      </c>
      <c r="D9" s="5">
        <f t="shared" si="1"/>
        <v>0.33222227429106665</v>
      </c>
      <c r="H9" s="20">
        <v>8</v>
      </c>
      <c r="I9" s="5">
        <v>137.05000000000001</v>
      </c>
      <c r="J9" s="5">
        <f t="shared" si="2"/>
        <v>0.79499999999999882</v>
      </c>
      <c r="K9" s="5">
        <f t="shared" si="3"/>
        <v>-1.2050000000000012</v>
      </c>
      <c r="L9" s="5">
        <f t="shared" si="4"/>
        <v>0.67259159797607149</v>
      </c>
    </row>
    <row r="10" spans="1:14" x14ac:dyDescent="0.25">
      <c r="A10" s="20">
        <v>9</v>
      </c>
      <c r="B10" s="5">
        <v>114.63</v>
      </c>
      <c r="C10" s="5">
        <f t="shared" si="0"/>
        <v>-1.6370000000000005</v>
      </c>
      <c r="D10" s="5">
        <f t="shared" si="1"/>
        <v>0.10447337411455954</v>
      </c>
      <c r="H10" s="20">
        <v>9</v>
      </c>
      <c r="I10" s="5">
        <v>114.63</v>
      </c>
      <c r="J10" s="5">
        <f t="shared" si="2"/>
        <v>3.0370000000000004</v>
      </c>
      <c r="K10" s="5">
        <f t="shared" si="3"/>
        <v>1.0370000000000004</v>
      </c>
      <c r="L10" s="5">
        <f t="shared" si="4"/>
        <v>0.14867320130008932</v>
      </c>
    </row>
    <row r="11" spans="1:14" x14ac:dyDescent="0.25">
      <c r="A11" s="20">
        <v>10</v>
      </c>
      <c r="B11" s="5">
        <v>151.41999999999999</v>
      </c>
      <c r="C11" s="5">
        <f t="shared" si="0"/>
        <v>2.0419999999999989</v>
      </c>
      <c r="D11" s="5">
        <f t="shared" si="1"/>
        <v>4.9597218115526441E-2</v>
      </c>
      <c r="H11" s="20">
        <v>10</v>
      </c>
      <c r="I11" s="5">
        <v>151.41999999999999</v>
      </c>
      <c r="J11" s="5">
        <f t="shared" si="2"/>
        <v>-0.64199999999999879</v>
      </c>
      <c r="K11" s="5">
        <f t="shared" si="3"/>
        <v>-2.6419999999999986</v>
      </c>
      <c r="L11" s="5">
        <f t="shared" si="4"/>
        <v>0.25631568870639981</v>
      </c>
    </row>
    <row r="12" spans="1:14" x14ac:dyDescent="0.25">
      <c r="A12" s="20">
        <v>11</v>
      </c>
      <c r="B12" s="5">
        <v>132.29</v>
      </c>
      <c r="C12" s="5">
        <f t="shared" si="0"/>
        <v>0.1289999999999992</v>
      </c>
      <c r="D12" s="5">
        <f t="shared" si="1"/>
        <v>0.3956366524668623</v>
      </c>
      <c r="H12" s="20">
        <v>11</v>
      </c>
      <c r="I12" s="5">
        <v>132.29</v>
      </c>
      <c r="J12" s="5">
        <f t="shared" si="2"/>
        <v>1.2710000000000008</v>
      </c>
      <c r="K12" s="5">
        <f t="shared" si="3"/>
        <v>-0.7289999999999992</v>
      </c>
      <c r="L12" s="5">
        <f t="shared" si="4"/>
        <v>0.66513484444540583</v>
      </c>
    </row>
    <row r="13" spans="1:14" x14ac:dyDescent="0.25">
      <c r="A13" s="20">
        <v>12</v>
      </c>
      <c r="B13" s="5">
        <v>164.05</v>
      </c>
      <c r="C13" s="5">
        <f t="shared" si="0"/>
        <v>3.305000000000001</v>
      </c>
      <c r="D13" s="5">
        <f t="shared" si="1"/>
        <v>1.6943585722781237E-3</v>
      </c>
      <c r="H13" s="20">
        <v>12</v>
      </c>
      <c r="I13" s="5">
        <v>164.05</v>
      </c>
      <c r="J13" s="5">
        <f t="shared" si="2"/>
        <v>-1.9050000000000011</v>
      </c>
      <c r="K13" s="5">
        <f t="shared" si="3"/>
        <v>-3.9050000000000011</v>
      </c>
      <c r="L13" s="5">
        <f t="shared" si="4"/>
        <v>2.8342922859309169E-2</v>
      </c>
    </row>
    <row r="14" spans="1:14" x14ac:dyDescent="0.25">
      <c r="A14" s="21" t="s">
        <v>22</v>
      </c>
      <c r="B14" s="21"/>
      <c r="C14" s="23"/>
      <c r="D14" s="22">
        <f>1/120*(SUM(D2:D13))</f>
        <v>2.461673580689637E-2</v>
      </c>
      <c r="H14" s="21" t="s">
        <v>23</v>
      </c>
      <c r="I14" s="21"/>
      <c r="J14" s="25">
        <f>SUM(L2:L13)/12</f>
        <v>0.45935389121298559</v>
      </c>
      <c r="K14" s="25"/>
      <c r="L14" s="25"/>
    </row>
    <row r="17" spans="1:11" x14ac:dyDescent="0.25">
      <c r="A17" s="20" t="s">
        <v>0</v>
      </c>
      <c r="B17" s="20" t="s">
        <v>2</v>
      </c>
      <c r="C17" s="20" t="s">
        <v>24</v>
      </c>
      <c r="D17" s="20" t="s">
        <v>25</v>
      </c>
      <c r="H17" s="20" t="s">
        <v>0</v>
      </c>
      <c r="I17" s="20" t="s">
        <v>2</v>
      </c>
      <c r="J17" s="20" t="s">
        <v>24</v>
      </c>
      <c r="K17" s="20" t="s">
        <v>28</v>
      </c>
    </row>
    <row r="18" spans="1:11" x14ac:dyDescent="0.25">
      <c r="A18" s="20">
        <v>1</v>
      </c>
      <c r="B18" s="5">
        <v>7.38</v>
      </c>
      <c r="C18" s="5">
        <f>(7.42-B18)/0.01</f>
        <v>4.0000000000000036</v>
      </c>
      <c r="D18" s="5">
        <f>_xlfn.NORM.DIST(C18,0,1,FALSE)</f>
        <v>1.3383022576488347E-4</v>
      </c>
      <c r="H18" s="20">
        <v>1</v>
      </c>
      <c r="I18" s="5">
        <v>7.38</v>
      </c>
      <c r="J18" s="5">
        <f>(7.38-I18)/0.01</f>
        <v>0</v>
      </c>
      <c r="K18" s="5">
        <f>_xlfn.NORM.DIST(J18,0,1,TRUE)</f>
        <v>0.5</v>
      </c>
    </row>
    <row r="19" spans="1:11" x14ac:dyDescent="0.25">
      <c r="A19" s="20">
        <v>2</v>
      </c>
      <c r="B19" s="5">
        <v>7.43</v>
      </c>
      <c r="C19" s="5">
        <f t="shared" ref="C19:C29" si="5">(7.42-B19)/0.01</f>
        <v>-0.99999999999997868</v>
      </c>
      <c r="D19" s="5">
        <f t="shared" ref="D19:D29" si="6">_xlfn.NORM.DIST(C19,0,1,FALSE)</f>
        <v>0.2419707245191485</v>
      </c>
      <c r="H19" s="20">
        <v>2</v>
      </c>
      <c r="I19" s="5">
        <v>7.43</v>
      </c>
      <c r="J19" s="5">
        <f t="shared" ref="J19:J29" si="7">(7.38-I19)/0.01</f>
        <v>-4.9999999999999822</v>
      </c>
      <c r="K19" s="5">
        <f t="shared" ref="K19:K29" si="8">_xlfn.NORM.DIST(J19,0,1,TRUE)</f>
        <v>2.866515718792198E-7</v>
      </c>
    </row>
    <row r="20" spans="1:11" x14ac:dyDescent="0.25">
      <c r="A20" s="20">
        <v>3</v>
      </c>
      <c r="B20" s="5">
        <v>7.42</v>
      </c>
      <c r="C20" s="5">
        <f t="shared" si="5"/>
        <v>0</v>
      </c>
      <c r="D20" s="5">
        <f t="shared" si="6"/>
        <v>0.3989422804014327</v>
      </c>
      <c r="H20" s="20">
        <v>3</v>
      </c>
      <c r="I20" s="5">
        <v>7.42</v>
      </c>
      <c r="J20" s="5">
        <f t="shared" si="7"/>
        <v>-4.0000000000000036</v>
      </c>
      <c r="K20" s="5">
        <f t="shared" si="8"/>
        <v>3.1671241833119389E-5</v>
      </c>
    </row>
    <row r="21" spans="1:11" x14ac:dyDescent="0.25">
      <c r="A21" s="20">
        <v>4</v>
      </c>
      <c r="B21" s="5">
        <v>7.4</v>
      </c>
      <c r="C21" s="5">
        <f t="shared" si="5"/>
        <v>1.9999999999999574</v>
      </c>
      <c r="D21" s="5">
        <f t="shared" si="6"/>
        <v>5.3990966513192656E-2</v>
      </c>
      <c r="H21" s="20">
        <v>4</v>
      </c>
      <c r="I21" s="5">
        <v>7.4</v>
      </c>
      <c r="J21" s="5">
        <f t="shared" si="7"/>
        <v>-2.0000000000000462</v>
      </c>
      <c r="K21" s="5">
        <f t="shared" si="8"/>
        <v>2.27501319481767E-2</v>
      </c>
    </row>
    <row r="22" spans="1:11" x14ac:dyDescent="0.25">
      <c r="A22" s="20">
        <v>5</v>
      </c>
      <c r="B22" s="5">
        <v>7.38</v>
      </c>
      <c r="C22" s="5">
        <f t="shared" si="5"/>
        <v>4.0000000000000036</v>
      </c>
      <c r="D22" s="5">
        <f t="shared" si="6"/>
        <v>1.3383022576488347E-4</v>
      </c>
      <c r="H22" s="20">
        <v>5</v>
      </c>
      <c r="I22" s="5">
        <v>7.38</v>
      </c>
      <c r="J22" s="5">
        <f t="shared" si="7"/>
        <v>0</v>
      </c>
      <c r="K22" s="5">
        <f t="shared" si="8"/>
        <v>0.5</v>
      </c>
    </row>
    <row r="23" spans="1:11" x14ac:dyDescent="0.25">
      <c r="A23" s="20">
        <v>6</v>
      </c>
      <c r="B23" s="5">
        <v>7.36</v>
      </c>
      <c r="C23" s="5">
        <f t="shared" si="5"/>
        <v>5.9999999999999609</v>
      </c>
      <c r="D23" s="5">
        <f t="shared" si="6"/>
        <v>6.0758828498247105E-9</v>
      </c>
      <c r="H23" s="20">
        <v>6</v>
      </c>
      <c r="I23" s="5">
        <v>7.36</v>
      </c>
      <c r="J23" s="5">
        <f t="shared" si="7"/>
        <v>1.9999999999999574</v>
      </c>
      <c r="K23" s="5">
        <f t="shared" si="8"/>
        <v>0.97724986805181846</v>
      </c>
    </row>
    <row r="24" spans="1:11" x14ac:dyDescent="0.25">
      <c r="A24" s="20">
        <v>7</v>
      </c>
      <c r="B24" s="5">
        <v>7.41</v>
      </c>
      <c r="C24" s="5">
        <f t="shared" si="5"/>
        <v>0.99999999999997868</v>
      </c>
      <c r="D24" s="5">
        <f t="shared" si="6"/>
        <v>0.2419707245191485</v>
      </c>
      <c r="H24" s="20">
        <v>7</v>
      </c>
      <c r="I24" s="5">
        <v>7.41</v>
      </c>
      <c r="J24" s="5">
        <f t="shared" si="7"/>
        <v>-3.0000000000000249</v>
      </c>
      <c r="K24" s="5">
        <f t="shared" si="8"/>
        <v>1.3498980316299836E-3</v>
      </c>
    </row>
    <row r="25" spans="1:11" x14ac:dyDescent="0.25">
      <c r="A25" s="20">
        <v>8</v>
      </c>
      <c r="B25" s="5">
        <v>7.4</v>
      </c>
      <c r="C25" s="5">
        <f t="shared" si="5"/>
        <v>1.9999999999999574</v>
      </c>
      <c r="D25" s="5">
        <f t="shared" si="6"/>
        <v>5.3990966513192656E-2</v>
      </c>
      <c r="H25" s="20">
        <v>8</v>
      </c>
      <c r="I25" s="5">
        <v>7.4</v>
      </c>
      <c r="J25" s="5">
        <f t="shared" si="7"/>
        <v>-2.0000000000000462</v>
      </c>
      <c r="K25" s="5">
        <f t="shared" si="8"/>
        <v>2.27501319481767E-2</v>
      </c>
    </row>
    <row r="26" spans="1:11" x14ac:dyDescent="0.25">
      <c r="A26" s="20">
        <v>9</v>
      </c>
      <c r="B26" s="5">
        <v>7.39</v>
      </c>
      <c r="C26" s="5">
        <f t="shared" si="5"/>
        <v>3.0000000000000249</v>
      </c>
      <c r="D26" s="5">
        <f t="shared" si="6"/>
        <v>4.4318484119376762E-3</v>
      </c>
      <c r="H26" s="20">
        <v>9</v>
      </c>
      <c r="I26" s="5">
        <v>7.39</v>
      </c>
      <c r="J26" s="5">
        <f t="shared" si="7"/>
        <v>-0.99999999999997868</v>
      </c>
      <c r="K26" s="5">
        <f t="shared" si="8"/>
        <v>0.15865525393146218</v>
      </c>
    </row>
    <row r="27" spans="1:11" x14ac:dyDescent="0.25">
      <c r="A27" s="20">
        <v>10</v>
      </c>
      <c r="B27" s="5">
        <v>7.37</v>
      </c>
      <c r="C27" s="5">
        <f t="shared" si="5"/>
        <v>4.9999999999999822</v>
      </c>
      <c r="D27" s="5">
        <f t="shared" si="6"/>
        <v>1.4867195147344298E-6</v>
      </c>
      <c r="H27" s="20">
        <v>10</v>
      </c>
      <c r="I27" s="5">
        <v>7.37</v>
      </c>
      <c r="J27" s="5">
        <f t="shared" si="7"/>
        <v>0.99999999999997868</v>
      </c>
      <c r="K27" s="5">
        <f t="shared" si="8"/>
        <v>0.84134474606853782</v>
      </c>
    </row>
    <row r="28" spans="1:11" x14ac:dyDescent="0.25">
      <c r="A28" s="20">
        <v>11</v>
      </c>
      <c r="B28" s="5">
        <v>7.41</v>
      </c>
      <c r="C28" s="5">
        <f t="shared" si="5"/>
        <v>0.99999999999997868</v>
      </c>
      <c r="D28" s="5">
        <f t="shared" si="6"/>
        <v>0.2419707245191485</v>
      </c>
      <c r="H28" s="20">
        <v>11</v>
      </c>
      <c r="I28" s="5">
        <v>7.41</v>
      </c>
      <c r="J28" s="5">
        <f t="shared" si="7"/>
        <v>-3.0000000000000249</v>
      </c>
      <c r="K28" s="5">
        <f t="shared" si="8"/>
        <v>1.3498980316299836E-3</v>
      </c>
    </row>
    <row r="29" spans="1:11" x14ac:dyDescent="0.25">
      <c r="A29" s="20">
        <v>12</v>
      </c>
      <c r="B29" s="5">
        <v>7.4</v>
      </c>
      <c r="C29" s="5">
        <f t="shared" si="5"/>
        <v>1.9999999999999574</v>
      </c>
      <c r="D29" s="5">
        <f t="shared" si="6"/>
        <v>5.3990966513192656E-2</v>
      </c>
      <c r="H29" s="20">
        <v>12</v>
      </c>
      <c r="I29" s="5">
        <v>7.4</v>
      </c>
      <c r="J29" s="5">
        <f t="shared" si="7"/>
        <v>-2.0000000000000462</v>
      </c>
      <c r="K29" s="5">
        <f t="shared" si="8"/>
        <v>2.27501319481767E-2</v>
      </c>
    </row>
    <row r="30" spans="1:11" x14ac:dyDescent="0.25">
      <c r="A30" s="21" t="s">
        <v>30</v>
      </c>
      <c r="B30" s="21"/>
      <c r="C30" s="23"/>
      <c r="D30" s="22">
        <f>1/0.12*(SUM(D18:D29))</f>
        <v>10.762736292977676</v>
      </c>
      <c r="H30" s="21" t="s">
        <v>29</v>
      </c>
      <c r="I30" s="21"/>
      <c r="J30" s="23"/>
      <c r="K30" s="22">
        <f>1/12*(SUM(K18:K29))</f>
        <v>0.25401933482108441</v>
      </c>
    </row>
  </sheetData>
  <mergeCells count="6">
    <mergeCell ref="A14:B14"/>
    <mergeCell ref="H14:I14"/>
    <mergeCell ref="J1:K1"/>
    <mergeCell ref="J14:L14"/>
    <mergeCell ref="A30:B30"/>
    <mergeCell ref="H30:I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a</vt:lpstr>
      <vt:lpstr>b</vt:lpstr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2021-01-10T11:43:12Z</dcterms:created>
  <dcterms:modified xsi:type="dcterms:W3CDTF">2021-01-17T13:24:20Z</dcterms:modified>
</cp:coreProperties>
</file>