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9C5303D-77F0-4DB8-AEDA-D693391B8A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G23" i="1" s="1"/>
  <c r="P79" i="1" l="1"/>
  <c r="O70" i="1"/>
  <c r="O71" i="1" s="1"/>
  <c r="O72" i="1" s="1"/>
  <c r="O73" i="1" s="1"/>
  <c r="O74" i="1" s="1"/>
  <c r="O75" i="1" s="1"/>
  <c r="O76" i="1" s="1"/>
  <c r="O77" i="1" s="1"/>
  <c r="O69" i="1"/>
  <c r="A52" i="1"/>
  <c r="E69" i="1" s="1"/>
  <c r="F69" i="1" s="1"/>
  <c r="P63" i="1"/>
  <c r="A51" i="1"/>
  <c r="E53" i="1" s="1"/>
  <c r="F53" i="1" s="1"/>
  <c r="O54" i="1"/>
  <c r="O55" i="1" s="1"/>
  <c r="O56" i="1" s="1"/>
  <c r="O57" i="1" s="1"/>
  <c r="O58" i="1" s="1"/>
  <c r="O59" i="1" s="1"/>
  <c r="O60" i="1" s="1"/>
  <c r="O61" i="1" s="1"/>
  <c r="O53" i="1"/>
  <c r="I75" i="1" l="1"/>
  <c r="I59" i="1"/>
  <c r="I74" i="1"/>
  <c r="I58" i="1"/>
  <c r="H75" i="1"/>
  <c r="H59" i="1"/>
  <c r="H74" i="1"/>
  <c r="H58" i="1"/>
  <c r="I70" i="1"/>
  <c r="I54" i="1"/>
  <c r="H70" i="1"/>
  <c r="I69" i="1"/>
  <c r="I53" i="1"/>
  <c r="H54" i="1"/>
  <c r="H69" i="1"/>
  <c r="H53" i="1"/>
  <c r="G70" i="1"/>
  <c r="G54" i="1"/>
  <c r="C11" i="1" l="1"/>
  <c r="C10" i="1"/>
  <c r="J10" i="1" s="1"/>
  <c r="C9" i="1"/>
  <c r="L9" i="1" s="1"/>
  <c r="R34" i="1"/>
  <c r="S34" i="1" s="1"/>
  <c r="T34" i="1" s="1"/>
  <c r="U34" i="1" s="1"/>
  <c r="Q34" i="1"/>
  <c r="O37" i="1"/>
  <c r="O38" i="1" s="1"/>
  <c r="O39" i="1" s="1"/>
  <c r="O40" i="1" s="1"/>
  <c r="O41" i="1" s="1"/>
  <c r="O42" i="1" s="1"/>
  <c r="O43" i="1" s="1"/>
  <c r="O44" i="1" s="1"/>
  <c r="O36" i="1"/>
  <c r="R19" i="1"/>
  <c r="S19" i="1" s="1"/>
  <c r="T19" i="1" s="1"/>
  <c r="U19" i="1" s="1"/>
  <c r="Q19" i="1"/>
  <c r="O22" i="1"/>
  <c r="O23" i="1"/>
  <c r="O24" i="1" s="1"/>
  <c r="O25" i="1" s="1"/>
  <c r="O26" i="1" s="1"/>
  <c r="O27" i="1" s="1"/>
  <c r="O28" i="1" s="1"/>
  <c r="O29" i="1" s="1"/>
  <c r="O21" i="1"/>
  <c r="J11" i="1" l="1"/>
  <c r="J53" i="1"/>
  <c r="L53" i="1" s="1"/>
  <c r="J69" i="1"/>
  <c r="L69" i="1" s="1"/>
  <c r="J70" i="1"/>
  <c r="L70" i="1" s="1"/>
  <c r="J54" i="1"/>
  <c r="L54" i="1" s="1"/>
  <c r="I23" i="1"/>
  <c r="J22" i="1"/>
  <c r="I22" i="1"/>
  <c r="H23" i="1"/>
  <c r="H22" i="1"/>
  <c r="F22" i="1"/>
  <c r="J23" i="1"/>
  <c r="L11" i="1"/>
  <c r="L10" i="1"/>
  <c r="J9" i="1"/>
  <c r="E37" i="1"/>
  <c r="L72" i="1" l="1"/>
  <c r="J75" i="1"/>
  <c r="L75" i="1" s="1"/>
  <c r="J59" i="1"/>
  <c r="L59" i="1" s="1"/>
  <c r="J74" i="1"/>
  <c r="L74" i="1" s="1"/>
  <c r="J58" i="1"/>
  <c r="L58" i="1" s="1"/>
  <c r="L22" i="1"/>
  <c r="J38" i="1"/>
  <c r="H38" i="1"/>
  <c r="J37" i="1"/>
  <c r="I38" i="1"/>
  <c r="I37" i="1"/>
  <c r="H37" i="1"/>
  <c r="L56" i="1"/>
  <c r="L23" i="1"/>
  <c r="L61" i="1" l="1"/>
  <c r="L63" i="1" s="1"/>
  <c r="P51" i="1" s="1"/>
  <c r="L77" i="1"/>
  <c r="L79" i="1" s="1"/>
  <c r="P67" i="1" s="1"/>
  <c r="L38" i="1"/>
  <c r="L37" i="1"/>
  <c r="L25" i="1"/>
  <c r="O19" i="1" l="1"/>
  <c r="L40" i="1"/>
  <c r="L42" i="1" s="1"/>
  <c r="O34" i="1" l="1"/>
</calcChain>
</file>

<file path=xl/sharedStrings.xml><?xml version="1.0" encoding="utf-8"?>
<sst xmlns="http://schemas.openxmlformats.org/spreadsheetml/2006/main" count="50" uniqueCount="24">
  <si>
    <t>Entry Fee</t>
  </si>
  <si>
    <t>Attendence</t>
  </si>
  <si>
    <t>Rainy</t>
  </si>
  <si>
    <t>Cloudy</t>
  </si>
  <si>
    <t>Sunny</t>
  </si>
  <si>
    <t>Playing Odds</t>
  </si>
  <si>
    <t>TST</t>
  </si>
  <si>
    <t>WF</t>
  </si>
  <si>
    <t>RT</t>
  </si>
  <si>
    <t>Bets</t>
  </si>
  <si>
    <t>Fixed Cost</t>
  </si>
  <si>
    <t>Service Cost</t>
  </si>
  <si>
    <t>Attendance</t>
  </si>
  <si>
    <t>Total</t>
  </si>
  <si>
    <t>Weather</t>
  </si>
  <si>
    <t>F+S Cost</t>
  </si>
  <si>
    <t>Profit</t>
  </si>
  <si>
    <t>Second Round</t>
  </si>
  <si>
    <t>Participation Odds</t>
  </si>
  <si>
    <t>SECOND ROUND</t>
  </si>
  <si>
    <t>Total Profit</t>
  </si>
  <si>
    <t xml:space="preserve">_______________________Task 2____________________________ </t>
  </si>
  <si>
    <t>U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</si>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</sst>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D$3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2" fmlaLink="$C$3" horiz="1" inc="5" max="50" page="2" val="30"/>
</file>

<file path=xl/ctrlProps/ctrlProp6.xml><?xml version="1.0" encoding="utf-8"?>
<formControlPr xmlns="http://schemas.microsoft.com/office/spreadsheetml/2009/9/main" objectType="Scroll" dx="22" fmlaLink="$C$5" horiz="1" inc="50" max="2000" min="500" page="20" val="1500"/>
</file>

<file path=xl/ctrlProps/ctrlProp7.xml><?xml version="1.0" encoding="utf-8"?>
<formControlPr xmlns="http://schemas.microsoft.com/office/spreadsheetml/2009/9/main" objectType="Scroll" dx="22" fmlaLink="$C$6" horiz="1" inc="50" max="3000" min="500" page="20" val="2500"/>
</file>

<file path=xl/ctrlProps/ctrlProp8.xml><?xml version="1.0" encoding="utf-8"?>
<formControlPr xmlns="http://schemas.microsoft.com/office/spreadsheetml/2009/9/main" objectType="Scroll" dx="22" fmlaLink="$C$7" horiz="1" inc="50" max="6000" min="2000" page="20" val="4500"/>
</file>

<file path=xl/ctrlProps/ctrlProp9.xml><?xml version="1.0" encoding="utf-8"?>
<formControlPr xmlns="http://schemas.microsoft.com/office/spreadsheetml/2009/9/main" objectType="Scroll" dx="22" fmlaLink="$G$9" horiz="1" inc="5" max="100" page="2" val="40"/>
</file>

<file path=xl/ctrlProps/ctrlProp10.xml><?xml version="1.0" encoding="utf-8"?>
<formControlPr xmlns="http://schemas.microsoft.com/office/spreadsheetml/2009/9/main" objectType="Scroll" dx="22" fmlaLink="$G$10" horiz="1" inc="5" max="100" page="2" val="40"/>
</file>

<file path=xl/ctrlProps/ctrlProp11.xml><?xml version="1.0" encoding="utf-8"?>
<formControlPr xmlns="http://schemas.microsoft.com/office/spreadsheetml/2009/9/main" objectType="Scroll" dx="22" fmlaLink="$G$11" horiz="1" inc="5" max="100" page="2" val="50"/>
</file>

<file path=xl/ctrlProps/ctrlProp12.xml><?xml version="1.0" encoding="utf-8"?>
<formControlPr xmlns="http://schemas.microsoft.com/office/spreadsheetml/2009/9/main" objectType="Scroll" dx="22" fmlaLink="$C$13" horiz="1" inc="5" max="100" min="30" page="2" val="5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20</xdr:row>
          <xdr:rowOff>19050</xdr:rowOff>
        </xdr:from>
        <xdr:to>
          <xdr:col>2</xdr:col>
          <xdr:colOff>219075</xdr:colOff>
          <xdr:row>26</xdr:row>
          <xdr:rowOff>180975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21</xdr:row>
          <xdr:rowOff>0</xdr:rowOff>
        </xdr:from>
        <xdr:to>
          <xdr:col>1</xdr:col>
          <xdr:colOff>590550</xdr:colOff>
          <xdr:row>22</xdr:row>
          <xdr:rowOff>28575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590550</xdr:colOff>
          <xdr:row>24</xdr:row>
          <xdr:rowOff>28575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180975</xdr:rowOff>
        </xdr:from>
        <xdr:to>
          <xdr:col>2</xdr:col>
          <xdr:colOff>9525</xdr:colOff>
          <xdr:row>26</xdr:row>
          <xdr:rowOff>19050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180975</xdr:rowOff>
        </xdr:from>
        <xdr:to>
          <xdr:col>5</xdr:col>
          <xdr:colOff>714375</xdr:colOff>
          <xdr:row>2</xdr:row>
          <xdr:rowOff>180975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3</xdr:row>
          <xdr:rowOff>180975</xdr:rowOff>
        </xdr:from>
        <xdr:to>
          <xdr:col>6</xdr:col>
          <xdr:colOff>0</xdr:colOff>
          <xdr:row>4</xdr:row>
          <xdr:rowOff>180975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</xdr:row>
          <xdr:rowOff>180975</xdr:rowOff>
        </xdr:from>
        <xdr:to>
          <xdr:col>6</xdr:col>
          <xdr:colOff>9525</xdr:colOff>
          <xdr:row>7</xdr:row>
          <xdr:rowOff>0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5</xdr:col>
          <xdr:colOff>714375</xdr:colOff>
          <xdr:row>9</xdr:row>
          <xdr:rowOff>0</xdr:rowOff>
        </xdr:to>
        <xdr:sp macro="" textlink="">
          <xdr:nvSpPr>
            <xdr:cNvPr id="1035" name="Scroll Ba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9</xdr:row>
          <xdr:rowOff>0</xdr:rowOff>
        </xdr:from>
        <xdr:to>
          <xdr:col>5</xdr:col>
          <xdr:colOff>704850</xdr:colOff>
          <xdr:row>10</xdr:row>
          <xdr:rowOff>0</xdr:rowOff>
        </xdr:to>
        <xdr:sp macro="" textlink="">
          <xdr:nvSpPr>
            <xdr:cNvPr id="1036" name="Scroll Ba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6</xdr:col>
          <xdr:colOff>0</xdr:colOff>
          <xdr:row>10</xdr:row>
          <xdr:rowOff>180975</xdr:rowOff>
        </xdr:to>
        <xdr:sp macro="" textlink="">
          <xdr:nvSpPr>
            <xdr:cNvPr id="1037" name="Scroll Ba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12</xdr:row>
          <xdr:rowOff>0</xdr:rowOff>
        </xdr:from>
        <xdr:to>
          <xdr:col>6</xdr:col>
          <xdr:colOff>0</xdr:colOff>
          <xdr:row>13</xdr:row>
          <xdr:rowOff>9525</xdr:rowOff>
        </xdr:to>
        <xdr:sp macro="" textlink="">
          <xdr:nvSpPr>
            <xdr:cNvPr id="1038" name="Scroll Ba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79"/>
  <sheetViews>
    <sheetView tabSelected="1" zoomScale="85" zoomScaleNormal="85" workbookViewId="0">
      <selection activeCell="R8" sqref="R8"/>
    </sheetView>
  </sheetViews>
  <sheetFormatPr defaultRowHeight="15" x14ac:dyDescent="0.25"/>
  <cols>
    <col min="5" max="5" width="11.28515625" customWidth="1"/>
    <col min="6" max="6" width="11" customWidth="1"/>
  </cols>
  <sheetData>
    <row r="3" spans="1:12" x14ac:dyDescent="0.25">
      <c r="A3" t="s">
        <v>0</v>
      </c>
      <c r="C3">
        <v>30</v>
      </c>
    </row>
    <row r="4" spans="1:12" x14ac:dyDescent="0.25">
      <c r="A4" t="s">
        <v>1</v>
      </c>
    </row>
    <row r="5" spans="1:12" x14ac:dyDescent="0.25">
      <c r="A5" t="s">
        <v>2</v>
      </c>
      <c r="C5">
        <v>1500</v>
      </c>
    </row>
    <row r="6" spans="1:12" x14ac:dyDescent="0.25">
      <c r="A6" t="s">
        <v>3</v>
      </c>
      <c r="C6">
        <v>2500</v>
      </c>
    </row>
    <row r="7" spans="1:12" x14ac:dyDescent="0.25">
      <c r="A7" t="s">
        <v>4</v>
      </c>
      <c r="C7">
        <v>4500</v>
      </c>
      <c r="K7" t="s">
        <v>17</v>
      </c>
    </row>
    <row r="8" spans="1:12" x14ac:dyDescent="0.25">
      <c r="A8" t="s">
        <v>5</v>
      </c>
      <c r="J8" t="s">
        <v>5</v>
      </c>
      <c r="L8" t="s">
        <v>18</v>
      </c>
    </row>
    <row r="9" spans="1:12" x14ac:dyDescent="0.25">
      <c r="A9" t="s">
        <v>6</v>
      </c>
      <c r="C9">
        <f>G9/100</f>
        <v>0.4</v>
      </c>
      <c r="G9">
        <v>40</v>
      </c>
      <c r="J9">
        <f>MAX(0.1,C9-0.1)</f>
        <v>0.30000000000000004</v>
      </c>
      <c r="L9">
        <f>MIN(1,C9*2)</f>
        <v>0.8</v>
      </c>
    </row>
    <row r="10" spans="1:12" x14ac:dyDescent="0.25">
      <c r="A10" t="s">
        <v>7</v>
      </c>
      <c r="C10">
        <f>G10/100</f>
        <v>0.4</v>
      </c>
      <c r="G10">
        <v>40</v>
      </c>
      <c r="J10">
        <f>MAX(0.1,C10-0.1)</f>
        <v>0.30000000000000004</v>
      </c>
      <c r="L10">
        <f>MIN(1,C10*2)</f>
        <v>0.8</v>
      </c>
    </row>
    <row r="11" spans="1:12" x14ac:dyDescent="0.25">
      <c r="A11" t="s">
        <v>8</v>
      </c>
      <c r="C11">
        <f>G11/100</f>
        <v>0.5</v>
      </c>
      <c r="G11">
        <v>50</v>
      </c>
      <c r="J11">
        <f>MAX(0.1,C11-0.1)</f>
        <v>0.4</v>
      </c>
      <c r="L11">
        <f>MIN(1,C11*2)</f>
        <v>1</v>
      </c>
    </row>
    <row r="12" spans="1:12" x14ac:dyDescent="0.25">
      <c r="A12" t="s">
        <v>9</v>
      </c>
    </row>
    <row r="13" spans="1:12" x14ac:dyDescent="0.25">
      <c r="C13">
        <v>50</v>
      </c>
    </row>
    <row r="14" spans="1:12" x14ac:dyDescent="0.25">
      <c r="A14" t="s">
        <v>10</v>
      </c>
      <c r="C14">
        <v>50000</v>
      </c>
    </row>
    <row r="15" spans="1:12" x14ac:dyDescent="0.25">
      <c r="A15" t="s">
        <v>11</v>
      </c>
      <c r="C15">
        <v>30</v>
      </c>
    </row>
    <row r="17" spans="1:21" x14ac:dyDescent="0.25">
      <c r="R17" t="s">
        <v>0</v>
      </c>
    </row>
    <row r="19" spans="1:21" x14ac:dyDescent="0.25">
      <c r="A19" t="s">
        <v>14</v>
      </c>
      <c r="E19" t="s">
        <v>12</v>
      </c>
      <c r="F19" t="s">
        <v>0</v>
      </c>
      <c r="G19" t="s">
        <v>15</v>
      </c>
      <c r="H19" t="s">
        <v>6</v>
      </c>
      <c r="I19" t="s">
        <v>7</v>
      </c>
      <c r="J19" t="s">
        <v>8</v>
      </c>
      <c r="L19" t="s">
        <v>13</v>
      </c>
      <c r="O19">
        <f>L25</f>
        <v>0</v>
      </c>
      <c r="P19">
        <v>0</v>
      </c>
      <c r="Q19">
        <f>P19+10</f>
        <v>10</v>
      </c>
      <c r="R19">
        <f t="shared" ref="R19:U19" si="0">Q19+10</f>
        <v>20</v>
      </c>
      <c r="S19">
        <f t="shared" si="0"/>
        <v>30</v>
      </c>
      <c r="T19">
        <f t="shared" si="0"/>
        <v>40</v>
      </c>
      <c r="U19">
        <f t="shared" si="0"/>
        <v>50</v>
      </c>
    </row>
    <row r="20" spans="1:21" x14ac:dyDescent="0.25">
      <c r="O20">
        <v>10</v>
      </c>
      <c r="P20">
        <f t="dataTable" ref="P20:U29" dt2D="1" dtr="1" r1="C3" r2="C13" ca="1"/>
        <v>-115000</v>
      </c>
      <c r="Q20">
        <v>-90000</v>
      </c>
      <c r="R20">
        <v>-65000</v>
      </c>
      <c r="S20">
        <v>-40000</v>
      </c>
      <c r="T20">
        <v>-15000</v>
      </c>
      <c r="U20">
        <v>10000</v>
      </c>
    </row>
    <row r="21" spans="1:21" x14ac:dyDescent="0.25">
      <c r="O21">
        <f>O20+10</f>
        <v>20</v>
      </c>
      <c r="P21">
        <v>-105000</v>
      </c>
      <c r="Q21">
        <v>-80000</v>
      </c>
      <c r="R21">
        <v>-55000</v>
      </c>
      <c r="S21">
        <v>-30000</v>
      </c>
      <c r="T21">
        <v>-5000</v>
      </c>
      <c r="U21">
        <v>20000</v>
      </c>
    </row>
    <row r="22" spans="1:21" x14ac:dyDescent="0.25">
      <c r="E22">
        <f>IF(D32=1,C5,IF(D32=2,C6,IF(D32=3,C7,0)))</f>
        <v>2500</v>
      </c>
      <c r="F22">
        <f>IF(D32=0,0,C3*E22)</f>
        <v>75000</v>
      </c>
      <c r="H22">
        <f>(1-C9)*E22*C13</f>
        <v>75000</v>
      </c>
      <c r="I22">
        <f>(1-C10)*E22*C13</f>
        <v>75000</v>
      </c>
      <c r="J22">
        <f>(1-C11)*E22*C13</f>
        <v>62500</v>
      </c>
      <c r="L22">
        <f>SUM(H22:J22)+F22</f>
        <v>287500</v>
      </c>
      <c r="O22">
        <f t="shared" ref="O22:O29" si="1">O21+10</f>
        <v>30</v>
      </c>
      <c r="P22">
        <v>-95000</v>
      </c>
      <c r="Q22">
        <v>-70000</v>
      </c>
      <c r="R22">
        <v>-45000</v>
      </c>
      <c r="S22">
        <v>-20000</v>
      </c>
      <c r="T22">
        <v>5000</v>
      </c>
      <c r="U22">
        <v>30000</v>
      </c>
    </row>
    <row r="23" spans="1:21" x14ac:dyDescent="0.25">
      <c r="G23">
        <f>IF(D32=0,0,C15*E22+C14)</f>
        <v>125000</v>
      </c>
      <c r="H23">
        <f>C9*E22*C13</f>
        <v>50000</v>
      </c>
      <c r="I23">
        <f>C10*E22*C13</f>
        <v>50000</v>
      </c>
      <c r="J23">
        <f>C11*E22*C13</f>
        <v>62500</v>
      </c>
      <c r="L23">
        <f>SUM(G23:J23)</f>
        <v>287500</v>
      </c>
      <c r="N23" t="s">
        <v>9</v>
      </c>
      <c r="O23">
        <f t="shared" si="1"/>
        <v>40</v>
      </c>
      <c r="P23">
        <v>-85000</v>
      </c>
      <c r="Q23">
        <v>-60000</v>
      </c>
      <c r="R23">
        <v>-35000</v>
      </c>
      <c r="S23">
        <v>-10000</v>
      </c>
      <c r="T23">
        <v>15000</v>
      </c>
      <c r="U23">
        <v>40000</v>
      </c>
    </row>
    <row r="24" spans="1:21" x14ac:dyDescent="0.25">
      <c r="O24">
        <f t="shared" si="1"/>
        <v>50</v>
      </c>
      <c r="P24">
        <v>-75000</v>
      </c>
      <c r="Q24">
        <v>-50000</v>
      </c>
      <c r="R24">
        <v>-25000</v>
      </c>
      <c r="S24">
        <v>0</v>
      </c>
      <c r="T24">
        <v>25000</v>
      </c>
      <c r="U24">
        <v>50000</v>
      </c>
    </row>
    <row r="25" spans="1:21" x14ac:dyDescent="0.25">
      <c r="K25" t="s">
        <v>16</v>
      </c>
      <c r="L25">
        <f>L22-L23</f>
        <v>0</v>
      </c>
      <c r="O25">
        <f t="shared" si="1"/>
        <v>60</v>
      </c>
      <c r="P25">
        <v>-65000</v>
      </c>
      <c r="Q25">
        <v>-40000</v>
      </c>
      <c r="R25">
        <v>-15000</v>
      </c>
      <c r="S25">
        <v>10000</v>
      </c>
      <c r="T25">
        <v>35000</v>
      </c>
      <c r="U25">
        <v>60000</v>
      </c>
    </row>
    <row r="26" spans="1:21" x14ac:dyDescent="0.25">
      <c r="O26">
        <f t="shared" si="1"/>
        <v>70</v>
      </c>
      <c r="P26">
        <v>-55000</v>
      </c>
      <c r="Q26">
        <v>-30000</v>
      </c>
      <c r="R26">
        <v>-5000</v>
      </c>
      <c r="S26">
        <v>20000</v>
      </c>
      <c r="T26">
        <v>45000</v>
      </c>
      <c r="U26">
        <v>70000</v>
      </c>
    </row>
    <row r="27" spans="1:21" x14ac:dyDescent="0.25">
      <c r="O27">
        <f t="shared" si="1"/>
        <v>80</v>
      </c>
      <c r="P27">
        <v>-45000</v>
      </c>
      <c r="Q27">
        <v>-20000</v>
      </c>
      <c r="R27">
        <v>5000</v>
      </c>
      <c r="S27">
        <v>30000</v>
      </c>
      <c r="T27">
        <v>55000</v>
      </c>
      <c r="U27">
        <v>80000</v>
      </c>
    </row>
    <row r="28" spans="1:21" x14ac:dyDescent="0.25">
      <c r="O28">
        <f t="shared" si="1"/>
        <v>90</v>
      </c>
      <c r="P28">
        <v>-35000</v>
      </c>
      <c r="Q28">
        <v>-10000</v>
      </c>
      <c r="R28">
        <v>15000</v>
      </c>
      <c r="S28">
        <v>40000</v>
      </c>
      <c r="T28">
        <v>65000</v>
      </c>
      <c r="U28">
        <v>90000</v>
      </c>
    </row>
    <row r="29" spans="1:21" x14ac:dyDescent="0.25">
      <c r="O29">
        <f t="shared" si="1"/>
        <v>100</v>
      </c>
      <c r="P29">
        <v>-25000</v>
      </c>
      <c r="Q29">
        <v>0</v>
      </c>
      <c r="R29">
        <v>25000</v>
      </c>
      <c r="S29">
        <v>50000</v>
      </c>
      <c r="T29">
        <v>75000</v>
      </c>
      <c r="U29">
        <v>100000</v>
      </c>
    </row>
    <row r="32" spans="1:21" x14ac:dyDescent="0.25">
      <c r="D32">
        <v>2</v>
      </c>
      <c r="R32" t="s">
        <v>0</v>
      </c>
    </row>
    <row r="34" spans="5:21" x14ac:dyDescent="0.25">
      <c r="K34" t="s">
        <v>19</v>
      </c>
      <c r="O34">
        <f>L42</f>
        <v>104999.99999999999</v>
      </c>
      <c r="P34">
        <v>0</v>
      </c>
      <c r="Q34">
        <f>P34+10</f>
        <v>10</v>
      </c>
      <c r="R34">
        <f t="shared" ref="R34:U34" si="2">Q34+10</f>
        <v>20</v>
      </c>
      <c r="S34">
        <f t="shared" si="2"/>
        <v>30</v>
      </c>
      <c r="T34">
        <f t="shared" si="2"/>
        <v>40</v>
      </c>
      <c r="U34">
        <f t="shared" si="2"/>
        <v>50</v>
      </c>
    </row>
    <row r="35" spans="5:21" x14ac:dyDescent="0.25">
      <c r="O35">
        <v>10</v>
      </c>
      <c r="P35">
        <f t="dataTable" ref="P35:U44" dt2D="1" dtr="1" r1="C3" r2="C13"/>
        <v>-94000</v>
      </c>
      <c r="Q35">
        <v>-69000</v>
      </c>
      <c r="R35">
        <v>-44000</v>
      </c>
      <c r="S35">
        <v>-19000</v>
      </c>
      <c r="T35">
        <v>6000</v>
      </c>
      <c r="U35">
        <v>31000</v>
      </c>
    </row>
    <row r="36" spans="5:21" x14ac:dyDescent="0.25">
      <c r="O36">
        <f>O35+10</f>
        <v>20</v>
      </c>
      <c r="P36">
        <v>-63000</v>
      </c>
      <c r="Q36">
        <v>-38000</v>
      </c>
      <c r="R36">
        <v>-13000</v>
      </c>
      <c r="S36">
        <v>12000</v>
      </c>
      <c r="T36">
        <v>37000</v>
      </c>
      <c r="U36">
        <v>62000</v>
      </c>
    </row>
    <row r="37" spans="5:21" x14ac:dyDescent="0.25">
      <c r="E37">
        <f>E22</f>
        <v>2500</v>
      </c>
      <c r="H37">
        <f>(1-J9)*E37*L9*C13</f>
        <v>70000</v>
      </c>
      <c r="I37">
        <f>(1-J10)*E37*L10*C13</f>
        <v>70000</v>
      </c>
      <c r="J37">
        <f>(1-J11)*E37*L11*C13</f>
        <v>75000</v>
      </c>
      <c r="L37">
        <f>SUM(H37:J37)</f>
        <v>215000</v>
      </c>
      <c r="O37">
        <f t="shared" ref="O37:O44" si="3">O36+10</f>
        <v>30</v>
      </c>
      <c r="P37">
        <v>-32000</v>
      </c>
      <c r="Q37">
        <v>-7000</v>
      </c>
      <c r="R37">
        <v>18000</v>
      </c>
      <c r="S37">
        <v>43000</v>
      </c>
      <c r="T37">
        <v>68000</v>
      </c>
      <c r="U37">
        <v>93000</v>
      </c>
    </row>
    <row r="38" spans="5:21" x14ac:dyDescent="0.25">
      <c r="H38">
        <f>J9*E37*L9*C13</f>
        <v>30000.000000000007</v>
      </c>
      <c r="I38">
        <f>J10*E37*L10*C13</f>
        <v>30000.000000000007</v>
      </c>
      <c r="J38">
        <f>J11*E37*L11*C13</f>
        <v>50000</v>
      </c>
      <c r="L38">
        <f>SUM(H38:J38)</f>
        <v>110000.00000000001</v>
      </c>
      <c r="N38" t="s">
        <v>9</v>
      </c>
      <c r="O38">
        <f t="shared" si="3"/>
        <v>40</v>
      </c>
      <c r="P38">
        <v>-1000</v>
      </c>
      <c r="Q38">
        <v>24000</v>
      </c>
      <c r="R38">
        <v>49000</v>
      </c>
      <c r="S38">
        <v>74000</v>
      </c>
      <c r="T38">
        <v>99000</v>
      </c>
      <c r="U38">
        <v>124000</v>
      </c>
    </row>
    <row r="39" spans="5:21" x14ac:dyDescent="0.25">
      <c r="O39">
        <f t="shared" si="3"/>
        <v>50</v>
      </c>
      <c r="P39">
        <v>29999.999999999985</v>
      </c>
      <c r="Q39">
        <v>54999.999999999985</v>
      </c>
      <c r="R39">
        <v>79999.999999999985</v>
      </c>
      <c r="S39">
        <v>104999.99999999999</v>
      </c>
      <c r="T39">
        <v>129999.99999999999</v>
      </c>
      <c r="U39">
        <v>155000</v>
      </c>
    </row>
    <row r="40" spans="5:21" x14ac:dyDescent="0.25">
      <c r="K40" t="s">
        <v>16</v>
      </c>
      <c r="L40">
        <f>L37-L38</f>
        <v>104999.99999999999</v>
      </c>
      <c r="O40">
        <f t="shared" si="3"/>
        <v>60</v>
      </c>
      <c r="P40">
        <v>61000</v>
      </c>
      <c r="Q40">
        <v>86000</v>
      </c>
      <c r="R40">
        <v>111000</v>
      </c>
      <c r="S40">
        <v>136000</v>
      </c>
      <c r="T40">
        <v>161000</v>
      </c>
      <c r="U40">
        <v>186000</v>
      </c>
    </row>
    <row r="41" spans="5:21" x14ac:dyDescent="0.25">
      <c r="O41">
        <f t="shared" si="3"/>
        <v>70</v>
      </c>
      <c r="P41">
        <v>92000</v>
      </c>
      <c r="Q41">
        <v>117000</v>
      </c>
      <c r="R41">
        <v>142000</v>
      </c>
      <c r="S41">
        <v>167000</v>
      </c>
      <c r="T41">
        <v>192000</v>
      </c>
      <c r="U41">
        <v>217000</v>
      </c>
    </row>
    <row r="42" spans="5:21" x14ac:dyDescent="0.25">
      <c r="J42" t="s">
        <v>20</v>
      </c>
      <c r="L42">
        <f>L25+L40</f>
        <v>104999.99999999999</v>
      </c>
      <c r="O42">
        <f t="shared" si="3"/>
        <v>80</v>
      </c>
      <c r="P42">
        <v>123000</v>
      </c>
      <c r="Q42">
        <v>148000</v>
      </c>
      <c r="R42">
        <v>173000</v>
      </c>
      <c r="S42">
        <v>198000</v>
      </c>
      <c r="T42">
        <v>223000</v>
      </c>
      <c r="U42">
        <v>248000</v>
      </c>
    </row>
    <row r="43" spans="5:21" x14ac:dyDescent="0.25">
      <c r="O43">
        <f t="shared" si="3"/>
        <v>90</v>
      </c>
      <c r="P43">
        <v>154000</v>
      </c>
      <c r="Q43">
        <v>179000</v>
      </c>
      <c r="R43">
        <v>204000</v>
      </c>
      <c r="S43">
        <v>229000</v>
      </c>
      <c r="T43">
        <v>254000</v>
      </c>
      <c r="U43">
        <v>279000</v>
      </c>
    </row>
    <row r="44" spans="5:21" x14ac:dyDescent="0.25">
      <c r="O44">
        <f t="shared" si="3"/>
        <v>100</v>
      </c>
      <c r="P44">
        <v>184999.99999999997</v>
      </c>
      <c r="Q44">
        <v>209999.99999999997</v>
      </c>
      <c r="R44">
        <v>234999.99999999997</v>
      </c>
      <c r="S44">
        <v>259999.99999999997</v>
      </c>
      <c r="T44">
        <v>285000</v>
      </c>
      <c r="U44">
        <v>310000</v>
      </c>
    </row>
    <row r="48" spans="5:21" x14ac:dyDescent="0.25">
      <c r="H48" t="s">
        <v>21</v>
      </c>
    </row>
    <row r="50" spans="1:16" x14ac:dyDescent="0.25">
      <c r="A50" t="s">
        <v>22</v>
      </c>
      <c r="E50" t="s">
        <v>12</v>
      </c>
      <c r="F50" t="s">
        <v>0</v>
      </c>
      <c r="G50" t="s">
        <v>15</v>
      </c>
      <c r="H50" t="s">
        <v>6</v>
      </c>
      <c r="I50" t="s">
        <v>7</v>
      </c>
      <c r="J50" t="s">
        <v>8</v>
      </c>
      <c r="L50" t="s">
        <v>13</v>
      </c>
    </row>
    <row r="51" spans="1:16" x14ac:dyDescent="0.25">
      <c r="A51">
        <f ca="1">RAND()</f>
        <v>0.53963984043590241</v>
      </c>
      <c r="P51">
        <f ca="1">L63</f>
        <v>104999.99999999999</v>
      </c>
    </row>
    <row r="52" spans="1:16" x14ac:dyDescent="0.25">
      <c r="A52">
        <f ca="1">RAND()</f>
        <v>0.77611308029623138</v>
      </c>
      <c r="O52">
        <v>1</v>
      </c>
      <c r="P52">
        <f t="dataTable" ref="P52:P61" dt2D="0" dtr="0" r1="P49" ca="1"/>
        <v>104999.99999999999</v>
      </c>
    </row>
    <row r="53" spans="1:16" x14ac:dyDescent="0.25">
      <c r="E53">
        <f ca="1">IF(A51&lt;0.3,5000,2500)</f>
        <v>2500</v>
      </c>
      <c r="F53">
        <f ca="1">E53*C3</f>
        <v>75000</v>
      </c>
      <c r="H53">
        <f ca="1">(1-C9)*E53*C13</f>
        <v>75000</v>
      </c>
      <c r="I53">
        <f ca="1">(1-C10)*E53*C13</f>
        <v>75000</v>
      </c>
      <c r="J53">
        <f ca="1">(1-C11)*E53*C13</f>
        <v>62500</v>
      </c>
      <c r="L53">
        <f ca="1">SUM(H53:J53)+F53</f>
        <v>287500</v>
      </c>
      <c r="O53">
        <f>O52+1</f>
        <v>2</v>
      </c>
      <c r="P53">
        <v>104999.99999999999</v>
      </c>
    </row>
    <row r="54" spans="1:16" x14ac:dyDescent="0.25">
      <c r="G54">
        <f ca="1">C15*E53+C14</f>
        <v>125000</v>
      </c>
      <c r="H54">
        <f ca="1">C9*E53*C13</f>
        <v>50000</v>
      </c>
      <c r="I54">
        <f ca="1">C10*E53*C13</f>
        <v>50000</v>
      </c>
      <c r="J54">
        <f ca="1">C11*E53*C13</f>
        <v>62500</v>
      </c>
      <c r="L54">
        <f ca="1">SUM(G54:J54)</f>
        <v>287500</v>
      </c>
      <c r="O54">
        <f t="shared" ref="O54:O61" si="4">O53+1</f>
        <v>3</v>
      </c>
      <c r="P54">
        <v>104999.99999999999</v>
      </c>
    </row>
    <row r="55" spans="1:16" x14ac:dyDescent="0.25">
      <c r="O55">
        <f t="shared" si="4"/>
        <v>4</v>
      </c>
      <c r="P55">
        <v>104999.99999999999</v>
      </c>
    </row>
    <row r="56" spans="1:16" x14ac:dyDescent="0.25">
      <c r="K56" t="s">
        <v>16</v>
      </c>
      <c r="L56">
        <f ca="1">L53-L54</f>
        <v>0</v>
      </c>
      <c r="O56">
        <f t="shared" si="4"/>
        <v>5</v>
      </c>
      <c r="P56">
        <v>104999.99999999999</v>
      </c>
    </row>
    <row r="57" spans="1:16" x14ac:dyDescent="0.25">
      <c r="O57">
        <f t="shared" si="4"/>
        <v>6</v>
      </c>
      <c r="P57">
        <v>259999.99999999997</v>
      </c>
    </row>
    <row r="58" spans="1:16" x14ac:dyDescent="0.25">
      <c r="E58" t="s">
        <v>17</v>
      </c>
      <c r="H58">
        <f ca="1">(1-J9)*E53*L9*C13</f>
        <v>70000</v>
      </c>
      <c r="I58">
        <f ca="1">(1-J10)*E53*L10*C13</f>
        <v>70000</v>
      </c>
      <c r="J58">
        <f ca="1">(1-J11)*E53*L11*C13</f>
        <v>75000</v>
      </c>
      <c r="L58">
        <f ca="1">SUM(H58:J58)</f>
        <v>215000</v>
      </c>
      <c r="O58">
        <f t="shared" si="4"/>
        <v>7</v>
      </c>
      <c r="P58">
        <v>104999.99999999999</v>
      </c>
    </row>
    <row r="59" spans="1:16" x14ac:dyDescent="0.25">
      <c r="H59">
        <f ca="1">J9*E53*L9*C13</f>
        <v>30000.000000000007</v>
      </c>
      <c r="I59">
        <f ca="1">J10*E53*L10*C13</f>
        <v>30000.000000000007</v>
      </c>
      <c r="J59">
        <f ca="1">J11*E53*L11*C13</f>
        <v>50000</v>
      </c>
      <c r="L59">
        <f ca="1">SUM(H59:J59)</f>
        <v>110000.00000000001</v>
      </c>
      <c r="O59">
        <f t="shared" si="4"/>
        <v>8</v>
      </c>
      <c r="P59">
        <v>259999.99999999997</v>
      </c>
    </row>
    <row r="60" spans="1:16" x14ac:dyDescent="0.25">
      <c r="O60">
        <f t="shared" si="4"/>
        <v>9</v>
      </c>
      <c r="P60">
        <v>104999.99999999999</v>
      </c>
    </row>
    <row r="61" spans="1:16" x14ac:dyDescent="0.25">
      <c r="K61" t="s">
        <v>16</v>
      </c>
      <c r="L61">
        <f ca="1">L58-L59</f>
        <v>104999.99999999999</v>
      </c>
      <c r="O61">
        <f t="shared" si="4"/>
        <v>10</v>
      </c>
      <c r="P61">
        <v>259999.99999999997</v>
      </c>
    </row>
    <row r="63" spans="1:16" x14ac:dyDescent="0.25">
      <c r="J63" t="s">
        <v>20</v>
      </c>
      <c r="L63">
        <f ca="1">L56+L61</f>
        <v>104999.99999999999</v>
      </c>
      <c r="O63" t="s">
        <v>23</v>
      </c>
      <c r="P63">
        <f>AVERAGE(P52:P61)</f>
        <v>151499.99999999997</v>
      </c>
    </row>
    <row r="67" spans="5:16" x14ac:dyDescent="0.25">
      <c r="P67">
        <f ca="1">L79</f>
        <v>259999.99999999997</v>
      </c>
    </row>
    <row r="68" spans="5:16" x14ac:dyDescent="0.25">
      <c r="O68">
        <v>1</v>
      </c>
      <c r="P68">
        <f t="dataTable" ref="P68:P77" dt2D="0" dtr="0" r1="P65" ca="1"/>
        <v>259999.99999999997</v>
      </c>
    </row>
    <row r="69" spans="5:16" x14ac:dyDescent="0.25">
      <c r="E69">
        <f ca="1">IF(A52&lt;0.3,2500,5000)</f>
        <v>5000</v>
      </c>
      <c r="F69">
        <f ca="1">E69*C3</f>
        <v>150000</v>
      </c>
      <c r="H69">
        <f ca="1">(1-C9)*E69*C13</f>
        <v>150000</v>
      </c>
      <c r="I69">
        <f ca="1">(1-C10)*E69*C13</f>
        <v>150000</v>
      </c>
      <c r="J69">
        <f ca="1">(1-C11)*E69*C13</f>
        <v>125000</v>
      </c>
      <c r="L69">
        <f ca="1">SUM(H69:J69)+F69</f>
        <v>575000</v>
      </c>
      <c r="O69">
        <f>O68+1</f>
        <v>2</v>
      </c>
      <c r="P69">
        <v>259999.99999999997</v>
      </c>
    </row>
    <row r="70" spans="5:16" x14ac:dyDescent="0.25">
      <c r="G70">
        <f ca="1">C15*E69+C14</f>
        <v>200000</v>
      </c>
      <c r="H70">
        <f ca="1">C9*E69*C13</f>
        <v>100000</v>
      </c>
      <c r="I70">
        <f ca="1">C10*E69*C13</f>
        <v>100000</v>
      </c>
      <c r="J70">
        <f ca="1">C11*E69*C13</f>
        <v>125000</v>
      </c>
      <c r="L70">
        <f ca="1">SUM(G70:J70)</f>
        <v>525000</v>
      </c>
      <c r="O70">
        <f t="shared" ref="O70:O77" si="5">O69+1</f>
        <v>3</v>
      </c>
      <c r="P70">
        <v>104999.99999999999</v>
      </c>
    </row>
    <row r="71" spans="5:16" x14ac:dyDescent="0.25">
      <c r="O71">
        <f t="shared" si="5"/>
        <v>4</v>
      </c>
      <c r="P71">
        <v>259999.99999999997</v>
      </c>
    </row>
    <row r="72" spans="5:16" x14ac:dyDescent="0.25">
      <c r="K72" t="s">
        <v>16</v>
      </c>
      <c r="L72">
        <f ca="1">L69-L70</f>
        <v>50000</v>
      </c>
      <c r="O72">
        <f t="shared" si="5"/>
        <v>5</v>
      </c>
      <c r="P72">
        <v>259999.99999999997</v>
      </c>
    </row>
    <row r="73" spans="5:16" x14ac:dyDescent="0.25">
      <c r="O73">
        <f t="shared" si="5"/>
        <v>6</v>
      </c>
      <c r="P73">
        <v>104999.99999999999</v>
      </c>
    </row>
    <row r="74" spans="5:16" x14ac:dyDescent="0.25">
      <c r="E74" t="s">
        <v>17</v>
      </c>
      <c r="H74">
        <f ca="1">(1-J9)*E69*L9*C13</f>
        <v>140000</v>
      </c>
      <c r="I74">
        <f ca="1">(1-J10)*E69*L10*C13</f>
        <v>140000</v>
      </c>
      <c r="J74">
        <f ca="1">(1-J11)*E69*L11*C13</f>
        <v>150000</v>
      </c>
      <c r="L74">
        <f ca="1">SUM(H74:J74)</f>
        <v>430000</v>
      </c>
      <c r="O74">
        <f t="shared" si="5"/>
        <v>7</v>
      </c>
      <c r="P74">
        <v>259999.99999999997</v>
      </c>
    </row>
    <row r="75" spans="5:16" x14ac:dyDescent="0.25">
      <c r="H75">
        <f ca="1">J9*E69*L9*C13</f>
        <v>60000.000000000015</v>
      </c>
      <c r="I75">
        <f ca="1">J10*E69*L10*C13</f>
        <v>60000.000000000015</v>
      </c>
      <c r="J75">
        <f ca="1">J11*E69*L11*C13</f>
        <v>100000</v>
      </c>
      <c r="L75">
        <f ca="1">SUM(H75:J75)</f>
        <v>220000.00000000003</v>
      </c>
      <c r="O75">
        <f t="shared" si="5"/>
        <v>8</v>
      </c>
      <c r="P75">
        <v>104999.99999999999</v>
      </c>
    </row>
    <row r="76" spans="5:16" x14ac:dyDescent="0.25">
      <c r="O76">
        <f t="shared" si="5"/>
        <v>9</v>
      </c>
      <c r="P76">
        <v>259999.99999999997</v>
      </c>
    </row>
    <row r="77" spans="5:16" x14ac:dyDescent="0.25">
      <c r="K77" t="s">
        <v>16</v>
      </c>
      <c r="L77">
        <f ca="1">L74-L75</f>
        <v>209999.99999999997</v>
      </c>
      <c r="O77">
        <f t="shared" si="5"/>
        <v>10</v>
      </c>
      <c r="P77">
        <v>259999.99999999997</v>
      </c>
    </row>
    <row r="79" spans="5:16" x14ac:dyDescent="0.25">
      <c r="J79" t="s">
        <v>20</v>
      </c>
      <c r="L79">
        <f ca="1">L72+L77</f>
        <v>259999.99999999997</v>
      </c>
      <c r="O79" t="s">
        <v>23</v>
      </c>
      <c r="P79">
        <f>AVERAGE(P68:P77)</f>
        <v>213499.99999999994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>
                <anchor moveWithCells="1">
                  <from>
                    <xdr:col>0</xdr:col>
                    <xdr:colOff>19050</xdr:colOff>
                    <xdr:row>20</xdr:row>
                    <xdr:rowOff>19050</xdr:rowOff>
                  </from>
                  <to>
                    <xdr:col>2</xdr:col>
                    <xdr:colOff>219075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1</xdr:col>
                    <xdr:colOff>9525</xdr:colOff>
                    <xdr:row>21</xdr:row>
                    <xdr:rowOff>0</xdr:rowOff>
                  </from>
                  <to>
                    <xdr:col>1</xdr:col>
                    <xdr:colOff>590550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0</xdr:rowOff>
                  </from>
                  <to>
                    <xdr:col>1</xdr:col>
                    <xdr:colOff>590550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180975</xdr:rowOff>
                  </from>
                  <to>
                    <xdr:col>2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Scroll Bar 5">
              <controlPr defaultSize="0" autoPict="0">
                <anchor moveWithCells="1">
                  <from>
                    <xdr:col>4</xdr:col>
                    <xdr:colOff>0</xdr:colOff>
                    <xdr:row>1</xdr:row>
                    <xdr:rowOff>180975</xdr:rowOff>
                  </from>
                  <to>
                    <xdr:col>5</xdr:col>
                    <xdr:colOff>714375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3</xdr:col>
                    <xdr:colOff>590550</xdr:colOff>
                    <xdr:row>3</xdr:row>
                    <xdr:rowOff>180975</xdr:rowOff>
                  </from>
                  <to>
                    <xdr:col>6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Scroll Bar 8">
              <controlPr defaultSiz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Scroll Bar 10">
              <controlPr defaultSize="0" autoPict="0">
                <anchor moveWithCells="1">
                  <from>
                    <xdr:col>4</xdr:col>
                    <xdr:colOff>9525</xdr:colOff>
                    <xdr:row>5</xdr:row>
                    <xdr:rowOff>180975</xdr:rowOff>
                  </from>
                  <to>
                    <xdr:col>6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Scroll Bar 11">
              <controlPr defaultSiz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5</xdr:col>
                    <xdr:colOff>714375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Scroll Bar 12">
              <controlPr defaultSize="0" autoPict="0">
                <anchor moveWithCells="1">
                  <from>
                    <xdr:col>4</xdr:col>
                    <xdr:colOff>9525</xdr:colOff>
                    <xdr:row>9</xdr:row>
                    <xdr:rowOff>0</xdr:rowOff>
                  </from>
                  <to>
                    <xdr:col>5</xdr:col>
                    <xdr:colOff>704850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Scroll Bar 13">
              <controlPr defaultSiz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6</xdr:col>
                    <xdr:colOff>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Scroll Bar 14">
              <controlPr defaultSize="0" autoPict="0">
                <anchor moveWithCells="1">
                  <from>
                    <xdr:col>3</xdr:col>
                    <xdr:colOff>590550</xdr:colOff>
                    <xdr:row>12</xdr:row>
                    <xdr:rowOff>0</xdr:rowOff>
                  </from>
                  <to>
                    <xdr:col>6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2022-02-18T21:22:45Z</dcterms:modified>
</cp:coreProperties>
</file>