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Fareed\OneDrive\Desktop\"/>
    </mc:Choice>
  </mc:AlternateContent>
  <xr:revisionPtr revIDLastSave="0" documentId="13_ncr:1_{473BE4BB-8975-4D9C-869D-B4946FB6FDF8}" xr6:coauthVersionLast="47" xr6:coauthVersionMax="47" xr10:uidLastSave="{00000000-0000-0000-0000-000000000000}"/>
  <bookViews>
    <workbookView xWindow="-108" yWindow="-108" windowWidth="23256" windowHeight="12456" activeTab="1" xr2:uid="{01397EA5-424B-45FA-A041-279FFA64C442}"/>
  </bookViews>
  <sheets>
    <sheet name="Report Card" sheetId="2" r:id="rId1"/>
    <sheet name="Datab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" l="1"/>
  <c r="M22" i="1" a="1"/>
  <c r="M22" i="1" s="1"/>
  <c r="I24" i="2"/>
  <c r="I23" i="2"/>
  <c r="I22" i="2"/>
  <c r="D22" i="2" s="1"/>
  <c r="G19" i="2"/>
  <c r="G18" i="2"/>
  <c r="G17" i="2"/>
  <c r="G16" i="2"/>
  <c r="G15" i="2"/>
  <c r="G14" i="2"/>
  <c r="E11" i="2"/>
  <c r="E10" i="2"/>
  <c r="K5" i="1"/>
  <c r="L5" i="1" s="1"/>
  <c r="K6" i="1"/>
  <c r="L6" i="1" s="1"/>
  <c r="N6" i="1" s="1" a="1"/>
  <c r="N6" i="1" s="1"/>
  <c r="K7" i="1"/>
  <c r="L7" i="1" s="1"/>
  <c r="N7" i="1" s="1" a="1"/>
  <c r="N7" i="1" s="1"/>
  <c r="K8" i="1"/>
  <c r="L8" i="1" s="1"/>
  <c r="N8" i="1" s="1" a="1"/>
  <c r="N8" i="1" s="1"/>
  <c r="K9" i="1"/>
  <c r="L9" i="1" s="1"/>
  <c r="N9" i="1" s="1" a="1"/>
  <c r="N9" i="1" s="1"/>
  <c r="K10" i="1"/>
  <c r="L10" i="1" s="1"/>
  <c r="M10" i="1" s="1" a="1"/>
  <c r="M10" i="1" s="1"/>
  <c r="K11" i="1"/>
  <c r="L11" i="1" s="1"/>
  <c r="K12" i="1"/>
  <c r="L12" i="1" s="1"/>
  <c r="M12" i="1" s="1" a="1"/>
  <c r="M12" i="1" s="1"/>
  <c r="K13" i="1"/>
  <c r="L13" i="1" s="1"/>
  <c r="O13" i="1" s="1" a="1"/>
  <c r="O13" i="1" s="1"/>
  <c r="K14" i="1"/>
  <c r="L14" i="1" s="1"/>
  <c r="O14" i="1" s="1" a="1"/>
  <c r="O14" i="1" s="1"/>
  <c r="K15" i="1"/>
  <c r="L15" i="1" s="1"/>
  <c r="N15" i="1" s="1" a="1"/>
  <c r="N15" i="1" s="1"/>
  <c r="K16" i="1"/>
  <c r="L16" i="1" s="1"/>
  <c r="M16" i="1" s="1" a="1"/>
  <c r="M16" i="1" s="1"/>
  <c r="K17" i="1"/>
  <c r="L17" i="1" s="1"/>
  <c r="N17" i="1" s="1" a="1"/>
  <c r="N17" i="1" s="1"/>
  <c r="K18" i="1"/>
  <c r="L18" i="1" s="1"/>
  <c r="O18" i="1" s="1" a="1"/>
  <c r="O18" i="1" s="1"/>
  <c r="K19" i="1"/>
  <c r="L19" i="1" s="1"/>
  <c r="M19" i="1" s="1" a="1"/>
  <c r="M19" i="1" s="1"/>
  <c r="K20" i="1"/>
  <c r="L20" i="1" s="1"/>
  <c r="N20" i="1" s="1" a="1"/>
  <c r="N20" i="1" s="1"/>
  <c r="K21" i="1"/>
  <c r="L21" i="1" s="1"/>
  <c r="O21" i="1" s="1" a="1"/>
  <c r="O21" i="1" s="1"/>
  <c r="K22" i="1"/>
  <c r="L22" i="1" s="1"/>
  <c r="O22" i="1" s="1" a="1"/>
  <c r="O22" i="1" s="1"/>
  <c r="K23" i="1"/>
  <c r="L23" i="1" s="1"/>
  <c r="O23" i="1" s="1" a="1"/>
  <c r="O23" i="1" s="1"/>
  <c r="K4" i="1"/>
  <c r="L4" i="1" s="1"/>
  <c r="G20" i="2" l="1"/>
  <c r="N21" i="1" a="1"/>
  <c r="N21" i="1" s="1"/>
  <c r="N22" i="1" a="1"/>
  <c r="N22" i="1" s="1"/>
  <c r="O4" i="1" a="1"/>
  <c r="O4" i="1" s="1"/>
  <c r="M4" i="1" a="1"/>
  <c r="M4" i="1" s="1"/>
  <c r="N4" i="1" a="1"/>
  <c r="N4" i="1" s="1"/>
  <c r="O5" i="1" a="1"/>
  <c r="O5" i="1" s="1"/>
  <c r="N5" i="1" a="1"/>
  <c r="N5" i="1" s="1"/>
  <c r="M11" i="1" a="1"/>
  <c r="M11" i="1" s="1"/>
  <c r="N11" i="1" a="1"/>
  <c r="N11" i="1" s="1"/>
  <c r="O19" i="1" a="1"/>
  <c r="O19" i="1" s="1"/>
  <c r="N10" i="1" a="1"/>
  <c r="N10" i="1" s="1"/>
  <c r="N13" i="1" a="1"/>
  <c r="N13" i="1" s="1"/>
  <c r="N23" i="1" a="1"/>
  <c r="N23" i="1" s="1"/>
  <c r="N18" i="1" a="1"/>
  <c r="N18" i="1" s="1"/>
  <c r="O16" i="1" a="1"/>
  <c r="O16" i="1" s="1"/>
  <c r="N19" i="1" a="1"/>
  <c r="N19" i="1" s="1"/>
  <c r="N14" i="1" a="1"/>
  <c r="N14" i="1" s="1"/>
  <c r="M18" i="1" a="1"/>
  <c r="M18" i="1" s="1"/>
  <c r="N12" i="1" a="1"/>
  <c r="N12" i="1" s="1"/>
  <c r="N16" i="1" a="1"/>
  <c r="N16" i="1" s="1"/>
  <c r="M20" i="1" a="1"/>
  <c r="M20" i="1" s="1"/>
  <c r="O20" i="1" a="1"/>
  <c r="O20" i="1" s="1"/>
  <c r="M6" i="1" a="1"/>
  <c r="M6" i="1" s="1"/>
  <c r="O6" i="1" a="1"/>
  <c r="O6" i="1" s="1"/>
  <c r="O17" i="1" a="1"/>
  <c r="O17" i="1" s="1"/>
  <c r="M17" i="1" a="1"/>
  <c r="M17" i="1" s="1"/>
  <c r="O9" i="1" a="1"/>
  <c r="O9" i="1" s="1"/>
  <c r="M9" i="1" a="1"/>
  <c r="M9" i="1" s="1"/>
  <c r="M8" i="1" a="1"/>
  <c r="M8" i="1" s="1"/>
  <c r="O8" i="1" a="1"/>
  <c r="O8" i="1" s="1"/>
  <c r="M15" i="1" a="1"/>
  <c r="M15" i="1" s="1"/>
  <c r="O15" i="1" a="1"/>
  <c r="O15" i="1" s="1"/>
  <c r="O7" i="1" a="1"/>
  <c r="O7" i="1" s="1"/>
  <c r="M7" i="1" a="1"/>
  <c r="M7" i="1" s="1"/>
  <c r="M14" i="1" a="1"/>
  <c r="M14" i="1" s="1"/>
  <c r="O12" i="1" a="1"/>
  <c r="O12" i="1" s="1"/>
  <c r="M13" i="1" a="1"/>
  <c r="M13" i="1" s="1"/>
  <c r="O11" i="1" a="1"/>
  <c r="O11" i="1" s="1"/>
  <c r="M21" i="1" a="1"/>
  <c r="M21" i="1" s="1"/>
  <c r="O10" i="1" a="1"/>
  <c r="O10" i="1" s="1"/>
  <c r="M23" i="1" a="1"/>
  <c r="M23" i="1" s="1"/>
  <c r="M5" i="1" a="1"/>
  <c r="M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<sst xmlns="http://schemas.openxmlformats.org/spreadsheetml/2006/main" count="106" uniqueCount="87">
  <si>
    <t>S.No</t>
  </si>
  <si>
    <t>Telugu</t>
  </si>
  <si>
    <t>Hindi</t>
  </si>
  <si>
    <t>English</t>
  </si>
  <si>
    <t>Maths</t>
  </si>
  <si>
    <t>Science</t>
  </si>
  <si>
    <t>Social</t>
  </si>
  <si>
    <t>Total</t>
  </si>
  <si>
    <t>Grade</t>
  </si>
  <si>
    <t>GPA (10-point Scale)</t>
  </si>
  <si>
    <t>Saniya Begum</t>
  </si>
  <si>
    <t>Jarina Shaik</t>
  </si>
  <si>
    <t>Mary T</t>
  </si>
  <si>
    <t>Keerthi</t>
  </si>
  <si>
    <t>Varaprasad</t>
  </si>
  <si>
    <t>Ganesh</t>
  </si>
  <si>
    <t>Vsn Murthy</t>
  </si>
  <si>
    <t>Harish Kumar</t>
  </si>
  <si>
    <t>Sudhakar</t>
  </si>
  <si>
    <t>Neelakanta</t>
  </si>
  <si>
    <t>Vijay Kumar</t>
  </si>
  <si>
    <t>Riyaz</t>
  </si>
  <si>
    <t>Surabhi</t>
  </si>
  <si>
    <t>Siva kumar</t>
  </si>
  <si>
    <t>Sampath kumar</t>
  </si>
  <si>
    <t>Karuna</t>
  </si>
  <si>
    <t>Raju</t>
  </si>
  <si>
    <t>Govinda rajulu</t>
  </si>
  <si>
    <t>Saikiran</t>
  </si>
  <si>
    <t>Harish reddy</t>
  </si>
  <si>
    <t>Description</t>
  </si>
  <si>
    <t>Percentage</t>
  </si>
  <si>
    <t>GPA CALCULATOR</t>
  </si>
  <si>
    <t>GPA CALCULATING CRITERIA</t>
  </si>
  <si>
    <t>Percentage Range</t>
  </si>
  <si>
    <t>GPA</t>
  </si>
  <si>
    <t>90-100%</t>
  </si>
  <si>
    <t>80-89%</t>
  </si>
  <si>
    <t>70-79%</t>
  </si>
  <si>
    <t>60-69%</t>
  </si>
  <si>
    <t>50-59%</t>
  </si>
  <si>
    <t>40-49%</t>
  </si>
  <si>
    <t>30-39%</t>
  </si>
  <si>
    <t>Below 30%</t>
  </si>
  <si>
    <t>A+</t>
  </si>
  <si>
    <t>A</t>
  </si>
  <si>
    <t>B+</t>
  </si>
  <si>
    <t>B</t>
  </si>
  <si>
    <t>C</t>
  </si>
  <si>
    <t>P</t>
  </si>
  <si>
    <t>F</t>
  </si>
  <si>
    <t>O</t>
  </si>
  <si>
    <t>Outstanding</t>
  </si>
  <si>
    <t>Excellent</t>
  </si>
  <si>
    <t>Vey Good</t>
  </si>
  <si>
    <t>Good</t>
  </si>
  <si>
    <t>Above Average</t>
  </si>
  <si>
    <t>Average</t>
  </si>
  <si>
    <t>Passing</t>
  </si>
  <si>
    <t>Fail</t>
  </si>
  <si>
    <t>Roll No</t>
  </si>
  <si>
    <t>Student Name</t>
  </si>
  <si>
    <t>:</t>
  </si>
  <si>
    <t>Father Name</t>
  </si>
  <si>
    <t>Ramesh Babu</t>
  </si>
  <si>
    <t>Krishna Rao</t>
  </si>
  <si>
    <t>Rajesh Verma</t>
  </si>
  <si>
    <t>Nagesh Reddy</t>
  </si>
  <si>
    <t>Dhanajay Singh</t>
  </si>
  <si>
    <t>Anil Kumar</t>
  </si>
  <si>
    <t>Thomas Joseph</t>
  </si>
  <si>
    <t>Bhaskar Rao</t>
  </si>
  <si>
    <t>Venkatappa Naidu</t>
  </si>
  <si>
    <t>Narasimha Rao</t>
  </si>
  <si>
    <t>Shiva Kumar</t>
  </si>
  <si>
    <t>Iqbal Shaik</t>
  </si>
  <si>
    <t>Gopal Krishna</t>
  </si>
  <si>
    <t>Suryanarayana</t>
  </si>
  <si>
    <t>Ramana Rao</t>
  </si>
  <si>
    <t>Pratap Singh</t>
  </si>
  <si>
    <t>Satya Murthy</t>
  </si>
  <si>
    <t>Anwar Shaik</t>
  </si>
  <si>
    <t>Shaik Basha</t>
  </si>
  <si>
    <t>Subject</t>
  </si>
  <si>
    <t>Total Marks</t>
  </si>
  <si>
    <t>Obtained Marks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</si>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</sst>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rgb="FFFF0000"/>
      <name val="Times New Roman"/>
      <family val="1"/>
    </font>
    <font>
      <b/>
      <sz val="28"/>
      <color theme="0"/>
      <name val="Calibri"/>
      <family val="2"/>
      <scheme val="minor"/>
    </font>
    <font>
      <b/>
      <sz val="18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rgb="FFC00000"/>
      </bottom>
      <diagonal/>
    </border>
    <border>
      <left/>
      <right/>
      <top style="medium">
        <color indexed="64"/>
      </top>
      <bottom style="medium">
        <color rgb="FFC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0" fillId="0" borderId="7" xfId="0" applyBorder="1"/>
    <xf numFmtId="0" fontId="3" fillId="6" borderId="1" xfId="0" applyFont="1" applyFill="1" applyBorder="1" applyAlignment="1">
      <alignment horizontal="center" vertical="center"/>
    </xf>
    <xf numFmtId="0" fontId="0" fillId="7" borderId="0" xfId="0" applyFill="1"/>
    <xf numFmtId="0" fontId="8" fillId="7" borderId="0" xfId="0" applyFont="1" applyFill="1"/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9" fontId="0" fillId="7" borderId="12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/>
    <xf numFmtId="0" fontId="0" fillId="7" borderId="1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8" fillId="7" borderId="1" xfId="0" applyFont="1" applyFill="1" applyBorder="1"/>
    <xf numFmtId="9" fontId="3" fillId="6" borderId="13" xfId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9" fontId="3" fillId="6" borderId="15" xfId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/>
    </xf>
    <xf numFmtId="0" fontId="4" fillId="3" borderId="17" xfId="2" applyFont="1" applyFill="1" applyBorder="1" applyAlignment="1">
      <alignment horizontal="center" vertical="center"/>
    </xf>
    <xf numFmtId="0" fontId="0" fillId="5" borderId="0" xfId="0" applyFill="1"/>
    <xf numFmtId="0" fontId="10" fillId="7" borderId="0" xfId="0" applyFont="1" applyFill="1"/>
    <xf numFmtId="0" fontId="11" fillId="7" borderId="17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11" fillId="7" borderId="22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607841</xdr:colOff>
      <xdr:row>0</xdr:row>
      <xdr:rowOff>158261</xdr:rowOff>
    </xdr:from>
    <xdr:to>
      <xdr:col>10</xdr:col>
      <xdr:colOff>0</xdr:colOff>
      <xdr:row>26</xdr:row>
      <xdr:rowOff>178674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A3AB2A1F-B41B-33EF-F3D6-385BFBFBFC74}"/>
            </a:ext>
          </a:extLst>
        </xdr:cNvPr>
        <xdr:cNvSpPr/>
      </xdr:nvSpPr>
      <xdr:spPr>
        <a:xfrm>
          <a:off x="607841" y="158261"/>
          <a:ext cx="6372079" cy="4805773"/>
        </a:xfrm>
        <a:prstGeom prst="frame">
          <a:avLst>
            <a:gd name="adj1" fmla="val 801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193148</xdr:colOff>
      <xdr:row>0</xdr:row>
      <xdr:rowOff>180455</xdr:rowOff>
    </xdr:from>
    <xdr:to>
      <xdr:col>9</xdr:col>
      <xdr:colOff>452228</xdr:colOff>
      <xdr:row>3</xdr:row>
      <xdr:rowOff>142355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48D4C5-3244-CE83-C530-A9313D972D6F}"/>
            </a:ext>
          </a:extLst>
        </xdr:cNvPr>
        <xdr:cNvSpPr txBox="1"/>
      </xdr:nvSpPr>
      <xdr:spPr>
        <a:xfrm>
          <a:off x="802748" y="180455"/>
          <a:ext cx="592836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Saint Thomas High School</a:t>
          </a:r>
        </a:p>
      </xdr:txBody>
    </xdr:sp>
    <xdr:clientData/>
  </xdr:twoCellAnchor>
  <xdr:twoCellAnchor>
    <xdr:from>
      <xdr:col>4</xdr:col>
      <xdr:colOff>94129</xdr:colOff>
      <xdr:row>2</xdr:row>
      <xdr:rowOff>70318</xdr:rowOff>
    </xdr:from>
    <xdr:to>
      <xdr:col>7</xdr:col>
      <xdr:colOff>818312</xdr:colOff>
      <xdr:row>4</xdr:row>
      <xdr:rowOff>566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851C0DA-AEE5-F606-5195-451EF71F0D18}"/>
            </a:ext>
          </a:extLst>
        </xdr:cNvPr>
        <xdr:cNvSpPr txBox="1"/>
      </xdr:nvSpPr>
      <xdr:spPr>
        <a:xfrm>
          <a:off x="2060089" y="436078"/>
          <a:ext cx="3330223" cy="296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rgbClr val="002060"/>
              </a:solidFill>
            </a:rPr>
            <a:t>Adimurthy Nagar,</a:t>
          </a:r>
          <a:r>
            <a:rPr lang="en-IN" sz="1100" b="1" baseline="0">
              <a:solidFill>
                <a:srgbClr val="002060"/>
              </a:solidFill>
            </a:rPr>
            <a:t> Anantapur - 515001</a:t>
          </a:r>
          <a:endParaRPr lang="en-IN" sz="11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</xdr:col>
      <xdr:colOff>103266</xdr:colOff>
      <xdr:row>1</xdr:row>
      <xdr:rowOff>80669</xdr:rowOff>
    </xdr:from>
    <xdr:to>
      <xdr:col>2</xdr:col>
      <xdr:colOff>73343</xdr:colOff>
      <xdr:row>2</xdr:row>
      <xdr:rowOff>149961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68B2AF7E-60AF-3DF4-D0FB-399AC21C3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866" y="263549"/>
          <a:ext cx="252017" cy="252172"/>
        </a:xfrm>
        <a:prstGeom prst="rect">
          <a:avLst/>
        </a:prstGeom>
      </xdr:spPr>
    </xdr:pic>
    <xdr:clientData/>
  </xdr:twoCellAnchor>
  <xdr:twoCellAnchor>
    <xdr:from>
      <xdr:col>2</xdr:col>
      <xdr:colOff>50546</xdr:colOff>
      <xdr:row>1</xdr:row>
      <xdr:rowOff>82474</xdr:rowOff>
    </xdr:from>
    <xdr:to>
      <xdr:col>4</xdr:col>
      <xdr:colOff>243840</xdr:colOff>
      <xdr:row>3</xdr:row>
      <xdr:rowOff>84772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1C78FC-CDE1-FBAB-440F-F0B509079749}"/>
            </a:ext>
          </a:extLst>
        </xdr:cNvPr>
        <xdr:cNvSpPr txBox="1"/>
      </xdr:nvSpPr>
      <xdr:spPr>
        <a:xfrm>
          <a:off x="942086" y="265354"/>
          <a:ext cx="1267714" cy="368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07076085485</a:t>
          </a:r>
        </a:p>
      </xdr:txBody>
    </xdr:sp>
    <xdr:clientData/>
  </xdr:twoCellAnchor>
  <xdr:twoCellAnchor>
    <xdr:from>
      <xdr:col>8</xdr:col>
      <xdr:colOff>230965</xdr:colOff>
      <xdr:row>1</xdr:row>
      <xdr:rowOff>30480</xdr:rowOff>
    </xdr:from>
    <xdr:to>
      <xdr:col>10</xdr:col>
      <xdr:colOff>396503</xdr:colOff>
      <xdr:row>2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81B22F6-CA93-428C-B5DC-886F642C85C1}"/>
            </a:ext>
          </a:extLst>
        </xdr:cNvPr>
        <xdr:cNvSpPr txBox="1"/>
      </xdr:nvSpPr>
      <xdr:spPr>
        <a:xfrm>
          <a:off x="5793565" y="213360"/>
          <a:ext cx="1582858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 u="none">
              <a:latin typeface="Times New Roman" panose="02020603050405020304" pitchFamily="18" charset="0"/>
              <a:cs typeface="Times New Roman" panose="02020603050405020304" pitchFamily="18" charset="0"/>
            </a:rPr>
            <a:t>AY</a:t>
          </a:r>
          <a:r>
            <a:rPr lang="en-IN" sz="13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2023-2024</a:t>
          </a:r>
          <a:endParaRPr lang="en-IN" sz="1300" b="1" u="none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30480</xdr:colOff>
      <xdr:row>4</xdr:row>
      <xdr:rowOff>15240</xdr:rowOff>
    </xdr:from>
    <xdr:to>
      <xdr:col>9</xdr:col>
      <xdr:colOff>655320</xdr:colOff>
      <xdr:row>5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542BE48-B6AF-C4D6-8B98-E6C1517F134B}"/>
            </a:ext>
          </a:extLst>
        </xdr:cNvPr>
        <xdr:cNvSpPr/>
      </xdr:nvSpPr>
      <xdr:spPr>
        <a:xfrm>
          <a:off x="640080" y="746760"/>
          <a:ext cx="6294120" cy="3200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Times New Roman" panose="02020603050405020304" pitchFamily="18" charset="0"/>
              <a:cs typeface="Times New Roman" panose="02020603050405020304" pitchFamily="18" charset="0"/>
            </a:rPr>
            <a:t>Report Card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E10-0949-49AD-B79F-6003C9F7821D}">
  <dimension ref="B2:J27"/>
  <sheetViews>
    <sheetView zoomScale="115" zoomScaleNormal="115" workbookViewId="0">
      <selection activeCell="E9" sqref="E9"/>
    </sheetView>
  </sheetViews>
  <sheetFormatPr defaultRowHeight="14.4" x14ac:dyDescent="0.3"/>
  <cols>
    <col min="2" max="2" width="4.109375" customWidth="1"/>
    <col min="3" max="3" width="12.5546875" bestFit="1" customWidth="1"/>
    <col min="4" max="4" width="3.109375" customWidth="1"/>
    <col min="5" max="5" width="13.33203125" bestFit="1" customWidth="1"/>
    <col min="6" max="6" width="10.6640625" bestFit="1" customWidth="1"/>
    <col min="7" max="7" width="14" bestFit="1" customWidth="1"/>
    <col min="8" max="8" width="14.44140625" bestFit="1" customWidth="1"/>
    <col min="9" max="9" width="10.44140625" bestFit="1" customWidth="1"/>
    <col min="10" max="10" width="10.21875" bestFit="1" customWidth="1"/>
  </cols>
  <sheetData>
    <row r="2" spans="2:10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2:10" x14ac:dyDescent="0.3">
      <c r="B3" s="46"/>
      <c r="C3" s="46"/>
      <c r="D3" s="46"/>
      <c r="E3" s="46"/>
      <c r="F3" s="46"/>
      <c r="G3" s="46"/>
      <c r="H3" s="46"/>
      <c r="I3" s="46"/>
      <c r="J3" s="46"/>
    </row>
    <row r="4" spans="2:10" x14ac:dyDescent="0.3">
      <c r="B4" s="46"/>
      <c r="C4" s="46"/>
      <c r="D4" s="46"/>
      <c r="E4" s="46"/>
      <c r="F4" s="46"/>
      <c r="G4" s="46"/>
      <c r="H4" s="46"/>
      <c r="I4" s="46"/>
      <c r="J4" s="46"/>
    </row>
    <row r="5" spans="2:10" x14ac:dyDescent="0.3">
      <c r="B5" s="8"/>
      <c r="C5" s="8"/>
      <c r="D5" s="8"/>
      <c r="E5" s="8"/>
      <c r="F5" s="8"/>
      <c r="G5" s="8"/>
      <c r="H5" s="8"/>
      <c r="I5" s="8"/>
      <c r="J5" s="8"/>
    </row>
    <row r="6" spans="2:10" x14ac:dyDescent="0.3">
      <c r="B6" s="8"/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9" spans="2:10" x14ac:dyDescent="0.3">
      <c r="B9" s="8"/>
      <c r="C9" s="47" t="s">
        <v>60</v>
      </c>
      <c r="D9" s="9" t="s">
        <v>62</v>
      </c>
      <c r="E9" s="10">
        <v>117</v>
      </c>
      <c r="F9" s="8"/>
      <c r="G9" s="8"/>
      <c r="H9" s="8"/>
      <c r="I9" s="8"/>
      <c r="J9" s="8"/>
    </row>
    <row r="10" spans="2:10" x14ac:dyDescent="0.3">
      <c r="B10" s="8"/>
      <c r="C10" s="47" t="s">
        <v>61</v>
      </c>
      <c r="D10" s="9" t="s">
        <v>62</v>
      </c>
      <c r="E10" s="10" t="str">
        <f>VLOOKUP(E9,Database!B4:O23,2,FALSE)</f>
        <v>Surabhi</v>
      </c>
      <c r="F10" s="8"/>
      <c r="G10" s="8"/>
      <c r="H10" s="8"/>
      <c r="I10" s="8"/>
      <c r="J10" s="8"/>
    </row>
    <row r="11" spans="2:10" x14ac:dyDescent="0.3">
      <c r="B11" s="8"/>
      <c r="C11" s="47" t="s">
        <v>63</v>
      </c>
      <c r="D11" s="9" t="s">
        <v>62</v>
      </c>
      <c r="E11" s="10" t="str">
        <f>VLOOKUP(E9,Database!B4:O23,3,FALSE)</f>
        <v>Vijay Kumar</v>
      </c>
      <c r="F11" s="8"/>
      <c r="G11" s="8"/>
      <c r="H11" s="8"/>
      <c r="I11" s="8"/>
      <c r="J11" s="8"/>
    </row>
    <row r="12" spans="2:10" ht="15" thickBot="1" x14ac:dyDescent="0.35">
      <c r="B12" s="8"/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8"/>
      <c r="C13" s="8"/>
      <c r="D13" s="8"/>
      <c r="E13" s="18" t="s">
        <v>83</v>
      </c>
      <c r="F13" s="19" t="s">
        <v>84</v>
      </c>
      <c r="G13" s="20" t="s">
        <v>85</v>
      </c>
      <c r="H13" s="8"/>
      <c r="I13" s="8"/>
      <c r="J13" s="8"/>
    </row>
    <row r="14" spans="2:10" x14ac:dyDescent="0.3">
      <c r="B14" s="8"/>
      <c r="C14" s="8"/>
      <c r="D14" s="8"/>
      <c r="E14" s="21" t="s">
        <v>1</v>
      </c>
      <c r="F14" s="11">
        <v>100</v>
      </c>
      <c r="G14" s="15">
        <f>VLOOKUP(E9,Database!B4:O23,4,FALSE)</f>
        <v>89</v>
      </c>
      <c r="H14" s="8"/>
      <c r="I14" s="8"/>
      <c r="J14" s="8"/>
    </row>
    <row r="15" spans="2:10" x14ac:dyDescent="0.3">
      <c r="B15" s="8"/>
      <c r="C15" s="8"/>
      <c r="D15" s="8"/>
      <c r="E15" s="21" t="s">
        <v>2</v>
      </c>
      <c r="F15" s="11">
        <v>100</v>
      </c>
      <c r="G15" s="15">
        <f>VLOOKUP(E9,Database!B4:O23,5,FALSE)</f>
        <v>78</v>
      </c>
      <c r="H15" s="8"/>
      <c r="I15" s="8"/>
      <c r="J15" s="8"/>
    </row>
    <row r="16" spans="2:10" x14ac:dyDescent="0.3">
      <c r="B16" s="8"/>
      <c r="C16" s="8"/>
      <c r="D16" s="8"/>
      <c r="E16" s="21" t="s">
        <v>3</v>
      </c>
      <c r="F16" s="11">
        <v>100</v>
      </c>
      <c r="G16" s="15">
        <f>VLOOKUP(E9,Database!B4:O23,6,FALSE)</f>
        <v>90</v>
      </c>
      <c r="H16" s="8"/>
      <c r="I16" s="8"/>
      <c r="J16" s="8"/>
    </row>
    <row r="17" spans="2:10" x14ac:dyDescent="0.3">
      <c r="B17" s="8"/>
      <c r="C17" s="8"/>
      <c r="D17" s="8"/>
      <c r="E17" s="21" t="s">
        <v>4</v>
      </c>
      <c r="F17" s="11">
        <v>100</v>
      </c>
      <c r="G17" s="15">
        <f>VLOOKUP(E9,Database!B4:O23,7,FALSE)</f>
        <v>87</v>
      </c>
      <c r="H17" s="8"/>
      <c r="I17" s="8"/>
      <c r="J17" s="8"/>
    </row>
    <row r="18" spans="2:10" x14ac:dyDescent="0.3">
      <c r="B18" s="8"/>
      <c r="C18" s="8"/>
      <c r="D18" s="8"/>
      <c r="E18" s="21" t="s">
        <v>5</v>
      </c>
      <c r="F18" s="11">
        <v>100</v>
      </c>
      <c r="G18" s="15">
        <f>VLOOKUP(E9,Database!B4:O23,8,FALSE)</f>
        <v>70</v>
      </c>
      <c r="H18" s="8"/>
      <c r="I18" s="8"/>
      <c r="J18" s="8"/>
    </row>
    <row r="19" spans="2:10" x14ac:dyDescent="0.3">
      <c r="B19" s="8"/>
      <c r="C19" s="8"/>
      <c r="D19" s="8"/>
      <c r="E19" s="21" t="s">
        <v>6</v>
      </c>
      <c r="F19" s="11">
        <v>100</v>
      </c>
      <c r="G19" s="15">
        <f>VLOOKUP(E9,Database!B4:O23,9,FALSE)</f>
        <v>79</v>
      </c>
      <c r="H19" s="8"/>
      <c r="I19" s="8"/>
      <c r="J19" s="8"/>
    </row>
    <row r="20" spans="2:10" ht="15" thickBot="1" x14ac:dyDescent="0.35">
      <c r="B20" s="8"/>
      <c r="C20" s="8"/>
      <c r="D20" s="8"/>
      <c r="E20" s="49" t="s">
        <v>84</v>
      </c>
      <c r="F20" s="50"/>
      <c r="G20" s="48">
        <f>SUM(G14:G19)</f>
        <v>493</v>
      </c>
      <c r="H20" s="8"/>
      <c r="I20" s="8"/>
      <c r="J20" s="8"/>
    </row>
    <row r="21" spans="2:10" ht="15" thickBot="1" x14ac:dyDescent="0.35">
      <c r="B21" s="8"/>
      <c r="C21" s="8"/>
      <c r="D21" s="8"/>
      <c r="E21" s="8"/>
      <c r="F21" s="8"/>
      <c r="G21" s="8"/>
      <c r="H21" s="8"/>
      <c r="I21" s="8"/>
      <c r="J21" s="8"/>
    </row>
    <row r="22" spans="2:10" x14ac:dyDescent="0.3">
      <c r="B22" s="8"/>
      <c r="C22" s="22" t="s">
        <v>86</v>
      </c>
      <c r="D22" s="51" t="str">
        <f>IF(I22&gt;30%,"Pass","Fail")</f>
        <v>Pass</v>
      </c>
      <c r="E22" s="52"/>
      <c r="F22" s="8"/>
      <c r="G22" s="8"/>
      <c r="H22" s="12" t="s">
        <v>31</v>
      </c>
      <c r="I22" s="14">
        <f>VLOOKUP(E9,Database!B4:O23,11,FALSE)</f>
        <v>0.82166666666666666</v>
      </c>
      <c r="J22" s="8"/>
    </row>
    <row r="23" spans="2:10" x14ac:dyDescent="0.3">
      <c r="B23" s="8"/>
      <c r="C23" s="22" t="s">
        <v>8</v>
      </c>
      <c r="D23" s="51" t="str">
        <f>VLOOKUP(E9,Database!B4:O23,12,FALSE)</f>
        <v>A+</v>
      </c>
      <c r="E23" s="52"/>
      <c r="F23" s="8"/>
      <c r="G23" s="8"/>
      <c r="H23" s="13" t="s">
        <v>35</v>
      </c>
      <c r="I23" s="15">
        <f>VLOOKUP(E9,Database!B4:O23,13,FALSE)</f>
        <v>9</v>
      </c>
      <c r="J23" s="8"/>
    </row>
    <row r="24" spans="2:10" ht="15" thickBot="1" x14ac:dyDescent="0.35">
      <c r="B24" s="8"/>
      <c r="C24" s="8"/>
      <c r="D24" s="8"/>
      <c r="E24" s="8"/>
      <c r="F24" s="8"/>
      <c r="G24" s="8"/>
      <c r="H24" s="16" t="s">
        <v>30</v>
      </c>
      <c r="I24" s="17" t="str">
        <f>VLOOKUP(E9,Database!B4:O23,14,FALSE)</f>
        <v>Excellent</v>
      </c>
      <c r="J24" s="8"/>
    </row>
    <row r="25" spans="2:10" x14ac:dyDescent="0.3">
      <c r="B25" s="8"/>
      <c r="C25" s="8"/>
      <c r="D25" s="8"/>
      <c r="E25" s="8"/>
      <c r="F25" s="8"/>
      <c r="G25" s="8"/>
      <c r="H25" s="8"/>
      <c r="I25" s="8"/>
      <c r="J25" s="8"/>
    </row>
    <row r="26" spans="2:10" x14ac:dyDescent="0.3">
      <c r="B26" s="8"/>
      <c r="C26" s="8"/>
      <c r="D26" s="8"/>
      <c r="E26" s="8"/>
      <c r="F26" s="8"/>
      <c r="G26" s="8"/>
      <c r="H26" s="8"/>
      <c r="I26" s="8"/>
      <c r="J26" s="8"/>
    </row>
    <row r="27" spans="2:10" x14ac:dyDescent="0.3">
      <c r="B27" s="8"/>
      <c r="C27" s="8"/>
      <c r="D27" s="8"/>
      <c r="E27" s="8"/>
      <c r="F27" s="8"/>
      <c r="G27" s="8"/>
      <c r="H27" s="8"/>
      <c r="I27" s="8"/>
      <c r="J27" s="8"/>
    </row>
  </sheetData>
  <mergeCells count="3">
    <mergeCell ref="E20:F20"/>
    <mergeCell ref="D22:E22"/>
    <mergeCell ref="D23:E2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890A39-0A30-4E92-B135-6868252E1834}">
          <x14:formula1>
            <xm:f>Database!$B$4:$B$23</xm:f>
          </x14:formula1>
          <xm:sqref>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A7B9-FCF4-4BC1-BB4B-59A5B76EECCB}">
  <dimension ref="A1:O34"/>
  <sheetViews>
    <sheetView tabSelected="1" topLeftCell="A4" zoomScaleNormal="100" workbookViewId="0">
      <selection activeCell="F13" sqref="F13"/>
    </sheetView>
  </sheetViews>
  <sheetFormatPr defaultRowHeight="14.4" x14ac:dyDescent="0.3"/>
  <cols>
    <col min="1" max="2" width="13.44140625" customWidth="1"/>
    <col min="3" max="3" width="17.21875" bestFit="1" customWidth="1"/>
    <col min="4" max="4" width="17.33203125" bestFit="1" customWidth="1"/>
    <col min="5" max="5" width="14.109375" customWidth="1"/>
    <col min="6" max="6" width="13.5546875" customWidth="1"/>
    <col min="12" max="12" width="14.44140625" customWidth="1"/>
    <col min="14" max="14" width="24.88671875" bestFit="1" customWidth="1"/>
    <col min="15" max="15" width="17.109375" customWidth="1"/>
  </cols>
  <sheetData>
    <row r="1" spans="1:15" ht="37.200000000000003" thickBot="1" x14ac:dyDescent="0.75">
      <c r="A1" s="53" t="s">
        <v>32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/>
    <row r="3" spans="1:15" ht="17.399999999999999" x14ac:dyDescent="0.3">
      <c r="A3" s="28" t="s">
        <v>0</v>
      </c>
      <c r="B3" s="29" t="s">
        <v>60</v>
      </c>
      <c r="C3" s="29" t="s">
        <v>61</v>
      </c>
      <c r="D3" s="30" t="s">
        <v>63</v>
      </c>
      <c r="E3" s="31" t="s">
        <v>1</v>
      </c>
      <c r="F3" s="29" t="s">
        <v>2</v>
      </c>
      <c r="G3" s="29" t="s">
        <v>3</v>
      </c>
      <c r="H3" s="29" t="s">
        <v>4</v>
      </c>
      <c r="I3" s="29" t="s">
        <v>5</v>
      </c>
      <c r="J3" s="29" t="s">
        <v>6</v>
      </c>
      <c r="K3" s="30" t="s">
        <v>7</v>
      </c>
      <c r="L3" s="31" t="s">
        <v>31</v>
      </c>
      <c r="M3" s="29" t="s">
        <v>8</v>
      </c>
      <c r="N3" s="29" t="s">
        <v>9</v>
      </c>
      <c r="O3" s="30" t="s">
        <v>30</v>
      </c>
    </row>
    <row r="4" spans="1:15" ht="15.6" x14ac:dyDescent="0.3">
      <c r="A4" s="38">
        <v>1</v>
      </c>
      <c r="B4" s="39">
        <v>101</v>
      </c>
      <c r="C4" s="40" t="s">
        <v>15</v>
      </c>
      <c r="D4" s="41" t="s">
        <v>64</v>
      </c>
      <c r="E4" s="32">
        <v>68</v>
      </c>
      <c r="F4" s="33">
        <v>92</v>
      </c>
      <c r="G4" s="33">
        <v>80</v>
      </c>
      <c r="H4" s="33">
        <v>95</v>
      </c>
      <c r="I4" s="33">
        <v>86</v>
      </c>
      <c r="J4" s="33">
        <v>89</v>
      </c>
      <c r="K4" s="34">
        <f t="shared" ref="K4:K23" si="0">SUM(E4:J4)</f>
        <v>510</v>
      </c>
      <c r="L4" s="23">
        <f>(K4/600)</f>
        <v>0.85</v>
      </c>
      <c r="M4" s="7" t="str" cm="1">
        <f t="array" ref="M4">_xlfn.IFS(L4&gt;=90%,"O",L4&gt;=80%,"A+",L4&gt;=70%,"A",L4&gt;=60%,"B+",L4&gt;=50%,"B",L4&gt;=40%,"C",L4&gt;=30%,"P",L4&lt;30%,"F")</f>
        <v>A+</v>
      </c>
      <c r="N4" s="7" cm="1">
        <f t="array" ref="N4">_xlfn.IFS(L4&gt;=90%,10,L4&gt;=80%,9,L4&gt;=70%,8,L4&gt;=60%,7,L4&gt;=50%,6,L4&gt;=40%,5,L4&gt;=30%,4,L4&lt;30%,0)</f>
        <v>9</v>
      </c>
      <c r="O4" s="24" t="str" cm="1">
        <f t="array" ref="O4">_xlfn.IFS(L4&gt;=90%,"Outstanding",L4&gt;=80%,"Excellent",L4&gt;=70%,"Very Good",L4&gt;=60%,"Good",L4&gt;=50%,"Above Average",L4&gt;=40%,"Average",L4&gt;=30%,"Pass",L4&lt;30%,"Fail")</f>
        <v>Excellent</v>
      </c>
    </row>
    <row r="5" spans="1:15" ht="15.6" x14ac:dyDescent="0.3">
      <c r="A5" s="38">
        <v>2</v>
      </c>
      <c r="B5" s="39">
        <v>102</v>
      </c>
      <c r="C5" s="40" t="s">
        <v>27</v>
      </c>
      <c r="D5" s="41" t="s">
        <v>65</v>
      </c>
      <c r="E5" s="32">
        <v>90</v>
      </c>
      <c r="F5" s="33">
        <v>92</v>
      </c>
      <c r="G5" s="33">
        <v>80</v>
      </c>
      <c r="H5" s="33">
        <v>95</v>
      </c>
      <c r="I5" s="33">
        <v>97</v>
      </c>
      <c r="J5" s="33">
        <v>89</v>
      </c>
      <c r="K5" s="34">
        <f t="shared" si="0"/>
        <v>543</v>
      </c>
      <c r="L5" s="23">
        <f t="shared" ref="L5:L23" si="1">(K5/600)</f>
        <v>0.90500000000000003</v>
      </c>
      <c r="M5" s="7" t="str" cm="1">
        <f t="array" ref="M5">_xlfn.IFS(L5&gt;=90%,"O",L5&gt;=80%,"A+",L5&gt;=70%,"A",L5&gt;=60%,"B+",L5&gt;=50%,"B",L5&gt;=40%,"C",L5&gt;=30%,"P",L5&lt;30%,"F")</f>
        <v>O</v>
      </c>
      <c r="N5" s="7" cm="1">
        <f t="array" ref="N5">_xlfn.IFS(L5&gt;=90%,10,L5&gt;=80%,9,L5&gt;=70%,8,L5&gt;=60%,7,L5&gt;=50%,6,L5&gt;=40%,5,L5&gt;=30%,4,L5&lt;30%,0)</f>
        <v>10</v>
      </c>
      <c r="O5" s="24" t="str" cm="1">
        <f t="array" ref="O5">_xlfn.IFS(L5&gt;=90%,"Outstanding",L5&gt;=80%,"Excellent",L5&gt;=70%,"Very Good",L5&gt;=60%,"Good",L5&gt;=50%,"Above Average",L5&gt;=40%,"Average",L5&gt;=30%,"Pass",L5&lt;30%,"Fail")</f>
        <v>Outstanding</v>
      </c>
    </row>
    <row r="6" spans="1:15" ht="15.6" x14ac:dyDescent="0.3">
      <c r="A6" s="38">
        <v>3</v>
      </c>
      <c r="B6" s="39">
        <v>103</v>
      </c>
      <c r="C6" s="40" t="s">
        <v>17</v>
      </c>
      <c r="D6" s="41" t="s">
        <v>66</v>
      </c>
      <c r="E6" s="32">
        <v>95</v>
      </c>
      <c r="F6" s="33">
        <v>90</v>
      </c>
      <c r="G6" s="33">
        <v>89</v>
      </c>
      <c r="H6" s="33">
        <v>78</v>
      </c>
      <c r="I6" s="33">
        <v>80</v>
      </c>
      <c r="J6" s="33">
        <v>87</v>
      </c>
      <c r="K6" s="34">
        <f t="shared" si="0"/>
        <v>519</v>
      </c>
      <c r="L6" s="23">
        <f t="shared" si="1"/>
        <v>0.86499999999999999</v>
      </c>
      <c r="M6" s="7" t="str" cm="1">
        <f t="array" ref="M6">_xlfn.IFS(L6&gt;=90%,"O",L6&gt;=80%,"A+",L6&gt;=70%,"A",L6&gt;=60%,"B+",L6&gt;=50%,"B",L6&gt;=40%,"C",L6&gt;=30%,"P",L6&lt;30%,"F")</f>
        <v>A+</v>
      </c>
      <c r="N6" s="7" cm="1">
        <f t="array" ref="N6">_xlfn.IFS(L6&gt;=90%,10,L6&gt;=80%,9,L6&gt;=70%,8,L6&gt;=60%,7,L6&gt;=50%,6,L6&gt;=40%,5,L6&gt;=30%,4,L6&lt;30%,0)</f>
        <v>9</v>
      </c>
      <c r="O6" s="24" t="str" cm="1">
        <f t="array" ref="O6">_xlfn.IFS(L6&gt;=90%,"Outstanding",L6&gt;=80%,"Excellent",L6&gt;=70%,"Very Good",L6&gt;=60%,"Good",L6&gt;=50%,"Above Average",L6&gt;=40%,"Average",L6&gt;=30%,"Pass",L6&lt;30%,"Fail")</f>
        <v>Excellent</v>
      </c>
    </row>
    <row r="7" spans="1:15" ht="15.6" x14ac:dyDescent="0.3">
      <c r="A7" s="38">
        <v>4</v>
      </c>
      <c r="B7" s="39">
        <v>104</v>
      </c>
      <c r="C7" s="40" t="s">
        <v>29</v>
      </c>
      <c r="D7" s="41" t="s">
        <v>67</v>
      </c>
      <c r="E7" s="32">
        <v>67</v>
      </c>
      <c r="F7" s="33">
        <v>70</v>
      </c>
      <c r="G7" s="33">
        <v>77</v>
      </c>
      <c r="H7" s="33">
        <v>78</v>
      </c>
      <c r="I7" s="33">
        <v>68</v>
      </c>
      <c r="J7" s="33">
        <v>60</v>
      </c>
      <c r="K7" s="34">
        <f t="shared" si="0"/>
        <v>420</v>
      </c>
      <c r="L7" s="23">
        <f t="shared" si="1"/>
        <v>0.7</v>
      </c>
      <c r="M7" s="7" t="str" cm="1">
        <f t="array" ref="M7">_xlfn.IFS(L7&gt;=90%,"O",L7&gt;=80%,"A+",L7&gt;=70%,"A",L7&gt;=60%,"B+",L7&gt;=50%,"B",L7&gt;=40%,"C",L7&gt;=30%,"P",L7&lt;30%,"F")</f>
        <v>A</v>
      </c>
      <c r="N7" s="7" cm="1">
        <f t="array" ref="N7">_xlfn.IFS(L7&gt;=90%,10,L7&gt;=80%,9,L7&gt;=70%,8,L7&gt;=60%,7,L7&gt;=50%,6,L7&gt;=40%,5,L7&gt;=30%,4,L7&lt;30%,0)</f>
        <v>8</v>
      </c>
      <c r="O7" s="24" t="str" cm="1">
        <f t="array" ref="O7">_xlfn.IFS(L7&gt;=90%,"Outstanding",L7&gt;=80%,"Excellent",L7&gt;=70%,"Very Good",L7&gt;=60%,"Good",L7&gt;=50%,"Above Average",L7&gt;=40%,"Average",L7&gt;=30%,"Pass",L7&lt;30%,"Fail")</f>
        <v>Very Good</v>
      </c>
    </row>
    <row r="8" spans="1:15" ht="15.6" x14ac:dyDescent="0.3">
      <c r="A8" s="38">
        <v>5</v>
      </c>
      <c r="B8" s="39">
        <v>105</v>
      </c>
      <c r="C8" s="40" t="s">
        <v>11</v>
      </c>
      <c r="D8" s="41" t="s">
        <v>81</v>
      </c>
      <c r="E8" s="32">
        <v>90</v>
      </c>
      <c r="F8" s="33">
        <v>89</v>
      </c>
      <c r="G8" s="33">
        <v>85</v>
      </c>
      <c r="H8" s="33">
        <v>78</v>
      </c>
      <c r="I8" s="33">
        <v>77</v>
      </c>
      <c r="J8" s="33">
        <v>86</v>
      </c>
      <c r="K8" s="34">
        <f t="shared" si="0"/>
        <v>505</v>
      </c>
      <c r="L8" s="23">
        <f t="shared" si="1"/>
        <v>0.84166666666666667</v>
      </c>
      <c r="M8" s="7" t="str" cm="1">
        <f t="array" ref="M8">_xlfn.IFS(L8&gt;=90%,"O",L8&gt;=80%,"A+",L8&gt;=70%,"A",L8&gt;=60%,"B+",L8&gt;=50%,"B",L8&gt;=40%,"C",L8&gt;=30%,"P",L8&lt;30%,"F")</f>
        <v>A+</v>
      </c>
      <c r="N8" s="7" cm="1">
        <f t="array" ref="N8">_xlfn.IFS(L8&gt;=90%,10,L8&gt;=80%,9,L8&gt;=70%,8,L8&gt;=60%,7,L8&gt;=50%,6,L8&gt;=40%,5,L8&gt;=30%,4,L8&lt;30%,0)</f>
        <v>9</v>
      </c>
      <c r="O8" s="24" t="str" cm="1">
        <f t="array" ref="O8">_xlfn.IFS(L8&gt;=90%,"Outstanding",L8&gt;=80%,"Excellent",L8&gt;=70%,"Very Good",L8&gt;=60%,"Good",L8&gt;=50%,"Above Average",L8&gt;=40%,"Average",L8&gt;=30%,"Pass",L8&lt;30%,"Fail")</f>
        <v>Excellent</v>
      </c>
    </row>
    <row r="9" spans="1:15" ht="15.6" x14ac:dyDescent="0.3">
      <c r="A9" s="38">
        <v>6</v>
      </c>
      <c r="B9" s="39">
        <v>106</v>
      </c>
      <c r="C9" s="40" t="s">
        <v>25</v>
      </c>
      <c r="D9" s="41" t="s">
        <v>68</v>
      </c>
      <c r="E9" s="32">
        <v>87</v>
      </c>
      <c r="F9" s="33">
        <v>55</v>
      </c>
      <c r="G9" s="33">
        <v>67</v>
      </c>
      <c r="H9" s="33">
        <v>70</v>
      </c>
      <c r="I9" s="33">
        <v>68</v>
      </c>
      <c r="J9" s="33">
        <v>61</v>
      </c>
      <c r="K9" s="34">
        <f t="shared" si="0"/>
        <v>408</v>
      </c>
      <c r="L9" s="23">
        <f t="shared" si="1"/>
        <v>0.68</v>
      </c>
      <c r="M9" s="7" t="str" cm="1">
        <f t="array" ref="M9">_xlfn.IFS(L9&gt;=90%,"O",L9&gt;=80%,"A+",L9&gt;=70%,"A",L9&gt;=60%,"B+",L9&gt;=50%,"B",L9&gt;=40%,"C",L9&gt;=30%,"P",L9&lt;30%,"F")</f>
        <v>B+</v>
      </c>
      <c r="N9" s="7" cm="1">
        <f t="array" ref="N9">_xlfn.IFS(L9&gt;=90%,10,L9&gt;=80%,9,L9&gt;=70%,8,L9&gt;=60%,7,L9&gt;=50%,6,L9&gt;=40%,5,L9&gt;=30%,4,L9&lt;30%,0)</f>
        <v>7</v>
      </c>
      <c r="O9" s="24" t="str" cm="1">
        <f t="array" ref="O9">_xlfn.IFS(L9&gt;=90%,"Outstanding",L9&gt;=80%,"Excellent",L9&gt;=70%,"Very Good",L9&gt;=60%,"Good",L9&gt;=50%,"Above Average",L9&gt;=40%,"Average",L9&gt;=30%,"Pass",L9&lt;30%,"Fail")</f>
        <v>Good</v>
      </c>
    </row>
    <row r="10" spans="1:15" ht="15.6" x14ac:dyDescent="0.3">
      <c r="A10" s="38">
        <v>7</v>
      </c>
      <c r="B10" s="39">
        <v>107</v>
      </c>
      <c r="C10" s="40" t="s">
        <v>13</v>
      </c>
      <c r="D10" s="41" t="s">
        <v>69</v>
      </c>
      <c r="E10" s="32">
        <v>55</v>
      </c>
      <c r="F10" s="33">
        <v>60</v>
      </c>
      <c r="G10" s="33">
        <v>62</v>
      </c>
      <c r="H10" s="33">
        <v>58</v>
      </c>
      <c r="I10" s="33">
        <v>60</v>
      </c>
      <c r="J10" s="33">
        <v>59</v>
      </c>
      <c r="K10" s="34">
        <f t="shared" si="0"/>
        <v>354</v>
      </c>
      <c r="L10" s="23">
        <f t="shared" si="1"/>
        <v>0.59</v>
      </c>
      <c r="M10" s="7" t="str" cm="1">
        <f t="array" ref="M10">_xlfn.IFS(L10&gt;=90%,"O",L10&gt;=80%,"A+",L10&gt;=70%,"A",L10&gt;=60%,"B+",L10&gt;=50%,"B",L10&gt;=40%,"C",L10&gt;=30%,"P",L10&lt;30%,"F")</f>
        <v>B</v>
      </c>
      <c r="N10" s="7" cm="1">
        <f t="array" ref="N10">_xlfn.IFS(L10&gt;=90%,10,L10&gt;=80%,9,L10&gt;=70%,8,L10&gt;=60%,7,L10&gt;=50%,6,L10&gt;=40%,5,L10&gt;=30%,4,L10&lt;30%,0)</f>
        <v>6</v>
      </c>
      <c r="O10" s="24" t="str" cm="1">
        <f t="array" ref="O10">_xlfn.IFS(L10&gt;=90%,"Outstanding",L10&gt;=80%,"Excellent",L10&gt;=70%,"Very Good",L10&gt;=60%,"Good",L10&gt;=50%,"Above Average",L10&gt;=40%,"Average",L10&gt;=30%,"Pass",L10&lt;30%,"Fail")</f>
        <v>Above Average</v>
      </c>
    </row>
    <row r="11" spans="1:15" ht="15.6" x14ac:dyDescent="0.3">
      <c r="A11" s="38">
        <v>8</v>
      </c>
      <c r="B11" s="39">
        <v>108</v>
      </c>
      <c r="C11" s="40" t="s">
        <v>12</v>
      </c>
      <c r="D11" s="41" t="s">
        <v>70</v>
      </c>
      <c r="E11" s="32">
        <v>78</v>
      </c>
      <c r="F11" s="33">
        <v>78</v>
      </c>
      <c r="G11" s="33">
        <v>90</v>
      </c>
      <c r="H11" s="33">
        <v>87</v>
      </c>
      <c r="I11" s="33">
        <v>70</v>
      </c>
      <c r="J11" s="33">
        <v>79</v>
      </c>
      <c r="K11" s="34">
        <f t="shared" si="0"/>
        <v>482</v>
      </c>
      <c r="L11" s="23">
        <f t="shared" si="1"/>
        <v>0.80333333333333334</v>
      </c>
      <c r="M11" s="7" t="str" cm="1">
        <f t="array" ref="M11">_xlfn.IFS(L11&gt;=90%,"O",L11&gt;=80%,"A+",L11&gt;=70%,"A",L11&gt;=60%,"B+",L11&gt;=50%,"B",L11&gt;=40%,"C",L11&gt;=30%,"P",L11&lt;30%,"F")</f>
        <v>A+</v>
      </c>
      <c r="N11" s="7" cm="1">
        <f t="array" ref="N11">_xlfn.IFS(L11&gt;=90%,10,L11&gt;=80%,9,L11&gt;=70%,8,L11&gt;=60%,7,L11&gt;=50%,6,L11&gt;=40%,5,L11&gt;=30%,4,L11&lt;30%,0)</f>
        <v>9</v>
      </c>
      <c r="O11" s="24" t="str" cm="1">
        <f t="array" ref="O11">_xlfn.IFS(L11&gt;=90%,"Outstanding",L11&gt;=80%,"Excellent",L11&gt;=70%,"Very Good",L11&gt;=60%,"Good",L11&gt;=50%,"Above Average",L11&gt;=40%,"Average",L11&gt;=30%,"Pass",L11&lt;30%,"Fail")</f>
        <v>Excellent</v>
      </c>
    </row>
    <row r="12" spans="1:15" ht="15.6" x14ac:dyDescent="0.3">
      <c r="A12" s="38">
        <v>9</v>
      </c>
      <c r="B12" s="39">
        <v>109</v>
      </c>
      <c r="C12" s="40" t="s">
        <v>19</v>
      </c>
      <c r="D12" s="41" t="s">
        <v>71</v>
      </c>
      <c r="E12" s="32">
        <v>50</v>
      </c>
      <c r="F12" s="33">
        <v>92</v>
      </c>
      <c r="G12" s="33">
        <v>80</v>
      </c>
      <c r="H12" s="33">
        <v>95</v>
      </c>
      <c r="I12" s="33">
        <v>86</v>
      </c>
      <c r="J12" s="33">
        <v>89</v>
      </c>
      <c r="K12" s="34">
        <f t="shared" si="0"/>
        <v>492</v>
      </c>
      <c r="L12" s="23">
        <f t="shared" si="1"/>
        <v>0.82</v>
      </c>
      <c r="M12" s="7" t="str" cm="1">
        <f t="array" ref="M12">_xlfn.IFS(L12&gt;=90%,"O",L12&gt;=80%,"A+",L12&gt;=70%,"A",L12&gt;=60%,"B+",L12&gt;=50%,"B",L12&gt;=40%,"C",L12&gt;=30%,"P",L12&lt;30%,"F")</f>
        <v>A+</v>
      </c>
      <c r="N12" s="7" cm="1">
        <f t="array" ref="N12">_xlfn.IFS(L12&gt;=90%,10,L12&gt;=80%,9,L12&gt;=70%,8,L12&gt;=60%,7,L12&gt;=50%,6,L12&gt;=40%,5,L12&gt;=30%,4,L12&lt;30%,0)</f>
        <v>9</v>
      </c>
      <c r="O12" s="24" t="str" cm="1">
        <f t="array" ref="O12">_xlfn.IFS(L12&gt;=90%,"Outstanding",L12&gt;=80%,"Excellent",L12&gt;=70%,"Very Good",L12&gt;=60%,"Good",L12&gt;=50%,"Above Average",L12&gt;=40%,"Average",L12&gt;=30%,"Pass",L12&lt;30%,"Fail")</f>
        <v>Excellent</v>
      </c>
    </row>
    <row r="13" spans="1:15" ht="15.6" x14ac:dyDescent="0.3">
      <c r="A13" s="38">
        <v>10</v>
      </c>
      <c r="B13" s="39">
        <v>110</v>
      </c>
      <c r="C13" s="40" t="s">
        <v>26</v>
      </c>
      <c r="D13" s="41" t="s">
        <v>72</v>
      </c>
      <c r="E13" s="32">
        <v>89</v>
      </c>
      <c r="F13" s="33">
        <v>78</v>
      </c>
      <c r="G13" s="33">
        <v>90</v>
      </c>
      <c r="H13" s="33">
        <v>87</v>
      </c>
      <c r="I13" s="33">
        <v>70</v>
      </c>
      <c r="J13" s="33">
        <v>79</v>
      </c>
      <c r="K13" s="34">
        <f t="shared" si="0"/>
        <v>493</v>
      </c>
      <c r="L13" s="23">
        <f t="shared" si="1"/>
        <v>0.82166666666666666</v>
      </c>
      <c r="M13" s="7" t="str" cm="1">
        <f t="array" ref="M13">_xlfn.IFS(L13&gt;=90%,"O",L13&gt;=80%,"A+",L13&gt;=70%,"A",L13&gt;=60%,"B+",L13&gt;=50%,"B",L13&gt;=40%,"C",L13&gt;=30%,"P",L13&lt;30%,"F")</f>
        <v>A+</v>
      </c>
      <c r="N13" s="7" cm="1">
        <f t="array" ref="N13">_xlfn.IFS(L13&gt;=90%,10,L13&gt;=80%,9,L13&gt;=70%,8,L13&gt;=60%,7,L13&gt;=50%,6,L13&gt;=40%,5,L13&gt;=30%,4,L13&lt;30%,0)</f>
        <v>9</v>
      </c>
      <c r="O13" s="24" t="str" cm="1">
        <f t="array" ref="O13">_xlfn.IFS(L13&gt;=90%,"Outstanding",L13&gt;=80%,"Excellent",L13&gt;=70%,"Very Good",L13&gt;=60%,"Good",L13&gt;=50%,"Above Average",L13&gt;=40%,"Average",L13&gt;=30%,"Pass",L13&lt;30%,"Fail")</f>
        <v>Excellent</v>
      </c>
    </row>
    <row r="14" spans="1:15" ht="15.6" x14ac:dyDescent="0.3">
      <c r="A14" s="38">
        <v>11</v>
      </c>
      <c r="B14" s="39">
        <v>111</v>
      </c>
      <c r="C14" s="40" t="s">
        <v>21</v>
      </c>
      <c r="D14" s="41" t="s">
        <v>82</v>
      </c>
      <c r="E14" s="32">
        <v>60</v>
      </c>
      <c r="F14" s="33">
        <v>50</v>
      </c>
      <c r="G14" s="33">
        <v>42</v>
      </c>
      <c r="H14" s="33">
        <v>37</v>
      </c>
      <c r="I14" s="33">
        <v>32</v>
      </c>
      <c r="J14" s="33">
        <v>35</v>
      </c>
      <c r="K14" s="34">
        <f t="shared" si="0"/>
        <v>256</v>
      </c>
      <c r="L14" s="23">
        <f t="shared" si="1"/>
        <v>0.42666666666666669</v>
      </c>
      <c r="M14" s="7" t="str" cm="1">
        <f t="array" ref="M14">_xlfn.IFS(L14&gt;=90%,"O",L14&gt;=80%,"A+",L14&gt;=70%,"A",L14&gt;=60%,"B+",L14&gt;=50%,"B",L14&gt;=40%,"C",L14&gt;=30%,"P",L14&lt;30%,"F")</f>
        <v>C</v>
      </c>
      <c r="N14" s="7" cm="1">
        <f t="array" ref="N14">_xlfn.IFS(L14&gt;=90%,10,L14&gt;=80%,9,L14&gt;=70%,8,L14&gt;=60%,7,L14&gt;=50%,6,L14&gt;=40%,5,L14&gt;=30%,4,L14&lt;30%,0)</f>
        <v>5</v>
      </c>
      <c r="O14" s="24" t="str" cm="1">
        <f t="array" ref="O14">_xlfn.IFS(L14&gt;=90%,"Outstanding",L14&gt;=80%,"Excellent",L14&gt;=70%,"Very Good",L14&gt;=60%,"Good",L14&gt;=50%,"Above Average",L14&gt;=40%,"Average",L14&gt;=30%,"Pass",L14&lt;30%,"Fail")</f>
        <v>Average</v>
      </c>
    </row>
    <row r="15" spans="1:15" ht="15.6" x14ac:dyDescent="0.3">
      <c r="A15" s="38">
        <v>12</v>
      </c>
      <c r="B15" s="39">
        <v>112</v>
      </c>
      <c r="C15" s="40" t="s">
        <v>28</v>
      </c>
      <c r="D15" s="41" t="s">
        <v>73</v>
      </c>
      <c r="E15" s="32">
        <v>89</v>
      </c>
      <c r="F15" s="33">
        <v>78</v>
      </c>
      <c r="G15" s="33">
        <v>90</v>
      </c>
      <c r="H15" s="33">
        <v>87</v>
      </c>
      <c r="I15" s="33">
        <v>70</v>
      </c>
      <c r="J15" s="33">
        <v>79</v>
      </c>
      <c r="K15" s="34">
        <f t="shared" si="0"/>
        <v>493</v>
      </c>
      <c r="L15" s="23">
        <f t="shared" si="1"/>
        <v>0.82166666666666666</v>
      </c>
      <c r="M15" s="7" t="str" cm="1">
        <f t="array" ref="M15">_xlfn.IFS(L15&gt;=90%,"O",L15&gt;=80%,"A+",L15&gt;=70%,"A",L15&gt;=60%,"B+",L15&gt;=50%,"B",L15&gt;=40%,"C",L15&gt;=30%,"P",L15&lt;30%,"F")</f>
        <v>A+</v>
      </c>
      <c r="N15" s="7" cm="1">
        <f t="array" ref="N15">_xlfn.IFS(L15&gt;=90%,10,L15&gt;=80%,9,L15&gt;=70%,8,L15&gt;=60%,7,L15&gt;=50%,6,L15&gt;=40%,5,L15&gt;=30%,4,L15&lt;30%,0)</f>
        <v>9</v>
      </c>
      <c r="O15" s="24" t="str" cm="1">
        <f t="array" ref="O15">_xlfn.IFS(L15&gt;=90%,"Outstanding",L15&gt;=80%,"Excellent",L15&gt;=70%,"Very Good",L15&gt;=60%,"Good",L15&gt;=50%,"Above Average",L15&gt;=40%,"Average",L15&gt;=30%,"Pass",L15&lt;30%,"Fail")</f>
        <v>Excellent</v>
      </c>
    </row>
    <row r="16" spans="1:15" ht="15.6" x14ac:dyDescent="0.3">
      <c r="A16" s="38">
        <v>13</v>
      </c>
      <c r="B16" s="39">
        <v>113</v>
      </c>
      <c r="C16" s="40" t="s">
        <v>24</v>
      </c>
      <c r="D16" s="41" t="s">
        <v>74</v>
      </c>
      <c r="E16" s="32">
        <v>89</v>
      </c>
      <c r="F16" s="33">
        <v>78</v>
      </c>
      <c r="G16" s="33">
        <v>90</v>
      </c>
      <c r="H16" s="33">
        <v>87</v>
      </c>
      <c r="I16" s="33">
        <v>70</v>
      </c>
      <c r="J16" s="33">
        <v>79</v>
      </c>
      <c r="K16" s="34">
        <f t="shared" si="0"/>
        <v>493</v>
      </c>
      <c r="L16" s="23">
        <f t="shared" si="1"/>
        <v>0.82166666666666666</v>
      </c>
      <c r="M16" s="7" t="str" cm="1">
        <f t="array" ref="M16">_xlfn.IFS(L16&gt;=90%,"O",L16&gt;=80%,"A+",L16&gt;=70%,"A",L16&gt;=60%,"B+",L16&gt;=50%,"B",L16&gt;=40%,"C",L16&gt;=30%,"P",L16&lt;30%,"F")</f>
        <v>A+</v>
      </c>
      <c r="N16" s="7" cm="1">
        <f t="array" ref="N16">_xlfn.IFS(L16&gt;=90%,10,L16&gt;=80%,9,L16&gt;=70%,8,L16&gt;=60%,7,L16&gt;=50%,6,L16&gt;=40%,5,L16&gt;=30%,4,L16&lt;30%,0)</f>
        <v>9</v>
      </c>
      <c r="O16" s="24" t="str" cm="1">
        <f t="array" ref="O16">_xlfn.IFS(L16&gt;=90%,"Outstanding",L16&gt;=80%,"Excellent",L16&gt;=70%,"Very Good",L16&gt;=60%,"Good",L16&gt;=50%,"Above Average",L16&gt;=40%,"Average",L16&gt;=30%,"Pass",L16&lt;30%,"Fail")</f>
        <v>Excellent</v>
      </c>
    </row>
    <row r="17" spans="1:15" ht="15.6" x14ac:dyDescent="0.3">
      <c r="A17" s="38">
        <v>14</v>
      </c>
      <c r="B17" s="39">
        <v>114</v>
      </c>
      <c r="C17" s="40" t="s">
        <v>10</v>
      </c>
      <c r="D17" s="41" t="s">
        <v>75</v>
      </c>
      <c r="E17" s="32">
        <v>89</v>
      </c>
      <c r="F17" s="33">
        <v>78</v>
      </c>
      <c r="G17" s="33">
        <v>90</v>
      </c>
      <c r="H17" s="33">
        <v>87</v>
      </c>
      <c r="I17" s="33">
        <v>70</v>
      </c>
      <c r="J17" s="33">
        <v>79</v>
      </c>
      <c r="K17" s="34">
        <f t="shared" si="0"/>
        <v>493</v>
      </c>
      <c r="L17" s="23">
        <f t="shared" si="1"/>
        <v>0.82166666666666666</v>
      </c>
      <c r="M17" s="7" t="str" cm="1">
        <f t="array" ref="M17">_xlfn.IFS(L17&gt;=90%,"O",L17&gt;=80%,"A+",L17&gt;=70%,"A",L17&gt;=60%,"B+",L17&gt;=50%,"B",L17&gt;=40%,"C",L17&gt;=30%,"P",L17&lt;30%,"F")</f>
        <v>A+</v>
      </c>
      <c r="N17" s="7" cm="1">
        <f t="array" ref="N17">_xlfn.IFS(L17&gt;=90%,10,L17&gt;=80%,9,L17&gt;=70%,8,L17&gt;=60%,7,L17&gt;=50%,6,L17&gt;=40%,5,L17&gt;=30%,4,L17&lt;30%,0)</f>
        <v>9</v>
      </c>
      <c r="O17" s="24" t="str" cm="1">
        <f t="array" ref="O17">_xlfn.IFS(L17&gt;=90%,"Outstanding",L17&gt;=80%,"Excellent",L17&gt;=70%,"Very Good",L17&gt;=60%,"Good",L17&gt;=50%,"Above Average",L17&gt;=40%,"Average",L17&gt;=30%,"Pass",L17&lt;30%,"Fail")</f>
        <v>Excellent</v>
      </c>
    </row>
    <row r="18" spans="1:15" ht="15.6" x14ac:dyDescent="0.3">
      <c r="A18" s="38">
        <v>15</v>
      </c>
      <c r="B18" s="39">
        <v>115</v>
      </c>
      <c r="C18" s="40" t="s">
        <v>23</v>
      </c>
      <c r="D18" s="41" t="s">
        <v>76</v>
      </c>
      <c r="E18" s="32">
        <v>40</v>
      </c>
      <c r="F18" s="33">
        <v>45</v>
      </c>
      <c r="G18" s="33">
        <v>50</v>
      </c>
      <c r="H18" s="33">
        <v>40</v>
      </c>
      <c r="I18" s="33">
        <v>47</v>
      </c>
      <c r="J18" s="33">
        <v>48</v>
      </c>
      <c r="K18" s="34">
        <f t="shared" si="0"/>
        <v>270</v>
      </c>
      <c r="L18" s="23">
        <f t="shared" si="1"/>
        <v>0.45</v>
      </c>
      <c r="M18" s="7" t="str" cm="1">
        <f t="array" ref="M18">_xlfn.IFS(L18&gt;=90%,"O",L18&gt;=80%,"A+",L18&gt;=70%,"A",L18&gt;=60%,"B+",L18&gt;=50%,"B",L18&gt;=40%,"C",L18&gt;=30%,"P",L18&lt;30%,"F")</f>
        <v>C</v>
      </c>
      <c r="N18" s="7" cm="1">
        <f t="array" ref="N18">_xlfn.IFS(L18&gt;=90%,10,L18&gt;=80%,9,L18&gt;=70%,8,L18&gt;=60%,7,L18&gt;=50%,6,L18&gt;=40%,5,L18&gt;=30%,4,L18&lt;30%,0)</f>
        <v>5</v>
      </c>
      <c r="O18" s="24" t="str" cm="1">
        <f t="array" ref="O18">_xlfn.IFS(L18&gt;=90%,"Outstanding",L18&gt;=80%,"Excellent",L18&gt;=70%,"Very Good",L18&gt;=60%,"Good",L18&gt;=50%,"Above Average",L18&gt;=40%,"Average",L18&gt;=30%,"Pass",L18&lt;30%,"Fail")</f>
        <v>Average</v>
      </c>
    </row>
    <row r="19" spans="1:15" ht="15.6" x14ac:dyDescent="0.3">
      <c r="A19" s="38">
        <v>16</v>
      </c>
      <c r="B19" s="39">
        <v>116</v>
      </c>
      <c r="C19" s="40" t="s">
        <v>18</v>
      </c>
      <c r="D19" s="41" t="s">
        <v>77</v>
      </c>
      <c r="E19" s="32">
        <v>67</v>
      </c>
      <c r="F19" s="33">
        <v>67</v>
      </c>
      <c r="G19" s="33">
        <v>90</v>
      </c>
      <c r="H19" s="33">
        <v>70</v>
      </c>
      <c r="I19" s="33">
        <v>66</v>
      </c>
      <c r="J19" s="33">
        <v>67</v>
      </c>
      <c r="K19" s="34">
        <f t="shared" si="0"/>
        <v>427</v>
      </c>
      <c r="L19" s="23">
        <f t="shared" si="1"/>
        <v>0.71166666666666667</v>
      </c>
      <c r="M19" s="7" t="str" cm="1">
        <f t="array" ref="M19">_xlfn.IFS(L19&gt;=90%,"O",L19&gt;=80%,"A+",L19&gt;=70%,"A",L19&gt;=60%,"B+",L19&gt;=50%,"B",L19&gt;=40%,"C",L19&gt;=30%,"P",L19&lt;30%,"F")</f>
        <v>A</v>
      </c>
      <c r="N19" s="7" cm="1">
        <f t="array" ref="N19">_xlfn.IFS(L19&gt;=90%,10,L19&gt;=80%,9,L19&gt;=70%,8,L19&gt;=60%,7,L19&gt;=50%,6,L19&gt;=40%,5,L19&gt;=30%,4,L19&lt;30%,0)</f>
        <v>8</v>
      </c>
      <c r="O19" s="24" t="str" cm="1">
        <f t="array" ref="O19">_xlfn.IFS(L19&gt;=90%,"Outstanding",L19&gt;=80%,"Excellent",L19&gt;=70%,"Very Good",L19&gt;=60%,"Good",L19&gt;=50%,"Above Average",L19&gt;=40%,"Average",L19&gt;=30%,"Pass",L19&lt;30%,"Fail")</f>
        <v>Very Good</v>
      </c>
    </row>
    <row r="20" spans="1:15" ht="15.6" x14ac:dyDescent="0.3">
      <c r="A20" s="38">
        <v>17</v>
      </c>
      <c r="B20" s="39">
        <v>117</v>
      </c>
      <c r="C20" s="40" t="s">
        <v>22</v>
      </c>
      <c r="D20" s="41" t="s">
        <v>20</v>
      </c>
      <c r="E20" s="32">
        <v>89</v>
      </c>
      <c r="F20" s="33">
        <v>78</v>
      </c>
      <c r="G20" s="33">
        <v>90</v>
      </c>
      <c r="H20" s="33">
        <v>87</v>
      </c>
      <c r="I20" s="33">
        <v>70</v>
      </c>
      <c r="J20" s="33">
        <v>79</v>
      </c>
      <c r="K20" s="34">
        <f t="shared" si="0"/>
        <v>493</v>
      </c>
      <c r="L20" s="23">
        <f t="shared" si="1"/>
        <v>0.82166666666666666</v>
      </c>
      <c r="M20" s="7" t="str" cm="1">
        <f t="array" ref="M20">_xlfn.IFS(L20&gt;=90%,"O",L20&gt;=80%,"A+",L20&gt;=70%,"A",L20&gt;=60%,"B+",L20&gt;=50%,"B",L20&gt;=40%,"C",L20&gt;=30%,"P",L20&lt;30%,"F")</f>
        <v>A+</v>
      </c>
      <c r="N20" s="7" cm="1">
        <f t="array" ref="N20">_xlfn.IFS(L20&gt;=90%,10,L20&gt;=80%,9,L20&gt;=70%,8,L20&gt;=60%,7,L20&gt;=50%,6,L20&gt;=40%,5,L20&gt;=30%,4,L20&lt;30%,0)</f>
        <v>9</v>
      </c>
      <c r="O20" s="24" t="str" cm="1">
        <f t="array" ref="O20">_xlfn.IFS(L20&gt;=90%,"Outstanding",L20&gt;=80%,"Excellent",L20&gt;=70%,"Very Good",L20&gt;=60%,"Good",L20&gt;=50%,"Above Average",L20&gt;=40%,"Average",L20&gt;=30%,"Pass",L20&lt;30%,"Fail")</f>
        <v>Excellent</v>
      </c>
    </row>
    <row r="21" spans="1:15" ht="15.6" x14ac:dyDescent="0.3">
      <c r="A21" s="38">
        <v>18</v>
      </c>
      <c r="B21" s="39">
        <v>118</v>
      </c>
      <c r="C21" s="40" t="s">
        <v>14</v>
      </c>
      <c r="D21" s="41" t="s">
        <v>78</v>
      </c>
      <c r="E21" s="32">
        <v>50</v>
      </c>
      <c r="F21" s="33">
        <v>42</v>
      </c>
      <c r="G21" s="33">
        <v>40</v>
      </c>
      <c r="H21" s="33">
        <v>34</v>
      </c>
      <c r="I21" s="33">
        <v>38</v>
      </c>
      <c r="J21" s="33">
        <v>30</v>
      </c>
      <c r="K21" s="34">
        <f t="shared" si="0"/>
        <v>234</v>
      </c>
      <c r="L21" s="23">
        <f t="shared" si="1"/>
        <v>0.39</v>
      </c>
      <c r="M21" s="7" t="str" cm="1">
        <f t="array" ref="M21">_xlfn.IFS(L21&gt;=90%,"O",L21&gt;=80%,"A+",L21&gt;=70%,"A",L21&gt;=60%,"B+",L21&gt;=50%,"B",L21&gt;=40%,"C",L21&gt;=30%,"P",L21&lt;30%,"F")</f>
        <v>P</v>
      </c>
      <c r="N21" s="7" cm="1">
        <f t="array" ref="N21">_xlfn.IFS(L21&gt;=90%,10,L21&gt;=80%,9,L21&gt;=70%,8,L21&gt;=60%,7,L21&gt;=50%,6,L21&gt;=40%,5,L21&gt;=30%,4,L21&lt;30%,0)</f>
        <v>4</v>
      </c>
      <c r="O21" s="24" t="str" cm="1">
        <f t="array" ref="O21">_xlfn.IFS(L21&gt;=90%,"Outstanding",L21&gt;=80%,"Excellent",L21&gt;=70%,"Very Good",L21&gt;=60%,"Good",L21&gt;=50%,"Above Average",L21&gt;=40%,"Average",L21&gt;=30%,"Pass",L21&lt;30%,"Fail")</f>
        <v>Pass</v>
      </c>
    </row>
    <row r="22" spans="1:15" ht="15.6" x14ac:dyDescent="0.3">
      <c r="A22" s="38">
        <v>19</v>
      </c>
      <c r="B22" s="39">
        <v>119</v>
      </c>
      <c r="C22" s="40" t="s">
        <v>20</v>
      </c>
      <c r="D22" s="41" t="s">
        <v>79</v>
      </c>
      <c r="E22" s="32">
        <v>25</v>
      </c>
      <c r="F22" s="33">
        <v>32</v>
      </c>
      <c r="G22" s="33">
        <v>35</v>
      </c>
      <c r="H22" s="33">
        <v>30</v>
      </c>
      <c r="I22" s="33">
        <v>28</v>
      </c>
      <c r="J22" s="33">
        <v>27</v>
      </c>
      <c r="K22" s="34">
        <f t="shared" si="0"/>
        <v>177</v>
      </c>
      <c r="L22" s="23">
        <f t="shared" si="1"/>
        <v>0.29499999999999998</v>
      </c>
      <c r="M22" s="7" t="str" cm="1">
        <f t="array" ref="M22">_xlfn.IFS(L22&gt;=90%,"O",L22&gt;=80%,"A+",L22&gt;=70%,"A",L22&gt;=60%,"B+",L22&gt;=50%,"B",L22&gt;=40%,"C",L22&gt;30%,"P",L22&lt;30%,"F")</f>
        <v>F</v>
      </c>
      <c r="N22" s="7" cm="1">
        <f t="array" ref="N22">_xlfn.IFS(L22&gt;=90%,10,L22&gt;=80%,9,L22&gt;=70%,8,L22&gt;=60%,7,L22&gt;=50%,6,L22&gt;=40%,5,L22&gt;=30%,4,L22&lt;30%,0)</f>
        <v>0</v>
      </c>
      <c r="O22" s="24" t="str" cm="1">
        <f t="array" ref="O22">_xlfn.IFS(L22&gt;=90%,"Outstanding",L22&gt;=80%,"Excellent",L22&gt;=70%,"Very Good",L22&gt;=60%,"Good",L22&gt;=50%,"Above Average",L22&gt;=40%,"Average",L22&gt;=30%,"Pass",L22&lt;30%,"Fail")</f>
        <v>Fail</v>
      </c>
    </row>
    <row r="23" spans="1:15" ht="16.2" thickBot="1" x14ac:dyDescent="0.35">
      <c r="A23" s="42">
        <v>20</v>
      </c>
      <c r="B23" s="43">
        <v>120</v>
      </c>
      <c r="C23" s="44" t="s">
        <v>16</v>
      </c>
      <c r="D23" s="45" t="s">
        <v>80</v>
      </c>
      <c r="E23" s="35">
        <v>77</v>
      </c>
      <c r="F23" s="36">
        <v>98</v>
      </c>
      <c r="G23" s="36">
        <v>99</v>
      </c>
      <c r="H23" s="36">
        <v>87</v>
      </c>
      <c r="I23" s="36">
        <v>98</v>
      </c>
      <c r="J23" s="36">
        <v>90</v>
      </c>
      <c r="K23" s="37">
        <f t="shared" si="0"/>
        <v>549</v>
      </c>
      <c r="L23" s="25">
        <f t="shared" si="1"/>
        <v>0.91500000000000004</v>
      </c>
      <c r="M23" s="26" t="str" cm="1">
        <f t="array" ref="M23">_xlfn.IFS(L23&gt;=90%,"O",L23&gt;=80%,"A+",L23&gt;=70%,"A",L23&gt;=60%,"B+",L23&gt;=50%,"B",L23&gt;=40%,"C",L23&gt;=30%,"P",L23&lt;30%,"F")</f>
        <v>O</v>
      </c>
      <c r="N23" s="26" cm="1">
        <f t="array" ref="N23">_xlfn.IFS(L23&gt;=90%,10,L23&gt;=80%,9,L23&gt;=70%,8,L23&gt;=60%,7,L23&gt;=50%,6,L23&gt;=40%,5,L23&gt;=30%,4,L23&lt;30%,0)</f>
        <v>10</v>
      </c>
      <c r="O23" s="27" t="str" cm="1">
        <f t="array" ref="O23">_xlfn.IFS(L23&gt;=90%,"Outstanding",L23&gt;=80%,"Excellent",L23&gt;=70%,"Very Good",L23&gt;=60%,"Good",L23&gt;=50%,"Above Average",L23&gt;=40%,"Average",L23&gt;=30%,"Pass",L23&lt;30%,"Fail")</f>
        <v>Outstanding</v>
      </c>
    </row>
    <row r="24" spans="1:15" ht="27.6" customHeight="1" x14ac:dyDescent="0.3">
      <c r="A24" s="6"/>
      <c r="B24" s="6"/>
      <c r="C24" s="6"/>
      <c r="D24" s="6"/>
      <c r="E24" s="6"/>
    </row>
    <row r="25" spans="1:15" ht="22.8" x14ac:dyDescent="0.4">
      <c r="A25" s="56" t="s">
        <v>33</v>
      </c>
      <c r="B25" s="57"/>
      <c r="C25" s="57"/>
      <c r="D25" s="57"/>
      <c r="E25" s="57"/>
    </row>
    <row r="26" spans="1:15" ht="34.799999999999997" customHeight="1" x14ac:dyDescent="0.3">
      <c r="A26" s="60" t="s">
        <v>34</v>
      </c>
      <c r="B26" s="61"/>
      <c r="C26" s="3" t="s">
        <v>8</v>
      </c>
      <c r="D26" s="4" t="s">
        <v>35</v>
      </c>
      <c r="E26" s="5" t="s">
        <v>30</v>
      </c>
    </row>
    <row r="27" spans="1:15" ht="17.399999999999999" customHeight="1" x14ac:dyDescent="0.3">
      <c r="A27" s="58" t="s">
        <v>36</v>
      </c>
      <c r="B27" s="59"/>
      <c r="C27" s="1" t="s">
        <v>51</v>
      </c>
      <c r="D27" s="1">
        <v>10</v>
      </c>
      <c r="E27" s="2" t="s">
        <v>52</v>
      </c>
    </row>
    <row r="28" spans="1:15" x14ac:dyDescent="0.3">
      <c r="A28" s="58" t="s">
        <v>37</v>
      </c>
      <c r="B28" s="59"/>
      <c r="C28" s="1" t="s">
        <v>44</v>
      </c>
      <c r="D28" s="1">
        <v>9</v>
      </c>
      <c r="E28" s="2" t="s">
        <v>53</v>
      </c>
    </row>
    <row r="29" spans="1:15" x14ac:dyDescent="0.3">
      <c r="A29" s="58" t="s">
        <v>38</v>
      </c>
      <c r="B29" s="59"/>
      <c r="C29" s="1" t="s">
        <v>45</v>
      </c>
      <c r="D29" s="1">
        <v>8</v>
      </c>
      <c r="E29" s="2" t="s">
        <v>54</v>
      </c>
    </row>
    <row r="30" spans="1:15" x14ac:dyDescent="0.3">
      <c r="A30" s="58" t="s">
        <v>39</v>
      </c>
      <c r="B30" s="59"/>
      <c r="C30" s="1" t="s">
        <v>46</v>
      </c>
      <c r="D30" s="1">
        <v>7</v>
      </c>
      <c r="E30" s="2" t="s">
        <v>55</v>
      </c>
    </row>
    <row r="31" spans="1:15" x14ac:dyDescent="0.3">
      <c r="A31" s="58" t="s">
        <v>40</v>
      </c>
      <c r="B31" s="59"/>
      <c r="C31" s="1" t="s">
        <v>47</v>
      </c>
      <c r="D31" s="1">
        <v>6</v>
      </c>
      <c r="E31" s="2" t="s">
        <v>56</v>
      </c>
    </row>
    <row r="32" spans="1:15" x14ac:dyDescent="0.3">
      <c r="A32" s="58" t="s">
        <v>41</v>
      </c>
      <c r="B32" s="59"/>
      <c r="C32" s="1" t="s">
        <v>48</v>
      </c>
      <c r="D32" s="1">
        <v>5</v>
      </c>
      <c r="E32" s="2" t="s">
        <v>57</v>
      </c>
    </row>
    <row r="33" spans="1:5" x14ac:dyDescent="0.3">
      <c r="A33" s="58" t="s">
        <v>42</v>
      </c>
      <c r="B33" s="59"/>
      <c r="C33" s="1" t="s">
        <v>49</v>
      </c>
      <c r="D33" s="1">
        <v>4</v>
      </c>
      <c r="E33" s="2" t="s">
        <v>58</v>
      </c>
    </row>
    <row r="34" spans="1:5" x14ac:dyDescent="0.3">
      <c r="A34" s="58" t="s">
        <v>43</v>
      </c>
      <c r="B34" s="59"/>
      <c r="C34" s="1" t="s">
        <v>50</v>
      </c>
      <c r="D34" s="1">
        <v>0</v>
      </c>
      <c r="E34" s="2" t="s">
        <v>59</v>
      </c>
    </row>
  </sheetData>
  <sortState xmlns:xlrd2="http://schemas.microsoft.com/office/spreadsheetml/2017/richdata2" ref="A4:O23">
    <sortCondition ref="C4:C23"/>
  </sortState>
  <mergeCells count="11">
    <mergeCell ref="A1:O1"/>
    <mergeCell ref="A25:E25"/>
    <mergeCell ref="A32:B32"/>
    <mergeCell ref="A33:B33"/>
    <mergeCell ref="A34:B34"/>
    <mergeCell ref="A31:B31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Card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FAREED</dc:creator>
  <cp:lastModifiedBy>SYED FAREED</cp:lastModifiedBy>
  <dcterms:created xsi:type="dcterms:W3CDTF">2024-09-24T18:51:27Z</dcterms:created>
  <dcterms:modified xsi:type="dcterms:W3CDTF">2024-09-30T09:53:04Z</dcterms:modified>
</cp:coreProperties>
</file>