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Fareed\OneDrive\Desktop\"/>
    </mc:Choice>
  </mc:AlternateContent>
  <xr:revisionPtr revIDLastSave="0" documentId="13_ncr:1_{F5B4C1E8-64A6-4121-A2FD-F0CFEC31A765}" xr6:coauthVersionLast="47" xr6:coauthVersionMax="47" xr10:uidLastSave="{00000000-0000-0000-0000-000000000000}"/>
  <bookViews>
    <workbookView xWindow="-108" yWindow="-108" windowWidth="23256" windowHeight="12456" tabRatio="591" xr2:uid="{91FF00A6-EF7F-4AE7-9DF8-C454312601DC}"/>
  </bookViews>
  <sheets>
    <sheet name="Sheet1" sheetId="1" r:id="rId1"/>
  </sheets>
  <definedNames>
    <definedName name="_xlnm._FilterDatabase" localSheetId="0" hidden="1">Sheet1!$A$10:$B$40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1" i="1" l="1"/>
  <c r="AR11" i="1"/>
  <c r="AO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J40" i="1"/>
  <c r="AK40" i="1"/>
  <c r="AJ21" i="1"/>
  <c r="AK21" i="1"/>
  <c r="AK12" i="1"/>
  <c r="AK13" i="1"/>
  <c r="AK14" i="1"/>
  <c r="AK15" i="1"/>
  <c r="AK16" i="1"/>
  <c r="AK17" i="1"/>
  <c r="AK18" i="1"/>
  <c r="AK19" i="1"/>
  <c r="AK20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J12" i="1"/>
  <c r="AJ13" i="1"/>
  <c r="AJ14" i="1"/>
  <c r="AJ15" i="1"/>
  <c r="AJ16" i="1"/>
  <c r="AJ17" i="1"/>
  <c r="AJ18" i="1"/>
  <c r="AJ19" i="1"/>
  <c r="AJ20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11" i="1"/>
  <c r="AK11" i="1"/>
  <c r="D7" i="1" l="1"/>
  <c r="H7" i="1" s="1"/>
  <c r="AL40" i="1" l="1"/>
  <c r="AS40" i="1" s="1"/>
  <c r="AL21" i="1"/>
  <c r="AS21" i="1" s="1"/>
  <c r="AL15" i="1"/>
  <c r="AS15" i="1" s="1"/>
  <c r="AL23" i="1"/>
  <c r="AS23" i="1" s="1"/>
  <c r="AL31" i="1"/>
  <c r="AS31" i="1" s="1"/>
  <c r="AL39" i="1"/>
  <c r="AS39" i="1" s="1"/>
  <c r="AL16" i="1"/>
  <c r="AS16" i="1" s="1"/>
  <c r="AL24" i="1"/>
  <c r="AS24" i="1" s="1"/>
  <c r="AL32" i="1"/>
  <c r="AS32" i="1" s="1"/>
  <c r="AL11" i="1"/>
  <c r="AS11" i="1" s="1"/>
  <c r="AL17" i="1"/>
  <c r="AS17" i="1" s="1"/>
  <c r="AL25" i="1"/>
  <c r="AS25" i="1" s="1"/>
  <c r="AL33" i="1"/>
  <c r="AS33" i="1" s="1"/>
  <c r="AL34" i="1"/>
  <c r="AS34" i="1" s="1"/>
  <c r="AL19" i="1"/>
  <c r="AS19" i="1" s="1"/>
  <c r="AL27" i="1"/>
  <c r="AS27" i="1" s="1"/>
  <c r="AL35" i="1"/>
  <c r="AS35" i="1" s="1"/>
  <c r="AL12" i="1"/>
  <c r="AS12" i="1" s="1"/>
  <c r="AL20" i="1"/>
  <c r="AS20" i="1" s="1"/>
  <c r="AL28" i="1"/>
  <c r="AS28" i="1" s="1"/>
  <c r="AL36" i="1"/>
  <c r="AS36" i="1" s="1"/>
  <c r="AL13" i="1"/>
  <c r="AS13" i="1" s="1"/>
  <c r="AL29" i="1"/>
  <c r="AS29" i="1" s="1"/>
  <c r="AL37" i="1"/>
  <c r="AS37" i="1" s="1"/>
  <c r="AL14" i="1"/>
  <c r="AS14" i="1" s="1"/>
  <c r="AL22" i="1"/>
  <c r="AS22" i="1" s="1"/>
  <c r="AL30" i="1"/>
  <c r="AS30" i="1" s="1"/>
  <c r="AL38" i="1"/>
  <c r="AS38" i="1" s="1"/>
  <c r="AL18" i="1"/>
  <c r="AS18" i="1" s="1"/>
  <c r="AL26" i="1"/>
  <c r="AS26" i="1" s="1"/>
  <c r="D9" i="1"/>
  <c r="D10" i="1" l="1"/>
  <c r="E9" i="1"/>
  <c r="F9" i="1" l="1"/>
  <c r="E10" i="1"/>
  <c r="G9" i="1" l="1"/>
  <c r="F10" i="1"/>
  <c r="H9" i="1" l="1"/>
  <c r="G10" i="1"/>
  <c r="I9" i="1" l="1"/>
  <c r="H10" i="1"/>
  <c r="J9" i="1" l="1"/>
  <c r="I10" i="1"/>
  <c r="K9" i="1" l="1"/>
  <c r="J10" i="1"/>
  <c r="L9" i="1" l="1"/>
  <c r="K10" i="1"/>
  <c r="M9" i="1" l="1"/>
  <c r="L10" i="1"/>
  <c r="N9" i="1" l="1"/>
  <c r="M10" i="1"/>
  <c r="O9" i="1" l="1"/>
  <c r="N10" i="1"/>
  <c r="P9" i="1" l="1"/>
  <c r="O10" i="1"/>
  <c r="Q9" i="1" l="1"/>
  <c r="P10" i="1"/>
  <c r="R9" i="1" l="1"/>
  <c r="Q10" i="1"/>
  <c r="S9" i="1" l="1"/>
  <c r="R10" i="1"/>
  <c r="T9" i="1" l="1"/>
  <c r="S10" i="1"/>
  <c r="U9" i="1" l="1"/>
  <c r="T10" i="1"/>
  <c r="V9" i="1" l="1"/>
  <c r="U10" i="1"/>
  <c r="W9" i="1" l="1"/>
  <c r="V10" i="1"/>
  <c r="X9" i="1" l="1"/>
  <c r="W10" i="1"/>
  <c r="Y9" i="1" l="1"/>
  <c r="X10" i="1"/>
  <c r="Z9" i="1" l="1"/>
  <c r="Y10" i="1"/>
  <c r="AA9" i="1" l="1"/>
  <c r="Z10" i="1"/>
  <c r="AB9" i="1" l="1"/>
  <c r="AA10" i="1"/>
  <c r="AC9" i="1" l="1"/>
  <c r="AB10" i="1"/>
  <c r="AD9" i="1" l="1"/>
  <c r="AC10" i="1"/>
  <c r="AE9" i="1" l="1"/>
  <c r="AD10" i="1"/>
  <c r="AF9" i="1" l="1"/>
  <c r="AE10" i="1"/>
  <c r="AG9" i="1" l="1"/>
  <c r="AF10" i="1"/>
  <c r="AH9" i="1" l="1"/>
  <c r="AH10" i="1" s="1"/>
  <c r="AG10" i="1"/>
  <c r="AM39" i="1" l="1"/>
  <c r="AT39" i="1" s="1"/>
  <c r="AU39" i="1" s="1"/>
  <c r="AM40" i="1"/>
  <c r="AT40" i="1" s="1"/>
  <c r="AU40" i="1" s="1"/>
  <c r="AM21" i="1"/>
  <c r="AT21" i="1" s="1"/>
  <c r="AU21" i="1" s="1"/>
  <c r="AM29" i="1"/>
  <c r="AT29" i="1" s="1"/>
  <c r="AU29" i="1" s="1"/>
  <c r="AM35" i="1"/>
  <c r="AT35" i="1" s="1"/>
  <c r="AU35" i="1" s="1"/>
  <c r="AM19" i="1"/>
  <c r="AT19" i="1" s="1"/>
  <c r="AU19" i="1" s="1"/>
  <c r="AM28" i="1"/>
  <c r="AT28" i="1" s="1"/>
  <c r="AU28" i="1" s="1"/>
  <c r="AM20" i="1"/>
  <c r="AT20" i="1" s="1"/>
  <c r="AU20" i="1" s="1"/>
  <c r="AM36" i="1"/>
  <c r="AT36" i="1" s="1"/>
  <c r="AU36" i="1" s="1"/>
  <c r="AM32" i="1"/>
  <c r="AT32" i="1" s="1"/>
  <c r="AU32" i="1" s="1"/>
  <c r="AM37" i="1"/>
  <c r="AT37" i="1" s="1"/>
  <c r="AU37" i="1" s="1"/>
  <c r="AM17" i="1"/>
  <c r="AT17" i="1" s="1"/>
  <c r="AU17" i="1" s="1"/>
  <c r="AM12" i="1"/>
  <c r="AT12" i="1" s="1"/>
  <c r="AU12" i="1" s="1"/>
  <c r="AM16" i="1"/>
  <c r="AT16" i="1" s="1"/>
  <c r="AU16" i="1" s="1"/>
  <c r="AM27" i="1"/>
  <c r="AT27" i="1" s="1"/>
  <c r="AU27" i="1" s="1"/>
  <c r="AM22" i="1"/>
  <c r="AT22" i="1" s="1"/>
  <c r="AU22" i="1" s="1"/>
  <c r="AM13" i="1"/>
  <c r="AT13" i="1" s="1"/>
  <c r="AU13" i="1" s="1"/>
  <c r="AM11" i="1"/>
  <c r="AT11" i="1" s="1"/>
  <c r="AU11" i="1" s="1"/>
  <c r="AM25" i="1"/>
  <c r="AT25" i="1" s="1"/>
  <c r="AU25" i="1" s="1"/>
  <c r="AM33" i="1"/>
  <c r="AT33" i="1" s="1"/>
  <c r="AU33" i="1" s="1"/>
  <c r="AM14" i="1"/>
  <c r="AT14" i="1" s="1"/>
  <c r="AU14" i="1" s="1"/>
  <c r="AM38" i="1"/>
  <c r="AT38" i="1" s="1"/>
  <c r="AU38" i="1" s="1"/>
  <c r="AM30" i="1"/>
  <c r="AT30" i="1" s="1"/>
  <c r="AU30" i="1" s="1"/>
  <c r="AM18" i="1"/>
  <c r="AT18" i="1" s="1"/>
  <c r="AU18" i="1" s="1"/>
  <c r="AM24" i="1"/>
  <c r="AT24" i="1" s="1"/>
  <c r="AU24" i="1" s="1"/>
  <c r="AM15" i="1"/>
  <c r="AT15" i="1" s="1"/>
  <c r="AU15" i="1" s="1"/>
  <c r="AM23" i="1"/>
  <c r="AT23" i="1" s="1"/>
  <c r="AU23" i="1" s="1"/>
  <c r="AM34" i="1"/>
  <c r="AT34" i="1" s="1"/>
  <c r="AU34" i="1" s="1"/>
  <c r="AM31" i="1"/>
  <c r="AT31" i="1" s="1"/>
  <c r="AU31" i="1" s="1"/>
  <c r="AM26" i="1"/>
  <c r="AT26" i="1" s="1"/>
  <c r="AU26" i="1" s="1"/>
</calcChain>
</file>

<file path=xl/sharedStrings.xml><?xml version="1.0" encoding="utf-8"?>
<sst xmlns="http://schemas.openxmlformats.org/spreadsheetml/2006/main" count="891" uniqueCount="83">
  <si>
    <t>Emp. ID</t>
  </si>
  <si>
    <t>Emp. Name</t>
  </si>
  <si>
    <t>J101</t>
  </si>
  <si>
    <t>Sujal Chaudhary</t>
  </si>
  <si>
    <t>J102</t>
  </si>
  <si>
    <t>Arun Sirohi</t>
  </si>
  <si>
    <t>J103</t>
  </si>
  <si>
    <t>Manish Kumar</t>
  </si>
  <si>
    <t>J104</t>
  </si>
  <si>
    <t>Shobhit</t>
  </si>
  <si>
    <t>J105</t>
  </si>
  <si>
    <t>Suraj Kumar</t>
  </si>
  <si>
    <t>J106</t>
  </si>
  <si>
    <t>Pramod Tiwari</t>
  </si>
  <si>
    <t>J107</t>
  </si>
  <si>
    <t>Akshay Verma</t>
  </si>
  <si>
    <t>J108</t>
  </si>
  <si>
    <t>Vivek Singh</t>
  </si>
  <si>
    <t>J109</t>
  </si>
  <si>
    <t>Harshit Chauhan</t>
  </si>
  <si>
    <t>J110</t>
  </si>
  <si>
    <t>Umang Verma</t>
  </si>
  <si>
    <t>Saniya Begum</t>
  </si>
  <si>
    <t>Jarina Shaik</t>
  </si>
  <si>
    <t>Mary T</t>
  </si>
  <si>
    <t>Keerthi</t>
  </si>
  <si>
    <t>Varaprasad</t>
  </si>
  <si>
    <t>Ganesh</t>
  </si>
  <si>
    <t>Vsn Murthy</t>
  </si>
  <si>
    <t>Harish Kumar</t>
  </si>
  <si>
    <t>Sudhakar</t>
  </si>
  <si>
    <t>Neelakanta</t>
  </si>
  <si>
    <t>Vijay Kumar</t>
  </si>
  <si>
    <t>Riyaz</t>
  </si>
  <si>
    <t>Surabhi</t>
  </si>
  <si>
    <t>Siva kumar</t>
  </si>
  <si>
    <t>Sampath kumar</t>
  </si>
  <si>
    <t>Karuna</t>
  </si>
  <si>
    <t>Raju</t>
  </si>
  <si>
    <t>Govinda rajulu</t>
  </si>
  <si>
    <t>Saikiran</t>
  </si>
  <si>
    <t>Harish reddy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</si>
  <si>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</si>
  <si>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</si>
  <si>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</si>
  <si>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</si>
  <si>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</si>
  <si>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</si>
  <si>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</si>
  <si>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</si>
  <si>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</si>
  <si>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</si>
  <si>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</si>
  <si>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</si>
  <si>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</si>
  <si>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</si>
  <si>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</si>
  <si>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</si>
  <si>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</si>
  <si>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</si>
  <si>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</si>
  <si>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</si>
  <si>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jan</t>
  </si>
  <si>
    <t>Month</t>
  </si>
  <si>
    <t>Year</t>
  </si>
  <si>
    <t>To</t>
  </si>
  <si>
    <t>Present</t>
  </si>
  <si>
    <t>Absent</t>
  </si>
  <si>
    <t>Total days of Month</t>
  </si>
  <si>
    <t>Total payable days</t>
  </si>
  <si>
    <t>Basic Salary</t>
  </si>
  <si>
    <t>Per Day Amount</t>
  </si>
  <si>
    <t>In Hand Salary</t>
  </si>
  <si>
    <t>P</t>
  </si>
  <si>
    <t>A</t>
  </si>
  <si>
    <t>DA (10%)</t>
  </si>
  <si>
    <t>TA (8%)</t>
  </si>
  <si>
    <t>HRA (12%)</t>
  </si>
  <si>
    <t>PF (5%)</t>
  </si>
  <si>
    <t>Total Amount</t>
  </si>
  <si>
    <t>Start Date</t>
  </si>
  <si>
    <t>End Date</t>
  </si>
  <si>
    <t>Employee Attendace with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</si>
</sst>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7" xfId="1" applyFont="1" applyFill="1" applyBorder="1"/>
    <xf numFmtId="0" fontId="0" fillId="0" borderId="8" xfId="0" applyBorder="1" applyAlignment="1">
      <alignment horizontal="center" vertical="center" wrapText="1"/>
    </xf>
    <xf numFmtId="0" fontId="4" fillId="0" borderId="9" xfId="1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  <xf numFmtId="1" fontId="0" fillId="0" borderId="9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16" fontId="1" fillId="5" borderId="1" xfId="0" applyNumberFormat="1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9D8F-627D-42DD-B3F9-9EEFDA5DF9B3}">
  <dimension ref="A1:AX52"/>
  <sheetViews>
    <sheetView tabSelected="1" zoomScaleNormal="100" workbookViewId="0">
      <selection activeCell="N1" sqref="N1:AK4"/>
    </sheetView>
  </sheetViews>
  <sheetFormatPr defaultRowHeight="14.4" x14ac:dyDescent="0.3"/>
  <cols>
    <col min="1" max="1" width="11.44140625" customWidth="1"/>
    <col min="2" max="2" width="14.77734375" customWidth="1"/>
    <col min="3" max="3" width="3" customWidth="1"/>
    <col min="4" max="34" width="3.6640625" customWidth="1"/>
    <col min="35" max="35" width="3.21875" customWidth="1"/>
    <col min="36" max="36" width="8.88671875" style="9" customWidth="1"/>
    <col min="37" max="37" width="7.5546875" style="9" customWidth="1"/>
    <col min="38" max="40" width="8.88671875" style="3"/>
    <col min="41" max="41" width="7.44140625" style="3" customWidth="1"/>
    <col min="42" max="47" width="8.88671875" style="3"/>
    <col min="48" max="48" width="10.33203125" bestFit="1" customWidth="1"/>
  </cols>
  <sheetData>
    <row r="1" spans="1:50" ht="36.6" customHeight="1" x14ac:dyDescent="0.3">
      <c r="N1" s="36" t="s">
        <v>82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50" ht="14.4" customHeight="1" x14ac:dyDescent="0.3"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50" ht="14.4" customHeight="1" x14ac:dyDescent="0.3"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50" ht="14.4" customHeight="1" x14ac:dyDescent="0.3"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50" ht="14.4" customHeight="1" x14ac:dyDescent="0.3">
      <c r="D5" s="46" t="s">
        <v>80</v>
      </c>
      <c r="E5" s="46"/>
      <c r="H5" s="46" t="s">
        <v>81</v>
      </c>
      <c r="I5" s="46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50" x14ac:dyDescent="0.3">
      <c r="A6" s="2" t="s">
        <v>63</v>
      </c>
      <c r="B6" s="2" t="s">
        <v>62</v>
      </c>
      <c r="D6" s="46"/>
      <c r="E6" s="46"/>
      <c r="H6" s="46"/>
      <c r="I6" s="46"/>
    </row>
    <row r="7" spans="1:50" x14ac:dyDescent="0.3">
      <c r="A7" s="2" t="s">
        <v>64</v>
      </c>
      <c r="B7" s="2">
        <v>2024</v>
      </c>
      <c r="D7" s="47">
        <f>DATEVALUE("1"&amp;B6&amp;B7)</f>
        <v>45292</v>
      </c>
      <c r="E7" s="47"/>
      <c r="F7" s="37" t="s">
        <v>65</v>
      </c>
      <c r="G7" s="37"/>
      <c r="H7" s="47">
        <f>EOMONTH(D7,0)</f>
        <v>45322</v>
      </c>
      <c r="I7" s="47"/>
    </row>
    <row r="8" spans="1:50" ht="15" thickBot="1" x14ac:dyDescent="0.35">
      <c r="E8" s="3"/>
    </row>
    <row r="9" spans="1:50" ht="15" thickBot="1" x14ac:dyDescent="0.35">
      <c r="D9" s="28">
        <f>D7</f>
        <v>45292</v>
      </c>
      <c r="E9" s="29">
        <f t="shared" ref="E9:AH9" si="0">IF(D9&lt;$H$7,D9+1,"")</f>
        <v>45293</v>
      </c>
      <c r="F9" s="29">
        <f t="shared" si="0"/>
        <v>45294</v>
      </c>
      <c r="G9" s="29">
        <f t="shared" si="0"/>
        <v>45295</v>
      </c>
      <c r="H9" s="29">
        <f t="shared" si="0"/>
        <v>45296</v>
      </c>
      <c r="I9" s="29">
        <f t="shared" si="0"/>
        <v>45297</v>
      </c>
      <c r="J9" s="29">
        <f t="shared" si="0"/>
        <v>45298</v>
      </c>
      <c r="K9" s="29">
        <f t="shared" si="0"/>
        <v>45299</v>
      </c>
      <c r="L9" s="29">
        <f t="shared" si="0"/>
        <v>45300</v>
      </c>
      <c r="M9" s="29">
        <f t="shared" si="0"/>
        <v>45301</v>
      </c>
      <c r="N9" s="29">
        <f t="shared" si="0"/>
        <v>45302</v>
      </c>
      <c r="O9" s="29">
        <f t="shared" si="0"/>
        <v>45303</v>
      </c>
      <c r="P9" s="29">
        <f t="shared" si="0"/>
        <v>45304</v>
      </c>
      <c r="Q9" s="29">
        <f t="shared" si="0"/>
        <v>45305</v>
      </c>
      <c r="R9" s="29">
        <f t="shared" si="0"/>
        <v>45306</v>
      </c>
      <c r="S9" s="29">
        <f t="shared" si="0"/>
        <v>45307</v>
      </c>
      <c r="T9" s="29">
        <f t="shared" si="0"/>
        <v>45308</v>
      </c>
      <c r="U9" s="29">
        <f t="shared" si="0"/>
        <v>45309</v>
      </c>
      <c r="V9" s="29">
        <f t="shared" si="0"/>
        <v>45310</v>
      </c>
      <c r="W9" s="29">
        <f t="shared" si="0"/>
        <v>45311</v>
      </c>
      <c r="X9" s="29">
        <f t="shared" si="0"/>
        <v>45312</v>
      </c>
      <c r="Y9" s="29">
        <f t="shared" si="0"/>
        <v>45313</v>
      </c>
      <c r="Z9" s="29">
        <f t="shared" si="0"/>
        <v>45314</v>
      </c>
      <c r="AA9" s="29">
        <f t="shared" si="0"/>
        <v>45315</v>
      </c>
      <c r="AB9" s="29">
        <f t="shared" si="0"/>
        <v>45316</v>
      </c>
      <c r="AC9" s="29">
        <f t="shared" si="0"/>
        <v>45317</v>
      </c>
      <c r="AD9" s="29">
        <f t="shared" si="0"/>
        <v>45318</v>
      </c>
      <c r="AE9" s="29">
        <f t="shared" si="0"/>
        <v>45319</v>
      </c>
      <c r="AF9" s="29">
        <f t="shared" si="0"/>
        <v>45320</v>
      </c>
      <c r="AG9" s="29">
        <f t="shared" si="0"/>
        <v>45321</v>
      </c>
      <c r="AH9" s="30">
        <f t="shared" si="0"/>
        <v>45322</v>
      </c>
      <c r="AJ9" s="38" t="s">
        <v>66</v>
      </c>
      <c r="AK9" s="40" t="s">
        <v>67</v>
      </c>
      <c r="AL9" s="42" t="s">
        <v>68</v>
      </c>
      <c r="AM9" s="42" t="s">
        <v>69</v>
      </c>
      <c r="AN9" s="42" t="s">
        <v>70</v>
      </c>
      <c r="AO9" s="42" t="s">
        <v>75</v>
      </c>
      <c r="AP9" s="42" t="s">
        <v>76</v>
      </c>
      <c r="AQ9" s="42" t="s">
        <v>77</v>
      </c>
      <c r="AR9" s="42" t="s">
        <v>78</v>
      </c>
      <c r="AS9" s="42" t="s">
        <v>71</v>
      </c>
      <c r="AT9" s="42" t="s">
        <v>79</v>
      </c>
      <c r="AU9" s="44" t="s">
        <v>72</v>
      </c>
      <c r="AV9" s="5"/>
    </row>
    <row r="10" spans="1:50" ht="27" customHeight="1" x14ac:dyDescent="0.3">
      <c r="A10" s="12" t="s">
        <v>0</v>
      </c>
      <c r="B10" s="13" t="s">
        <v>1</v>
      </c>
      <c r="C10" s="6"/>
      <c r="D10" s="31" t="str">
        <f>TEXT(D9,"DDD")</f>
        <v>Mon</v>
      </c>
      <c r="E10" s="32" t="str">
        <f t="shared" ref="E10:AH10" si="1">TEXT(E9,"DDD")</f>
        <v>Tue</v>
      </c>
      <c r="F10" s="32" t="str">
        <f t="shared" si="1"/>
        <v>Wed</v>
      </c>
      <c r="G10" s="32" t="str">
        <f t="shared" si="1"/>
        <v>Thu</v>
      </c>
      <c r="H10" s="32" t="str">
        <f t="shared" si="1"/>
        <v>Fri</v>
      </c>
      <c r="I10" s="32" t="str">
        <f t="shared" si="1"/>
        <v>Sat</v>
      </c>
      <c r="J10" s="32" t="str">
        <f t="shared" si="1"/>
        <v>Sun</v>
      </c>
      <c r="K10" s="32" t="str">
        <f t="shared" si="1"/>
        <v>Mon</v>
      </c>
      <c r="L10" s="32" t="str">
        <f t="shared" si="1"/>
        <v>Tue</v>
      </c>
      <c r="M10" s="32" t="str">
        <f t="shared" si="1"/>
        <v>Wed</v>
      </c>
      <c r="N10" s="32" t="str">
        <f t="shared" si="1"/>
        <v>Thu</v>
      </c>
      <c r="O10" s="32" t="str">
        <f t="shared" si="1"/>
        <v>Fri</v>
      </c>
      <c r="P10" s="32" t="str">
        <f t="shared" si="1"/>
        <v>Sat</v>
      </c>
      <c r="Q10" s="32" t="str">
        <f t="shared" si="1"/>
        <v>Sun</v>
      </c>
      <c r="R10" s="32" t="str">
        <f t="shared" si="1"/>
        <v>Mon</v>
      </c>
      <c r="S10" s="32" t="str">
        <f t="shared" si="1"/>
        <v>Tue</v>
      </c>
      <c r="T10" s="32" t="str">
        <f t="shared" si="1"/>
        <v>Wed</v>
      </c>
      <c r="U10" s="32" t="str">
        <f t="shared" si="1"/>
        <v>Thu</v>
      </c>
      <c r="V10" s="32" t="str">
        <f t="shared" si="1"/>
        <v>Fri</v>
      </c>
      <c r="W10" s="32" t="str">
        <f t="shared" si="1"/>
        <v>Sat</v>
      </c>
      <c r="X10" s="32" t="str">
        <f t="shared" si="1"/>
        <v>Sun</v>
      </c>
      <c r="Y10" s="32" t="str">
        <f t="shared" si="1"/>
        <v>Mon</v>
      </c>
      <c r="Z10" s="32" t="str">
        <f t="shared" si="1"/>
        <v>Tue</v>
      </c>
      <c r="AA10" s="32" t="str">
        <f t="shared" si="1"/>
        <v>Wed</v>
      </c>
      <c r="AB10" s="32" t="str">
        <f t="shared" si="1"/>
        <v>Thu</v>
      </c>
      <c r="AC10" s="32" t="str">
        <f t="shared" si="1"/>
        <v>Fri</v>
      </c>
      <c r="AD10" s="32" t="str">
        <f t="shared" si="1"/>
        <v>Sat</v>
      </c>
      <c r="AE10" s="32" t="str">
        <f t="shared" si="1"/>
        <v>Sun</v>
      </c>
      <c r="AF10" s="32" t="str">
        <f t="shared" si="1"/>
        <v>Mon</v>
      </c>
      <c r="AG10" s="32" t="str">
        <f t="shared" si="1"/>
        <v>Tue</v>
      </c>
      <c r="AH10" s="33" t="str">
        <f t="shared" si="1"/>
        <v>Wed</v>
      </c>
      <c r="AI10" s="4"/>
      <c r="AJ10" s="39"/>
      <c r="AK10" s="41"/>
      <c r="AL10" s="43"/>
      <c r="AM10" s="43"/>
      <c r="AN10" s="43"/>
      <c r="AO10" s="43"/>
      <c r="AP10" s="43"/>
      <c r="AQ10" s="43"/>
      <c r="AR10" s="43"/>
      <c r="AS10" s="43"/>
      <c r="AT10" s="43"/>
      <c r="AU10" s="45"/>
      <c r="AV10" s="37"/>
      <c r="AW10" s="37"/>
      <c r="AX10" s="37"/>
    </row>
    <row r="11" spans="1:50" x14ac:dyDescent="0.3">
      <c r="A11" s="14" t="s">
        <v>2</v>
      </c>
      <c r="B11" s="15" t="s">
        <v>3</v>
      </c>
      <c r="D11" s="19" t="s">
        <v>73</v>
      </c>
      <c r="E11" s="8" t="s">
        <v>73</v>
      </c>
      <c r="F11" s="8" t="s">
        <v>73</v>
      </c>
      <c r="G11" s="8" t="s">
        <v>73</v>
      </c>
      <c r="H11" s="8" t="s">
        <v>73</v>
      </c>
      <c r="I11" s="8" t="s">
        <v>73</v>
      </c>
      <c r="J11" s="8"/>
      <c r="K11" s="8" t="s">
        <v>73</v>
      </c>
      <c r="L11" s="8" t="s">
        <v>74</v>
      </c>
      <c r="M11" s="8" t="s">
        <v>73</v>
      </c>
      <c r="N11" s="8" t="s">
        <v>73</v>
      </c>
      <c r="O11" s="8" t="s">
        <v>73</v>
      </c>
      <c r="P11" s="8" t="s">
        <v>73</v>
      </c>
      <c r="Q11" s="8"/>
      <c r="R11" s="8" t="s">
        <v>73</v>
      </c>
      <c r="S11" s="8" t="s">
        <v>74</v>
      </c>
      <c r="T11" s="8" t="s">
        <v>74</v>
      </c>
      <c r="U11" s="8" t="s">
        <v>73</v>
      </c>
      <c r="V11" s="8" t="s">
        <v>73</v>
      </c>
      <c r="W11" s="8" t="s">
        <v>73</v>
      </c>
      <c r="X11" s="8"/>
      <c r="Y11" s="8" t="s">
        <v>73</v>
      </c>
      <c r="Z11" s="8" t="s">
        <v>74</v>
      </c>
      <c r="AA11" s="8" t="s">
        <v>73</v>
      </c>
      <c r="AB11" s="8" t="s">
        <v>73</v>
      </c>
      <c r="AC11" s="8" t="s">
        <v>73</v>
      </c>
      <c r="AD11" s="8" t="s">
        <v>73</v>
      </c>
      <c r="AE11" s="8"/>
      <c r="AF11" s="8" t="s">
        <v>73</v>
      </c>
      <c r="AG11" s="8" t="s">
        <v>74</v>
      </c>
      <c r="AH11" s="20" t="s">
        <v>74</v>
      </c>
      <c r="AJ11" s="19">
        <f t="shared" ref="AJ11:AJ40" si="2">COUNTIF(D11:AH11,"P")</f>
        <v>21</v>
      </c>
      <c r="AK11" s="8">
        <f t="shared" ref="AK11:AK40" si="3">COUNTIF(D11:AH11,"A")</f>
        <v>6</v>
      </c>
      <c r="AL11" s="7">
        <f>DAY($H$7)</f>
        <v>31</v>
      </c>
      <c r="AM11" s="7">
        <f>IF(AJ11=0,0,COUNTIF(D10:$AH$10,"Sun")+AJ11)</f>
        <v>25</v>
      </c>
      <c r="AN11" s="11">
        <v>30000</v>
      </c>
      <c r="AO11" s="7">
        <f>AN11*10%</f>
        <v>3000</v>
      </c>
      <c r="AP11" s="7">
        <f>AN11*8%</f>
        <v>2400</v>
      </c>
      <c r="AQ11" s="7">
        <f>AN11*12%</f>
        <v>3600</v>
      </c>
      <c r="AR11" s="7">
        <f>AN11*5%</f>
        <v>1500</v>
      </c>
      <c r="AS11" s="25">
        <f>AN11/AL11</f>
        <v>967.74193548387098</v>
      </c>
      <c r="AT11" s="25">
        <f>AS11*AM11</f>
        <v>24193.548387096773</v>
      </c>
      <c r="AU11" s="27">
        <f>AT11+AO11+AP11+AQ11-AR11</f>
        <v>31693.548387096773</v>
      </c>
      <c r="AV11" s="37"/>
      <c r="AW11" s="37"/>
      <c r="AX11" s="37"/>
    </row>
    <row r="12" spans="1:50" x14ac:dyDescent="0.3">
      <c r="A12" s="14" t="s">
        <v>4</v>
      </c>
      <c r="B12" s="15" t="s">
        <v>5</v>
      </c>
      <c r="D12" s="19" t="s">
        <v>73</v>
      </c>
      <c r="E12" s="8" t="s">
        <v>74</v>
      </c>
      <c r="F12" s="8" t="s">
        <v>73</v>
      </c>
      <c r="G12" s="8" t="s">
        <v>73</v>
      </c>
      <c r="H12" s="8" t="s">
        <v>73</v>
      </c>
      <c r="I12" s="8" t="s">
        <v>73</v>
      </c>
      <c r="J12" s="8"/>
      <c r="K12" s="8" t="s">
        <v>73</v>
      </c>
      <c r="L12" s="8" t="s">
        <v>73</v>
      </c>
      <c r="M12" s="8" t="s">
        <v>73</v>
      </c>
      <c r="N12" s="8" t="s">
        <v>73</v>
      </c>
      <c r="O12" s="8" t="s">
        <v>73</v>
      </c>
      <c r="P12" s="8" t="s">
        <v>73</v>
      </c>
      <c r="Q12" s="8"/>
      <c r="R12" s="8" t="s">
        <v>73</v>
      </c>
      <c r="S12" s="8" t="s">
        <v>73</v>
      </c>
      <c r="T12" s="8" t="s">
        <v>73</v>
      </c>
      <c r="U12" s="8" t="s">
        <v>73</v>
      </c>
      <c r="V12" s="8" t="s">
        <v>73</v>
      </c>
      <c r="W12" s="8" t="s">
        <v>73</v>
      </c>
      <c r="X12" s="8"/>
      <c r="Y12" s="8" t="s">
        <v>73</v>
      </c>
      <c r="Z12" s="8" t="s">
        <v>74</v>
      </c>
      <c r="AA12" s="8" t="s">
        <v>73</v>
      </c>
      <c r="AB12" s="8" t="s">
        <v>73</v>
      </c>
      <c r="AC12" s="8" t="s">
        <v>73</v>
      </c>
      <c r="AD12" s="8" t="s">
        <v>73</v>
      </c>
      <c r="AE12" s="8"/>
      <c r="AF12" s="8" t="s">
        <v>73</v>
      </c>
      <c r="AG12" s="8" t="s">
        <v>73</v>
      </c>
      <c r="AH12" s="20" t="s">
        <v>73</v>
      </c>
      <c r="AJ12" s="19">
        <f t="shared" si="2"/>
        <v>25</v>
      </c>
      <c r="AK12" s="8">
        <f t="shared" si="3"/>
        <v>2</v>
      </c>
      <c r="AL12" s="7">
        <f t="shared" ref="AL12:AL40" si="4">DAY($H$7)</f>
        <v>31</v>
      </c>
      <c r="AM12" s="7">
        <f>IF(AJ12=0,0,COUNTIF(D$10:$AH11,"Sun")+AJ12)</f>
        <v>29</v>
      </c>
      <c r="AN12" s="11">
        <v>25000</v>
      </c>
      <c r="AO12" s="7">
        <f t="shared" ref="AO12:AO40" si="5">AN12*10%</f>
        <v>2500</v>
      </c>
      <c r="AP12" s="7">
        <f t="shared" ref="AP12:AP40" si="6">AN12*8%</f>
        <v>2000</v>
      </c>
      <c r="AQ12" s="7">
        <f t="shared" ref="AQ12:AQ40" si="7">AN12*12%</f>
        <v>3000</v>
      </c>
      <c r="AR12" s="7">
        <f t="shared" ref="AR12:AR40" si="8">AN12*5%</f>
        <v>1250</v>
      </c>
      <c r="AS12" s="25">
        <f t="shared" ref="AS12:AS40" si="9">AN12/AL12</f>
        <v>806.45161290322585</v>
      </c>
      <c r="AT12" s="25">
        <f t="shared" ref="AT12:AT40" si="10">AS12*AM12</f>
        <v>23387.096774193549</v>
      </c>
      <c r="AU12" s="27">
        <f t="shared" ref="AU12:AU40" si="11">AT12+AO12+AP12+AQ12-AR12</f>
        <v>29637.096774193549</v>
      </c>
    </row>
    <row r="13" spans="1:50" x14ac:dyDescent="0.3">
      <c r="A13" s="14" t="s">
        <v>6</v>
      </c>
      <c r="B13" s="15" t="s">
        <v>7</v>
      </c>
      <c r="D13" s="19" t="s">
        <v>73</v>
      </c>
      <c r="E13" s="8" t="s">
        <v>73</v>
      </c>
      <c r="F13" s="8" t="s">
        <v>74</v>
      </c>
      <c r="G13" s="8" t="s">
        <v>73</v>
      </c>
      <c r="H13" s="8" t="s">
        <v>73</v>
      </c>
      <c r="I13" s="8" t="s">
        <v>73</v>
      </c>
      <c r="J13" s="8"/>
      <c r="K13" s="8" t="s">
        <v>73</v>
      </c>
      <c r="L13" s="8" t="s">
        <v>74</v>
      </c>
      <c r="M13" s="8" t="s">
        <v>74</v>
      </c>
      <c r="N13" s="8" t="s">
        <v>73</v>
      </c>
      <c r="O13" s="8" t="s">
        <v>73</v>
      </c>
      <c r="P13" s="8" t="s">
        <v>73</v>
      </c>
      <c r="Q13" s="8"/>
      <c r="R13" s="8" t="s">
        <v>73</v>
      </c>
      <c r="S13" s="8" t="s">
        <v>74</v>
      </c>
      <c r="T13" s="8" t="s">
        <v>73</v>
      </c>
      <c r="U13" s="8" t="s">
        <v>73</v>
      </c>
      <c r="V13" s="8" t="s">
        <v>73</v>
      </c>
      <c r="W13" s="8" t="s">
        <v>73</v>
      </c>
      <c r="X13" s="8"/>
      <c r="Y13" s="8" t="s">
        <v>73</v>
      </c>
      <c r="Z13" s="8" t="s">
        <v>73</v>
      </c>
      <c r="AA13" s="8" t="s">
        <v>73</v>
      </c>
      <c r="AB13" s="8" t="s">
        <v>73</v>
      </c>
      <c r="AC13" s="8" t="s">
        <v>73</v>
      </c>
      <c r="AD13" s="8" t="s">
        <v>73</v>
      </c>
      <c r="AE13" s="8"/>
      <c r="AF13" s="8" t="s">
        <v>73</v>
      </c>
      <c r="AG13" s="8" t="s">
        <v>74</v>
      </c>
      <c r="AH13" s="20" t="s">
        <v>73</v>
      </c>
      <c r="AJ13" s="19">
        <f t="shared" si="2"/>
        <v>22</v>
      </c>
      <c r="AK13" s="8">
        <f t="shared" si="3"/>
        <v>5</v>
      </c>
      <c r="AL13" s="7">
        <f t="shared" si="4"/>
        <v>31</v>
      </c>
      <c r="AM13" s="7">
        <f>IF(AJ13=0,0,COUNTIF(D$10:$AH12,"Sun")+AJ13)</f>
        <v>26</v>
      </c>
      <c r="AN13" s="11">
        <v>30000</v>
      </c>
      <c r="AO13" s="7">
        <f t="shared" si="5"/>
        <v>3000</v>
      </c>
      <c r="AP13" s="7">
        <f t="shared" si="6"/>
        <v>2400</v>
      </c>
      <c r="AQ13" s="7">
        <f t="shared" si="7"/>
        <v>3600</v>
      </c>
      <c r="AR13" s="7">
        <f t="shared" si="8"/>
        <v>1500</v>
      </c>
      <c r="AS13" s="25">
        <f t="shared" si="9"/>
        <v>967.74193548387098</v>
      </c>
      <c r="AT13" s="25">
        <f t="shared" si="10"/>
        <v>25161.290322580644</v>
      </c>
      <c r="AU13" s="27">
        <f t="shared" si="11"/>
        <v>32661.290322580644</v>
      </c>
    </row>
    <row r="14" spans="1:50" x14ac:dyDescent="0.3">
      <c r="A14" s="14" t="s">
        <v>8</v>
      </c>
      <c r="B14" s="15" t="s">
        <v>9</v>
      </c>
      <c r="D14" s="19" t="s">
        <v>73</v>
      </c>
      <c r="E14" s="8" t="s">
        <v>74</v>
      </c>
      <c r="F14" s="8" t="s">
        <v>73</v>
      </c>
      <c r="G14" s="8" t="s">
        <v>73</v>
      </c>
      <c r="H14" s="8" t="s">
        <v>73</v>
      </c>
      <c r="I14" s="8" t="s">
        <v>73</v>
      </c>
      <c r="J14" s="8"/>
      <c r="K14" s="8" t="s">
        <v>73</v>
      </c>
      <c r="L14" s="8" t="s">
        <v>73</v>
      </c>
      <c r="M14" s="8" t="s">
        <v>73</v>
      </c>
      <c r="N14" s="8" t="s">
        <v>73</v>
      </c>
      <c r="O14" s="8" t="s">
        <v>73</v>
      </c>
      <c r="P14" s="8" t="s">
        <v>73</v>
      </c>
      <c r="Q14" s="8"/>
      <c r="R14" s="8" t="s">
        <v>73</v>
      </c>
      <c r="S14" s="8" t="s">
        <v>73</v>
      </c>
      <c r="T14" s="8" t="s">
        <v>74</v>
      </c>
      <c r="U14" s="8" t="s">
        <v>73</v>
      </c>
      <c r="V14" s="8" t="s">
        <v>73</v>
      </c>
      <c r="W14" s="8" t="s">
        <v>73</v>
      </c>
      <c r="X14" s="8"/>
      <c r="Y14" s="8" t="s">
        <v>73</v>
      </c>
      <c r="Z14" s="8" t="s">
        <v>74</v>
      </c>
      <c r="AA14" s="8" t="s">
        <v>74</v>
      </c>
      <c r="AB14" s="8" t="s">
        <v>73</v>
      </c>
      <c r="AC14" s="8" t="s">
        <v>73</v>
      </c>
      <c r="AD14" s="8" t="s">
        <v>73</v>
      </c>
      <c r="AE14" s="8"/>
      <c r="AF14" s="8" t="s">
        <v>73</v>
      </c>
      <c r="AG14" s="8" t="s">
        <v>73</v>
      </c>
      <c r="AH14" s="20" t="s">
        <v>74</v>
      </c>
      <c r="AJ14" s="19">
        <f t="shared" si="2"/>
        <v>22</v>
      </c>
      <c r="AK14" s="8">
        <f t="shared" si="3"/>
        <v>5</v>
      </c>
      <c r="AL14" s="7">
        <f t="shared" si="4"/>
        <v>31</v>
      </c>
      <c r="AM14" s="7">
        <f>IF(AJ14=0,0,COUNTIF(D$10:$AH13,"Sun")+AJ14)</f>
        <v>26</v>
      </c>
      <c r="AN14" s="11">
        <v>20000</v>
      </c>
      <c r="AO14" s="7">
        <f t="shared" si="5"/>
        <v>2000</v>
      </c>
      <c r="AP14" s="7">
        <f t="shared" si="6"/>
        <v>1600</v>
      </c>
      <c r="AQ14" s="7">
        <f t="shared" si="7"/>
        <v>2400</v>
      </c>
      <c r="AR14" s="7">
        <f t="shared" si="8"/>
        <v>1000</v>
      </c>
      <c r="AS14" s="25">
        <f t="shared" si="9"/>
        <v>645.16129032258061</v>
      </c>
      <c r="AT14" s="25">
        <f t="shared" si="10"/>
        <v>16774.193548387095</v>
      </c>
      <c r="AU14" s="27">
        <f t="shared" si="11"/>
        <v>21774.193548387095</v>
      </c>
    </row>
    <row r="15" spans="1:50" x14ac:dyDescent="0.3">
      <c r="A15" s="14" t="s">
        <v>10</v>
      </c>
      <c r="B15" s="15" t="s">
        <v>11</v>
      </c>
      <c r="D15" s="19" t="s">
        <v>73</v>
      </c>
      <c r="E15" s="8" t="s">
        <v>73</v>
      </c>
      <c r="F15" s="8" t="s">
        <v>73</v>
      </c>
      <c r="G15" s="8" t="s">
        <v>73</v>
      </c>
      <c r="H15" s="8" t="s">
        <v>73</v>
      </c>
      <c r="I15" s="8" t="s">
        <v>73</v>
      </c>
      <c r="J15" s="8"/>
      <c r="K15" s="8" t="s">
        <v>73</v>
      </c>
      <c r="L15" s="8" t="s">
        <v>74</v>
      </c>
      <c r="M15" s="8" t="s">
        <v>73</v>
      </c>
      <c r="N15" s="8" t="s">
        <v>73</v>
      </c>
      <c r="O15" s="8" t="s">
        <v>73</v>
      </c>
      <c r="P15" s="8" t="s">
        <v>73</v>
      </c>
      <c r="Q15" s="8"/>
      <c r="R15" s="8" t="s">
        <v>73</v>
      </c>
      <c r="S15" s="8" t="s">
        <v>74</v>
      </c>
      <c r="T15" s="8" t="s">
        <v>73</v>
      </c>
      <c r="U15" s="8" t="s">
        <v>73</v>
      </c>
      <c r="V15" s="8" t="s">
        <v>73</v>
      </c>
      <c r="W15" s="8" t="s">
        <v>73</v>
      </c>
      <c r="X15" s="8"/>
      <c r="Y15" s="8" t="s">
        <v>73</v>
      </c>
      <c r="Z15" s="8" t="s">
        <v>73</v>
      </c>
      <c r="AA15" s="8" t="s">
        <v>73</v>
      </c>
      <c r="AB15" s="8" t="s">
        <v>73</v>
      </c>
      <c r="AC15" s="8" t="s">
        <v>73</v>
      </c>
      <c r="AD15" s="8" t="s">
        <v>73</v>
      </c>
      <c r="AE15" s="8"/>
      <c r="AF15" s="8" t="s">
        <v>73</v>
      </c>
      <c r="AG15" s="8" t="s">
        <v>74</v>
      </c>
      <c r="AH15" s="20" t="s">
        <v>73</v>
      </c>
      <c r="AJ15" s="19">
        <f t="shared" si="2"/>
        <v>24</v>
      </c>
      <c r="AK15" s="8">
        <f t="shared" si="3"/>
        <v>3</v>
      </c>
      <c r="AL15" s="7">
        <f t="shared" si="4"/>
        <v>31</v>
      </c>
      <c r="AM15" s="7">
        <f>IF(AJ15=0,0,COUNTIF(D$10:$AH14,"Sun")+AJ15)</f>
        <v>28</v>
      </c>
      <c r="AN15" s="11">
        <v>18000</v>
      </c>
      <c r="AO15" s="7">
        <f t="shared" si="5"/>
        <v>1800</v>
      </c>
      <c r="AP15" s="7">
        <f t="shared" si="6"/>
        <v>1440</v>
      </c>
      <c r="AQ15" s="7">
        <f t="shared" si="7"/>
        <v>2160</v>
      </c>
      <c r="AR15" s="7">
        <f t="shared" si="8"/>
        <v>900</v>
      </c>
      <c r="AS15" s="25">
        <f t="shared" si="9"/>
        <v>580.64516129032256</v>
      </c>
      <c r="AT15" s="25">
        <f t="shared" si="10"/>
        <v>16258.064516129032</v>
      </c>
      <c r="AU15" s="27">
        <f t="shared" si="11"/>
        <v>20758.06451612903</v>
      </c>
    </row>
    <row r="16" spans="1:50" x14ac:dyDescent="0.3">
      <c r="A16" s="14" t="s">
        <v>12</v>
      </c>
      <c r="B16" s="15" t="s">
        <v>13</v>
      </c>
      <c r="D16" s="19" t="s">
        <v>73</v>
      </c>
      <c r="E16" s="8" t="s">
        <v>74</v>
      </c>
      <c r="F16" s="8" t="s">
        <v>73</v>
      </c>
      <c r="G16" s="8" t="s">
        <v>73</v>
      </c>
      <c r="H16" s="8" t="s">
        <v>73</v>
      </c>
      <c r="I16" s="8" t="s">
        <v>73</v>
      </c>
      <c r="J16" s="8"/>
      <c r="K16" s="8" t="s">
        <v>73</v>
      </c>
      <c r="L16" s="8" t="s">
        <v>73</v>
      </c>
      <c r="M16" s="8" t="s">
        <v>74</v>
      </c>
      <c r="N16" s="8" t="s">
        <v>73</v>
      </c>
      <c r="O16" s="8" t="s">
        <v>73</v>
      </c>
      <c r="P16" s="8" t="s">
        <v>73</v>
      </c>
      <c r="Q16" s="8"/>
      <c r="R16" s="8" t="s">
        <v>73</v>
      </c>
      <c r="S16" s="8" t="s">
        <v>73</v>
      </c>
      <c r="T16" s="8" t="s">
        <v>73</v>
      </c>
      <c r="U16" s="8" t="s">
        <v>73</v>
      </c>
      <c r="V16" s="8" t="s">
        <v>73</v>
      </c>
      <c r="W16" s="8" t="s">
        <v>73</v>
      </c>
      <c r="X16" s="8"/>
      <c r="Y16" s="8" t="s">
        <v>73</v>
      </c>
      <c r="Z16" s="8" t="s">
        <v>74</v>
      </c>
      <c r="AA16" s="8" t="s">
        <v>73</v>
      </c>
      <c r="AB16" s="8" t="s">
        <v>73</v>
      </c>
      <c r="AC16" s="8" t="s">
        <v>73</v>
      </c>
      <c r="AD16" s="8" t="s">
        <v>73</v>
      </c>
      <c r="AE16" s="8"/>
      <c r="AF16" s="8" t="s">
        <v>73</v>
      </c>
      <c r="AG16" s="8" t="s">
        <v>73</v>
      </c>
      <c r="AH16" s="20" t="s">
        <v>73</v>
      </c>
      <c r="AJ16" s="19">
        <f t="shared" si="2"/>
        <v>24</v>
      </c>
      <c r="AK16" s="8">
        <f t="shared" si="3"/>
        <v>3</v>
      </c>
      <c r="AL16" s="7">
        <f t="shared" si="4"/>
        <v>31</v>
      </c>
      <c r="AM16" s="7">
        <f>IF(AJ16=0,0,COUNTIF(D$10:$AH15,"Sun")+AJ16)</f>
        <v>28</v>
      </c>
      <c r="AN16" s="11">
        <v>15000</v>
      </c>
      <c r="AO16" s="7">
        <f t="shared" si="5"/>
        <v>1500</v>
      </c>
      <c r="AP16" s="7">
        <f t="shared" si="6"/>
        <v>1200</v>
      </c>
      <c r="AQ16" s="7">
        <f t="shared" si="7"/>
        <v>1800</v>
      </c>
      <c r="AR16" s="7">
        <f t="shared" si="8"/>
        <v>750</v>
      </c>
      <c r="AS16" s="25">
        <f t="shared" si="9"/>
        <v>483.87096774193549</v>
      </c>
      <c r="AT16" s="25">
        <f t="shared" si="10"/>
        <v>13548.387096774193</v>
      </c>
      <c r="AU16" s="27">
        <f t="shared" si="11"/>
        <v>17298.387096774193</v>
      </c>
    </row>
    <row r="17" spans="1:47" x14ac:dyDescent="0.3">
      <c r="A17" s="14" t="s">
        <v>14</v>
      </c>
      <c r="B17" s="15" t="s">
        <v>15</v>
      </c>
      <c r="D17" s="19" t="s">
        <v>73</v>
      </c>
      <c r="E17" s="8" t="s">
        <v>73</v>
      </c>
      <c r="F17" s="8" t="s">
        <v>73</v>
      </c>
      <c r="G17" s="8" t="s">
        <v>73</v>
      </c>
      <c r="H17" s="8" t="s">
        <v>74</v>
      </c>
      <c r="I17" s="8" t="s">
        <v>73</v>
      </c>
      <c r="J17" s="8"/>
      <c r="K17" s="8" t="s">
        <v>73</v>
      </c>
      <c r="L17" s="8" t="s">
        <v>74</v>
      </c>
      <c r="M17" s="8" t="s">
        <v>73</v>
      </c>
      <c r="N17" s="8" t="s">
        <v>73</v>
      </c>
      <c r="O17" s="8" t="s">
        <v>73</v>
      </c>
      <c r="P17" s="8" t="s">
        <v>73</v>
      </c>
      <c r="Q17" s="8"/>
      <c r="R17" s="8" t="s">
        <v>73</v>
      </c>
      <c r="S17" s="8" t="s">
        <v>74</v>
      </c>
      <c r="T17" s="8" t="s">
        <v>73</v>
      </c>
      <c r="U17" s="8" t="s">
        <v>73</v>
      </c>
      <c r="V17" s="8" t="s">
        <v>73</v>
      </c>
      <c r="W17" s="8" t="s">
        <v>73</v>
      </c>
      <c r="X17" s="8"/>
      <c r="Y17" s="8" t="s">
        <v>73</v>
      </c>
      <c r="Z17" s="8" t="s">
        <v>73</v>
      </c>
      <c r="AA17" s="8" t="s">
        <v>74</v>
      </c>
      <c r="AB17" s="8" t="s">
        <v>73</v>
      </c>
      <c r="AC17" s="8" t="s">
        <v>73</v>
      </c>
      <c r="AD17" s="8" t="s">
        <v>73</v>
      </c>
      <c r="AE17" s="8"/>
      <c r="AF17" s="8" t="s">
        <v>73</v>
      </c>
      <c r="AG17" s="8" t="s">
        <v>74</v>
      </c>
      <c r="AH17" s="20" t="s">
        <v>73</v>
      </c>
      <c r="AJ17" s="19">
        <f t="shared" si="2"/>
        <v>22</v>
      </c>
      <c r="AK17" s="8">
        <f t="shared" si="3"/>
        <v>5</v>
      </c>
      <c r="AL17" s="7">
        <f t="shared" si="4"/>
        <v>31</v>
      </c>
      <c r="AM17" s="7">
        <f>IF(AJ17=0,0,COUNTIF(D$10:$AH16,"Sun")+AJ17)</f>
        <v>26</v>
      </c>
      <c r="AN17" s="11">
        <v>20000</v>
      </c>
      <c r="AO17" s="7">
        <f t="shared" si="5"/>
        <v>2000</v>
      </c>
      <c r="AP17" s="7">
        <f t="shared" si="6"/>
        <v>1600</v>
      </c>
      <c r="AQ17" s="7">
        <f t="shared" si="7"/>
        <v>2400</v>
      </c>
      <c r="AR17" s="7">
        <f t="shared" si="8"/>
        <v>1000</v>
      </c>
      <c r="AS17" s="25">
        <f t="shared" si="9"/>
        <v>645.16129032258061</v>
      </c>
      <c r="AT17" s="25">
        <f t="shared" si="10"/>
        <v>16774.193548387095</v>
      </c>
      <c r="AU17" s="27">
        <f t="shared" si="11"/>
        <v>21774.193548387095</v>
      </c>
    </row>
    <row r="18" spans="1:47" x14ac:dyDescent="0.3">
      <c r="A18" s="14" t="s">
        <v>16</v>
      </c>
      <c r="B18" s="15" t="s">
        <v>17</v>
      </c>
      <c r="D18" s="19" t="s">
        <v>73</v>
      </c>
      <c r="E18" s="8" t="s">
        <v>74</v>
      </c>
      <c r="F18" s="8" t="s">
        <v>73</v>
      </c>
      <c r="G18" s="8" t="s">
        <v>73</v>
      </c>
      <c r="H18" s="8" t="s">
        <v>73</v>
      </c>
      <c r="I18" s="8" t="s">
        <v>73</v>
      </c>
      <c r="J18" s="8"/>
      <c r="K18" s="8" t="s">
        <v>73</v>
      </c>
      <c r="L18" s="8" t="s">
        <v>73</v>
      </c>
      <c r="M18" s="8" t="s">
        <v>73</v>
      </c>
      <c r="N18" s="8" t="s">
        <v>73</v>
      </c>
      <c r="O18" s="8" t="s">
        <v>73</v>
      </c>
      <c r="P18" s="8" t="s">
        <v>73</v>
      </c>
      <c r="Q18" s="8"/>
      <c r="R18" s="8" t="s">
        <v>73</v>
      </c>
      <c r="S18" s="8" t="s">
        <v>73</v>
      </c>
      <c r="T18" s="8" t="s">
        <v>73</v>
      </c>
      <c r="U18" s="8" t="s">
        <v>73</v>
      </c>
      <c r="V18" s="8" t="s">
        <v>73</v>
      </c>
      <c r="W18" s="8" t="s">
        <v>73</v>
      </c>
      <c r="X18" s="8"/>
      <c r="Y18" s="8" t="s">
        <v>73</v>
      </c>
      <c r="Z18" s="8" t="s">
        <v>74</v>
      </c>
      <c r="AA18" s="8" t="s">
        <v>73</v>
      </c>
      <c r="AB18" s="8" t="s">
        <v>73</v>
      </c>
      <c r="AC18" s="8" t="s">
        <v>73</v>
      </c>
      <c r="AD18" s="8" t="s">
        <v>73</v>
      </c>
      <c r="AE18" s="8"/>
      <c r="AF18" s="8" t="s">
        <v>73</v>
      </c>
      <c r="AG18" s="8" t="s">
        <v>73</v>
      </c>
      <c r="AH18" s="20" t="s">
        <v>73</v>
      </c>
      <c r="AJ18" s="19">
        <f t="shared" si="2"/>
        <v>25</v>
      </c>
      <c r="AK18" s="8">
        <f t="shared" si="3"/>
        <v>2</v>
      </c>
      <c r="AL18" s="7">
        <f t="shared" si="4"/>
        <v>31</v>
      </c>
      <c r="AM18" s="7">
        <f>IF(AJ18=0,0,COUNTIF(D$10:$AH17,"Sun")+AJ18)</f>
        <v>29</v>
      </c>
      <c r="AN18" s="11">
        <v>10000</v>
      </c>
      <c r="AO18" s="7">
        <f t="shared" si="5"/>
        <v>1000</v>
      </c>
      <c r="AP18" s="7">
        <f t="shared" si="6"/>
        <v>800</v>
      </c>
      <c r="AQ18" s="7">
        <f t="shared" si="7"/>
        <v>1200</v>
      </c>
      <c r="AR18" s="7">
        <f t="shared" si="8"/>
        <v>500</v>
      </c>
      <c r="AS18" s="25">
        <f t="shared" si="9"/>
        <v>322.58064516129031</v>
      </c>
      <c r="AT18" s="25">
        <f t="shared" si="10"/>
        <v>9354.8387096774186</v>
      </c>
      <c r="AU18" s="27">
        <f t="shared" si="11"/>
        <v>11854.838709677419</v>
      </c>
    </row>
    <row r="19" spans="1:47" x14ac:dyDescent="0.3">
      <c r="A19" s="14" t="s">
        <v>18</v>
      </c>
      <c r="B19" s="15" t="s">
        <v>19</v>
      </c>
      <c r="D19" s="19" t="s">
        <v>73</v>
      </c>
      <c r="E19" s="8" t="s">
        <v>73</v>
      </c>
      <c r="F19" s="8" t="s">
        <v>73</v>
      </c>
      <c r="G19" s="8" t="s">
        <v>73</v>
      </c>
      <c r="H19" s="8" t="s">
        <v>73</v>
      </c>
      <c r="I19" s="8" t="s">
        <v>73</v>
      </c>
      <c r="J19" s="8"/>
      <c r="K19" s="8" t="s">
        <v>73</v>
      </c>
      <c r="L19" s="8" t="s">
        <v>74</v>
      </c>
      <c r="M19" s="8" t="s">
        <v>73</v>
      </c>
      <c r="N19" s="8" t="s">
        <v>73</v>
      </c>
      <c r="O19" s="8" t="s">
        <v>73</v>
      </c>
      <c r="P19" s="8" t="s">
        <v>73</v>
      </c>
      <c r="Q19" s="8"/>
      <c r="R19" s="8" t="s">
        <v>73</v>
      </c>
      <c r="S19" s="8" t="s">
        <v>74</v>
      </c>
      <c r="T19" s="8" t="s">
        <v>73</v>
      </c>
      <c r="U19" s="8" t="s">
        <v>73</v>
      </c>
      <c r="V19" s="8" t="s">
        <v>73</v>
      </c>
      <c r="W19" s="8" t="s">
        <v>73</v>
      </c>
      <c r="X19" s="8"/>
      <c r="Y19" s="8" t="s">
        <v>73</v>
      </c>
      <c r="Z19" s="8" t="s">
        <v>73</v>
      </c>
      <c r="AA19" s="8" t="s">
        <v>73</v>
      </c>
      <c r="AB19" s="8" t="s">
        <v>73</v>
      </c>
      <c r="AC19" s="8" t="s">
        <v>73</v>
      </c>
      <c r="AD19" s="8" t="s">
        <v>73</v>
      </c>
      <c r="AE19" s="8"/>
      <c r="AF19" s="8" t="s">
        <v>73</v>
      </c>
      <c r="AG19" s="8" t="s">
        <v>74</v>
      </c>
      <c r="AH19" s="20" t="s">
        <v>73</v>
      </c>
      <c r="AJ19" s="19">
        <f t="shared" si="2"/>
        <v>24</v>
      </c>
      <c r="AK19" s="8">
        <f t="shared" si="3"/>
        <v>3</v>
      </c>
      <c r="AL19" s="7">
        <f t="shared" si="4"/>
        <v>31</v>
      </c>
      <c r="AM19" s="7">
        <f>IF(AJ19=0,0,COUNTIF(D$10:$AH18,"Sun")+AJ19)</f>
        <v>28</v>
      </c>
      <c r="AN19" s="11">
        <v>15000</v>
      </c>
      <c r="AO19" s="7">
        <f t="shared" si="5"/>
        <v>1500</v>
      </c>
      <c r="AP19" s="7">
        <f t="shared" si="6"/>
        <v>1200</v>
      </c>
      <c r="AQ19" s="7">
        <f t="shared" si="7"/>
        <v>1800</v>
      </c>
      <c r="AR19" s="7">
        <f t="shared" si="8"/>
        <v>750</v>
      </c>
      <c r="AS19" s="25">
        <f t="shared" si="9"/>
        <v>483.87096774193549</v>
      </c>
      <c r="AT19" s="25">
        <f t="shared" si="10"/>
        <v>13548.387096774193</v>
      </c>
      <c r="AU19" s="27">
        <f t="shared" si="11"/>
        <v>17298.387096774193</v>
      </c>
    </row>
    <row r="20" spans="1:47" x14ac:dyDescent="0.3">
      <c r="A20" s="14" t="s">
        <v>20</v>
      </c>
      <c r="B20" s="15" t="s">
        <v>21</v>
      </c>
      <c r="D20" s="19" t="s">
        <v>73</v>
      </c>
      <c r="E20" s="8" t="s">
        <v>74</v>
      </c>
      <c r="F20" s="8" t="s">
        <v>73</v>
      </c>
      <c r="G20" s="8" t="s">
        <v>73</v>
      </c>
      <c r="H20" s="8" t="s">
        <v>73</v>
      </c>
      <c r="I20" s="8" t="s">
        <v>73</v>
      </c>
      <c r="J20" s="8"/>
      <c r="K20" s="8" t="s">
        <v>73</v>
      </c>
      <c r="L20" s="8" t="s">
        <v>74</v>
      </c>
      <c r="M20" s="8" t="s">
        <v>73</v>
      </c>
      <c r="N20" s="8" t="s">
        <v>73</v>
      </c>
      <c r="O20" s="8" t="s">
        <v>73</v>
      </c>
      <c r="P20" s="8" t="s">
        <v>73</v>
      </c>
      <c r="Q20" s="8"/>
      <c r="R20" s="8" t="s">
        <v>73</v>
      </c>
      <c r="S20" s="8" t="s">
        <v>73</v>
      </c>
      <c r="T20" s="8" t="s">
        <v>73</v>
      </c>
      <c r="U20" s="8" t="s">
        <v>73</v>
      </c>
      <c r="V20" s="8" t="s">
        <v>73</v>
      </c>
      <c r="W20" s="8" t="s">
        <v>73</v>
      </c>
      <c r="X20" s="8"/>
      <c r="Y20" s="8" t="s">
        <v>73</v>
      </c>
      <c r="Z20" s="8" t="s">
        <v>74</v>
      </c>
      <c r="AA20" s="8" t="s">
        <v>73</v>
      </c>
      <c r="AB20" s="8" t="s">
        <v>73</v>
      </c>
      <c r="AC20" s="8" t="s">
        <v>73</v>
      </c>
      <c r="AD20" s="8" t="s">
        <v>73</v>
      </c>
      <c r="AE20" s="8"/>
      <c r="AF20" s="8" t="s">
        <v>73</v>
      </c>
      <c r="AG20" s="8" t="s">
        <v>73</v>
      </c>
      <c r="AH20" s="20" t="s">
        <v>73</v>
      </c>
      <c r="AJ20" s="19">
        <f t="shared" si="2"/>
        <v>24</v>
      </c>
      <c r="AK20" s="8">
        <f t="shared" si="3"/>
        <v>3</v>
      </c>
      <c r="AL20" s="7">
        <f t="shared" si="4"/>
        <v>31</v>
      </c>
      <c r="AM20" s="7">
        <f>IF(AJ20=0,0,COUNTIF(D$10:$AH19,"Sun")+AJ20)</f>
        <v>28</v>
      </c>
      <c r="AN20" s="11">
        <v>13000</v>
      </c>
      <c r="AO20" s="7">
        <f t="shared" si="5"/>
        <v>1300</v>
      </c>
      <c r="AP20" s="7">
        <f t="shared" si="6"/>
        <v>1040</v>
      </c>
      <c r="AQ20" s="7">
        <f t="shared" si="7"/>
        <v>1560</v>
      </c>
      <c r="AR20" s="7">
        <f t="shared" si="8"/>
        <v>650</v>
      </c>
      <c r="AS20" s="25">
        <f t="shared" si="9"/>
        <v>419.35483870967744</v>
      </c>
      <c r="AT20" s="25">
        <f t="shared" si="10"/>
        <v>11741.935483870968</v>
      </c>
      <c r="AU20" s="27">
        <f t="shared" si="11"/>
        <v>14991.935483870968</v>
      </c>
    </row>
    <row r="21" spans="1:47" x14ac:dyDescent="0.3">
      <c r="A21" s="14" t="s">
        <v>42</v>
      </c>
      <c r="B21" s="16" t="s">
        <v>22</v>
      </c>
      <c r="D21" s="19" t="s">
        <v>73</v>
      </c>
      <c r="E21" s="8" t="s">
        <v>73</v>
      </c>
      <c r="F21" s="8" t="s">
        <v>73</v>
      </c>
      <c r="G21" s="8" t="s">
        <v>73</v>
      </c>
      <c r="H21" s="8" t="s">
        <v>73</v>
      </c>
      <c r="I21" s="8" t="s">
        <v>73</v>
      </c>
      <c r="J21" s="8"/>
      <c r="K21" s="8" t="s">
        <v>73</v>
      </c>
      <c r="L21" s="8" t="s">
        <v>73</v>
      </c>
      <c r="M21" s="8" t="s">
        <v>73</v>
      </c>
      <c r="N21" s="8" t="s">
        <v>73</v>
      </c>
      <c r="O21" s="8" t="s">
        <v>73</v>
      </c>
      <c r="P21" s="8" t="s">
        <v>73</v>
      </c>
      <c r="Q21" s="8"/>
      <c r="R21" s="8" t="s">
        <v>73</v>
      </c>
      <c r="S21" s="8" t="s">
        <v>74</v>
      </c>
      <c r="T21" s="8" t="s">
        <v>73</v>
      </c>
      <c r="U21" s="8" t="s">
        <v>73</v>
      </c>
      <c r="V21" s="8" t="s">
        <v>73</v>
      </c>
      <c r="W21" s="8" t="s">
        <v>73</v>
      </c>
      <c r="X21" s="8"/>
      <c r="Y21" s="8" t="s">
        <v>73</v>
      </c>
      <c r="Z21" s="8" t="s">
        <v>73</v>
      </c>
      <c r="AA21" s="8" t="s">
        <v>73</v>
      </c>
      <c r="AB21" s="8" t="s">
        <v>73</v>
      </c>
      <c r="AC21" s="8" t="s">
        <v>73</v>
      </c>
      <c r="AD21" s="8" t="s">
        <v>73</v>
      </c>
      <c r="AE21" s="8"/>
      <c r="AF21" s="8" t="s">
        <v>73</v>
      </c>
      <c r="AG21" s="8" t="s">
        <v>74</v>
      </c>
      <c r="AH21" s="20" t="s">
        <v>73</v>
      </c>
      <c r="AJ21" s="19">
        <f t="shared" si="2"/>
        <v>25</v>
      </c>
      <c r="AK21" s="8">
        <f t="shared" si="3"/>
        <v>2</v>
      </c>
      <c r="AL21" s="7">
        <f t="shared" si="4"/>
        <v>31</v>
      </c>
      <c r="AM21" s="7">
        <f>IF(AJ21=0,0,COUNTIF(D$10:$AH20,"Sun")+AJ21)</f>
        <v>29</v>
      </c>
      <c r="AN21" s="11">
        <v>13000</v>
      </c>
      <c r="AO21" s="7">
        <f t="shared" si="5"/>
        <v>1300</v>
      </c>
      <c r="AP21" s="7">
        <f t="shared" si="6"/>
        <v>1040</v>
      </c>
      <c r="AQ21" s="7">
        <f t="shared" si="7"/>
        <v>1560</v>
      </c>
      <c r="AR21" s="7">
        <f t="shared" si="8"/>
        <v>650</v>
      </c>
      <c r="AS21" s="25">
        <f t="shared" si="9"/>
        <v>419.35483870967744</v>
      </c>
      <c r="AT21" s="25">
        <f t="shared" si="10"/>
        <v>12161.290322580646</v>
      </c>
      <c r="AU21" s="27">
        <f t="shared" si="11"/>
        <v>15411.290322580646</v>
      </c>
    </row>
    <row r="22" spans="1:47" x14ac:dyDescent="0.3">
      <c r="A22" s="14" t="s">
        <v>43</v>
      </c>
      <c r="B22" s="16" t="s">
        <v>23</v>
      </c>
      <c r="D22" s="19" t="s">
        <v>73</v>
      </c>
      <c r="E22" s="8" t="s">
        <v>74</v>
      </c>
      <c r="F22" s="8" t="s">
        <v>73</v>
      </c>
      <c r="G22" s="8" t="s">
        <v>73</v>
      </c>
      <c r="H22" s="8" t="s">
        <v>73</v>
      </c>
      <c r="I22" s="8" t="s">
        <v>73</v>
      </c>
      <c r="J22" s="8"/>
      <c r="K22" s="8" t="s">
        <v>73</v>
      </c>
      <c r="L22" s="8" t="s">
        <v>74</v>
      </c>
      <c r="M22" s="8" t="s">
        <v>74</v>
      </c>
      <c r="N22" s="8" t="s">
        <v>73</v>
      </c>
      <c r="O22" s="8" t="s">
        <v>73</v>
      </c>
      <c r="P22" s="8" t="s">
        <v>73</v>
      </c>
      <c r="Q22" s="8"/>
      <c r="R22" s="8" t="s">
        <v>73</v>
      </c>
      <c r="S22" s="8" t="s">
        <v>73</v>
      </c>
      <c r="T22" s="8" t="s">
        <v>73</v>
      </c>
      <c r="U22" s="8" t="s">
        <v>73</v>
      </c>
      <c r="V22" s="8" t="s">
        <v>73</v>
      </c>
      <c r="W22" s="8" t="s">
        <v>73</v>
      </c>
      <c r="X22" s="8"/>
      <c r="Y22" s="8" t="s">
        <v>73</v>
      </c>
      <c r="Z22" s="8" t="s">
        <v>74</v>
      </c>
      <c r="AA22" s="8" t="s">
        <v>73</v>
      </c>
      <c r="AB22" s="8" t="s">
        <v>73</v>
      </c>
      <c r="AC22" s="8" t="s">
        <v>73</v>
      </c>
      <c r="AD22" s="8" t="s">
        <v>73</v>
      </c>
      <c r="AE22" s="8"/>
      <c r="AF22" s="8" t="s">
        <v>73</v>
      </c>
      <c r="AG22" s="8" t="s">
        <v>73</v>
      </c>
      <c r="AH22" s="20" t="s">
        <v>73</v>
      </c>
      <c r="AJ22" s="19">
        <f t="shared" si="2"/>
        <v>23</v>
      </c>
      <c r="AK22" s="8">
        <f t="shared" si="3"/>
        <v>4</v>
      </c>
      <c r="AL22" s="7">
        <f t="shared" si="4"/>
        <v>31</v>
      </c>
      <c r="AM22" s="7">
        <f>IF(AJ22=0,0,COUNTIF(D$10:$AH21,"Sun")+AJ22)</f>
        <v>27</v>
      </c>
      <c r="AN22" s="11">
        <v>10000</v>
      </c>
      <c r="AO22" s="7">
        <f t="shared" si="5"/>
        <v>1000</v>
      </c>
      <c r="AP22" s="7">
        <f t="shared" si="6"/>
        <v>800</v>
      </c>
      <c r="AQ22" s="7">
        <f t="shared" si="7"/>
        <v>1200</v>
      </c>
      <c r="AR22" s="7">
        <f t="shared" si="8"/>
        <v>500</v>
      </c>
      <c r="AS22" s="25">
        <f t="shared" si="9"/>
        <v>322.58064516129031</v>
      </c>
      <c r="AT22" s="25">
        <f t="shared" si="10"/>
        <v>8709.677419354839</v>
      </c>
      <c r="AU22" s="27">
        <f t="shared" si="11"/>
        <v>11209.677419354839</v>
      </c>
    </row>
    <row r="23" spans="1:47" x14ac:dyDescent="0.3">
      <c r="A23" s="14" t="s">
        <v>44</v>
      </c>
      <c r="B23" s="16" t="s">
        <v>24</v>
      </c>
      <c r="D23" s="19" t="s">
        <v>73</v>
      </c>
      <c r="E23" s="8" t="s">
        <v>73</v>
      </c>
      <c r="F23" s="8" t="s">
        <v>73</v>
      </c>
      <c r="G23" s="8" t="s">
        <v>73</v>
      </c>
      <c r="H23" s="8" t="s">
        <v>73</v>
      </c>
      <c r="I23" s="8" t="s">
        <v>73</v>
      </c>
      <c r="J23" s="8"/>
      <c r="K23" s="8" t="s">
        <v>73</v>
      </c>
      <c r="L23" s="8" t="s">
        <v>73</v>
      </c>
      <c r="M23" s="8" t="s">
        <v>73</v>
      </c>
      <c r="N23" s="8" t="s">
        <v>73</v>
      </c>
      <c r="O23" s="8" t="s">
        <v>73</v>
      </c>
      <c r="P23" s="8" t="s">
        <v>73</v>
      </c>
      <c r="Q23" s="8"/>
      <c r="R23" s="8" t="s">
        <v>73</v>
      </c>
      <c r="S23" s="8" t="s">
        <v>74</v>
      </c>
      <c r="T23" s="8" t="s">
        <v>73</v>
      </c>
      <c r="U23" s="8" t="s">
        <v>73</v>
      </c>
      <c r="V23" s="8" t="s">
        <v>73</v>
      </c>
      <c r="W23" s="8" t="s">
        <v>73</v>
      </c>
      <c r="X23" s="8"/>
      <c r="Y23" s="8" t="s">
        <v>73</v>
      </c>
      <c r="Z23" s="8" t="s">
        <v>73</v>
      </c>
      <c r="AA23" s="8" t="s">
        <v>73</v>
      </c>
      <c r="AB23" s="8" t="s">
        <v>73</v>
      </c>
      <c r="AC23" s="8" t="s">
        <v>73</v>
      </c>
      <c r="AD23" s="8" t="s">
        <v>73</v>
      </c>
      <c r="AE23" s="8"/>
      <c r="AF23" s="8" t="s">
        <v>73</v>
      </c>
      <c r="AG23" s="8" t="s">
        <v>74</v>
      </c>
      <c r="AH23" s="20" t="s">
        <v>73</v>
      </c>
      <c r="AJ23" s="19">
        <f t="shared" si="2"/>
        <v>25</v>
      </c>
      <c r="AK23" s="8">
        <f t="shared" si="3"/>
        <v>2</v>
      </c>
      <c r="AL23" s="7">
        <f t="shared" si="4"/>
        <v>31</v>
      </c>
      <c r="AM23" s="7">
        <f>IF(AJ23=0,0,COUNTIF(D$10:$AH22,"Sun")+AJ23)</f>
        <v>29</v>
      </c>
      <c r="AN23" s="11">
        <v>15000</v>
      </c>
      <c r="AO23" s="7">
        <f t="shared" si="5"/>
        <v>1500</v>
      </c>
      <c r="AP23" s="7">
        <f t="shared" si="6"/>
        <v>1200</v>
      </c>
      <c r="AQ23" s="7">
        <f t="shared" si="7"/>
        <v>1800</v>
      </c>
      <c r="AR23" s="7">
        <f t="shared" si="8"/>
        <v>750</v>
      </c>
      <c r="AS23" s="25">
        <f t="shared" si="9"/>
        <v>483.87096774193549</v>
      </c>
      <c r="AT23" s="25">
        <f t="shared" si="10"/>
        <v>14032.258064516129</v>
      </c>
      <c r="AU23" s="27">
        <f t="shared" si="11"/>
        <v>17782.258064516129</v>
      </c>
    </row>
    <row r="24" spans="1:47" x14ac:dyDescent="0.3">
      <c r="A24" s="14" t="s">
        <v>45</v>
      </c>
      <c r="B24" s="16" t="s">
        <v>25</v>
      </c>
      <c r="D24" s="19" t="s">
        <v>73</v>
      </c>
      <c r="E24" s="8" t="s">
        <v>74</v>
      </c>
      <c r="F24" s="8" t="s">
        <v>74</v>
      </c>
      <c r="G24" s="8" t="s">
        <v>73</v>
      </c>
      <c r="H24" s="8" t="s">
        <v>73</v>
      </c>
      <c r="I24" s="8" t="s">
        <v>73</v>
      </c>
      <c r="J24" s="8"/>
      <c r="K24" s="8" t="s">
        <v>73</v>
      </c>
      <c r="L24" s="8" t="s">
        <v>74</v>
      </c>
      <c r="M24" s="8" t="s">
        <v>73</v>
      </c>
      <c r="N24" s="8" t="s">
        <v>73</v>
      </c>
      <c r="O24" s="8" t="s">
        <v>73</v>
      </c>
      <c r="P24" s="8" t="s">
        <v>73</v>
      </c>
      <c r="Q24" s="8"/>
      <c r="R24" s="8" t="s">
        <v>73</v>
      </c>
      <c r="S24" s="8" t="s">
        <v>73</v>
      </c>
      <c r="T24" s="8" t="s">
        <v>73</v>
      </c>
      <c r="U24" s="8" t="s">
        <v>73</v>
      </c>
      <c r="V24" s="8" t="s">
        <v>74</v>
      </c>
      <c r="W24" s="8" t="s">
        <v>73</v>
      </c>
      <c r="X24" s="8"/>
      <c r="Y24" s="8" t="s">
        <v>73</v>
      </c>
      <c r="Z24" s="8" t="s">
        <v>74</v>
      </c>
      <c r="AA24" s="8" t="s">
        <v>73</v>
      </c>
      <c r="AB24" s="8" t="s">
        <v>73</v>
      </c>
      <c r="AC24" s="8" t="s">
        <v>73</v>
      </c>
      <c r="AD24" s="8" t="s">
        <v>73</v>
      </c>
      <c r="AE24" s="8"/>
      <c r="AF24" s="8" t="s">
        <v>73</v>
      </c>
      <c r="AG24" s="8" t="s">
        <v>73</v>
      </c>
      <c r="AH24" s="20" t="s">
        <v>73</v>
      </c>
      <c r="AJ24" s="19">
        <f t="shared" si="2"/>
        <v>22</v>
      </c>
      <c r="AK24" s="8">
        <f t="shared" si="3"/>
        <v>5</v>
      </c>
      <c r="AL24" s="7">
        <f t="shared" si="4"/>
        <v>31</v>
      </c>
      <c r="AM24" s="7">
        <f>IF(AJ24=0,0,COUNTIF(D$10:$AH23,"Sun")+AJ24)</f>
        <v>26</v>
      </c>
      <c r="AN24" s="11">
        <v>10000</v>
      </c>
      <c r="AO24" s="7">
        <f t="shared" si="5"/>
        <v>1000</v>
      </c>
      <c r="AP24" s="7">
        <f t="shared" si="6"/>
        <v>800</v>
      </c>
      <c r="AQ24" s="7">
        <f t="shared" si="7"/>
        <v>1200</v>
      </c>
      <c r="AR24" s="7">
        <f t="shared" si="8"/>
        <v>500</v>
      </c>
      <c r="AS24" s="25">
        <f t="shared" si="9"/>
        <v>322.58064516129031</v>
      </c>
      <c r="AT24" s="25">
        <f t="shared" si="10"/>
        <v>8387.0967741935474</v>
      </c>
      <c r="AU24" s="27">
        <f t="shared" si="11"/>
        <v>10887.096774193547</v>
      </c>
    </row>
    <row r="25" spans="1:47" x14ac:dyDescent="0.3">
      <c r="A25" s="14" t="s">
        <v>46</v>
      </c>
      <c r="B25" s="16" t="s">
        <v>26</v>
      </c>
      <c r="D25" s="19" t="s">
        <v>73</v>
      </c>
      <c r="E25" s="8" t="s">
        <v>73</v>
      </c>
      <c r="F25" s="8" t="s">
        <v>73</v>
      </c>
      <c r="G25" s="8" t="s">
        <v>73</v>
      </c>
      <c r="H25" s="8" t="s">
        <v>73</v>
      </c>
      <c r="I25" s="8" t="s">
        <v>73</v>
      </c>
      <c r="J25" s="8"/>
      <c r="K25" s="8" t="s">
        <v>73</v>
      </c>
      <c r="L25" s="8" t="s">
        <v>73</v>
      </c>
      <c r="M25" s="8" t="s">
        <v>74</v>
      </c>
      <c r="N25" s="8" t="s">
        <v>73</v>
      </c>
      <c r="O25" s="8" t="s">
        <v>73</v>
      </c>
      <c r="P25" s="8" t="s">
        <v>73</v>
      </c>
      <c r="Q25" s="8"/>
      <c r="R25" s="8" t="s">
        <v>73</v>
      </c>
      <c r="S25" s="8" t="s">
        <v>74</v>
      </c>
      <c r="T25" s="8" t="s">
        <v>73</v>
      </c>
      <c r="U25" s="8" t="s">
        <v>73</v>
      </c>
      <c r="V25" s="8" t="s">
        <v>73</v>
      </c>
      <c r="W25" s="8" t="s">
        <v>73</v>
      </c>
      <c r="X25" s="8"/>
      <c r="Y25" s="8" t="s">
        <v>73</v>
      </c>
      <c r="Z25" s="8" t="s">
        <v>73</v>
      </c>
      <c r="AA25" s="8" t="s">
        <v>73</v>
      </c>
      <c r="AB25" s="8" t="s">
        <v>73</v>
      </c>
      <c r="AC25" s="8" t="s">
        <v>73</v>
      </c>
      <c r="AD25" s="8" t="s">
        <v>73</v>
      </c>
      <c r="AE25" s="8"/>
      <c r="AF25" s="8" t="s">
        <v>73</v>
      </c>
      <c r="AG25" s="8" t="s">
        <v>74</v>
      </c>
      <c r="AH25" s="20" t="s">
        <v>73</v>
      </c>
      <c r="AJ25" s="19">
        <f t="shared" si="2"/>
        <v>24</v>
      </c>
      <c r="AK25" s="8">
        <f t="shared" si="3"/>
        <v>3</v>
      </c>
      <c r="AL25" s="7">
        <f t="shared" si="4"/>
        <v>31</v>
      </c>
      <c r="AM25" s="7">
        <f>IF(AJ25=0,0,COUNTIF(D$10:$AH24,"Sun")+AJ25)</f>
        <v>28</v>
      </c>
      <c r="AN25" s="11">
        <v>22000</v>
      </c>
      <c r="AO25" s="7">
        <f t="shared" si="5"/>
        <v>2200</v>
      </c>
      <c r="AP25" s="7">
        <f t="shared" si="6"/>
        <v>1760</v>
      </c>
      <c r="AQ25" s="7">
        <f t="shared" si="7"/>
        <v>2640</v>
      </c>
      <c r="AR25" s="7">
        <f t="shared" si="8"/>
        <v>1100</v>
      </c>
      <c r="AS25" s="25">
        <f t="shared" si="9"/>
        <v>709.67741935483866</v>
      </c>
      <c r="AT25" s="25">
        <f t="shared" si="10"/>
        <v>19870.967741935481</v>
      </c>
      <c r="AU25" s="27">
        <f t="shared" si="11"/>
        <v>25370.967741935481</v>
      </c>
    </row>
    <row r="26" spans="1:47" x14ac:dyDescent="0.3">
      <c r="A26" s="14" t="s">
        <v>47</v>
      </c>
      <c r="B26" s="16" t="s">
        <v>27</v>
      </c>
      <c r="D26" s="19" t="s">
        <v>73</v>
      </c>
      <c r="E26" s="8" t="s">
        <v>74</v>
      </c>
      <c r="F26" s="8" t="s">
        <v>73</v>
      </c>
      <c r="G26" s="8" t="s">
        <v>73</v>
      </c>
      <c r="H26" s="8" t="s">
        <v>73</v>
      </c>
      <c r="I26" s="8" t="s">
        <v>73</v>
      </c>
      <c r="J26" s="8"/>
      <c r="K26" s="8" t="s">
        <v>73</v>
      </c>
      <c r="L26" s="8" t="s">
        <v>74</v>
      </c>
      <c r="M26" s="8" t="s">
        <v>73</v>
      </c>
      <c r="N26" s="8" t="s">
        <v>73</v>
      </c>
      <c r="O26" s="8" t="s">
        <v>73</v>
      </c>
      <c r="P26" s="8" t="s">
        <v>73</v>
      </c>
      <c r="Q26" s="8"/>
      <c r="R26" s="8" t="s">
        <v>73</v>
      </c>
      <c r="S26" s="8" t="s">
        <v>73</v>
      </c>
      <c r="T26" s="8" t="s">
        <v>73</v>
      </c>
      <c r="U26" s="8" t="s">
        <v>73</v>
      </c>
      <c r="V26" s="8" t="s">
        <v>73</v>
      </c>
      <c r="W26" s="8" t="s">
        <v>73</v>
      </c>
      <c r="X26" s="8"/>
      <c r="Y26" s="8" t="s">
        <v>73</v>
      </c>
      <c r="Z26" s="8" t="s">
        <v>74</v>
      </c>
      <c r="AA26" s="8" t="s">
        <v>73</v>
      </c>
      <c r="AB26" s="8" t="s">
        <v>73</v>
      </c>
      <c r="AC26" s="8" t="s">
        <v>73</v>
      </c>
      <c r="AD26" s="8" t="s">
        <v>73</v>
      </c>
      <c r="AE26" s="8"/>
      <c r="AF26" s="8" t="s">
        <v>73</v>
      </c>
      <c r="AG26" s="8" t="s">
        <v>73</v>
      </c>
      <c r="AH26" s="20" t="s">
        <v>73</v>
      </c>
      <c r="AJ26" s="19">
        <f t="shared" si="2"/>
        <v>24</v>
      </c>
      <c r="AK26" s="8">
        <f t="shared" si="3"/>
        <v>3</v>
      </c>
      <c r="AL26" s="7">
        <f t="shared" si="4"/>
        <v>31</v>
      </c>
      <c r="AM26" s="7">
        <f>IF(AJ26=0,0,COUNTIF(D$10:$AH25,"Sun")+AJ26)</f>
        <v>28</v>
      </c>
      <c r="AN26" s="11">
        <v>20000</v>
      </c>
      <c r="AO26" s="7">
        <f t="shared" si="5"/>
        <v>2000</v>
      </c>
      <c r="AP26" s="7">
        <f t="shared" si="6"/>
        <v>1600</v>
      </c>
      <c r="AQ26" s="7">
        <f t="shared" si="7"/>
        <v>2400</v>
      </c>
      <c r="AR26" s="7">
        <f t="shared" si="8"/>
        <v>1000</v>
      </c>
      <c r="AS26" s="25">
        <f t="shared" si="9"/>
        <v>645.16129032258061</v>
      </c>
      <c r="AT26" s="25">
        <f t="shared" si="10"/>
        <v>18064.516129032258</v>
      </c>
      <c r="AU26" s="27">
        <f t="shared" si="11"/>
        <v>23064.516129032258</v>
      </c>
    </row>
    <row r="27" spans="1:47" x14ac:dyDescent="0.3">
      <c r="A27" s="14" t="s">
        <v>48</v>
      </c>
      <c r="B27" s="16" t="s">
        <v>28</v>
      </c>
      <c r="D27" s="19" t="s">
        <v>73</v>
      </c>
      <c r="E27" s="8" t="s">
        <v>73</v>
      </c>
      <c r="F27" s="8" t="s">
        <v>74</v>
      </c>
      <c r="G27" s="8" t="s">
        <v>73</v>
      </c>
      <c r="H27" s="8" t="s">
        <v>73</v>
      </c>
      <c r="I27" s="8" t="s">
        <v>73</v>
      </c>
      <c r="J27" s="8"/>
      <c r="K27" s="8" t="s">
        <v>73</v>
      </c>
      <c r="L27" s="8" t="s">
        <v>73</v>
      </c>
      <c r="M27" s="8" t="s">
        <v>73</v>
      </c>
      <c r="N27" s="8" t="s">
        <v>73</v>
      </c>
      <c r="O27" s="8" t="s">
        <v>73</v>
      </c>
      <c r="P27" s="8" t="s">
        <v>73</v>
      </c>
      <c r="Q27" s="8"/>
      <c r="R27" s="8" t="s">
        <v>73</v>
      </c>
      <c r="S27" s="8" t="s">
        <v>74</v>
      </c>
      <c r="T27" s="8" t="s">
        <v>73</v>
      </c>
      <c r="U27" s="8" t="s">
        <v>73</v>
      </c>
      <c r="V27" s="8" t="s">
        <v>73</v>
      </c>
      <c r="W27" s="8" t="s">
        <v>73</v>
      </c>
      <c r="X27" s="8"/>
      <c r="Y27" s="8" t="s">
        <v>73</v>
      </c>
      <c r="Z27" s="8" t="s">
        <v>73</v>
      </c>
      <c r="AA27" s="8" t="s">
        <v>73</v>
      </c>
      <c r="AB27" s="8" t="s">
        <v>73</v>
      </c>
      <c r="AC27" s="8" t="s">
        <v>74</v>
      </c>
      <c r="AD27" s="8" t="s">
        <v>73</v>
      </c>
      <c r="AE27" s="8"/>
      <c r="AF27" s="8" t="s">
        <v>73</v>
      </c>
      <c r="AG27" s="8" t="s">
        <v>74</v>
      </c>
      <c r="AH27" s="20" t="s">
        <v>73</v>
      </c>
      <c r="AJ27" s="19">
        <f t="shared" si="2"/>
        <v>23</v>
      </c>
      <c r="AK27" s="8">
        <f t="shared" si="3"/>
        <v>4</v>
      </c>
      <c r="AL27" s="7">
        <f t="shared" si="4"/>
        <v>31</v>
      </c>
      <c r="AM27" s="7">
        <f>IF(AJ27=0,0,COUNTIF(D$10:$AH26,"Sun")+AJ27)</f>
        <v>27</v>
      </c>
      <c r="AN27" s="11">
        <v>22000</v>
      </c>
      <c r="AO27" s="7">
        <f t="shared" si="5"/>
        <v>2200</v>
      </c>
      <c r="AP27" s="7">
        <f t="shared" si="6"/>
        <v>1760</v>
      </c>
      <c r="AQ27" s="7">
        <f t="shared" si="7"/>
        <v>2640</v>
      </c>
      <c r="AR27" s="7">
        <f t="shared" si="8"/>
        <v>1100</v>
      </c>
      <c r="AS27" s="25">
        <f t="shared" si="9"/>
        <v>709.67741935483866</v>
      </c>
      <c r="AT27" s="25">
        <f t="shared" si="10"/>
        <v>19161.290322580644</v>
      </c>
      <c r="AU27" s="27">
        <f t="shared" si="11"/>
        <v>24661.290322580644</v>
      </c>
    </row>
    <row r="28" spans="1:47" x14ac:dyDescent="0.3">
      <c r="A28" s="14" t="s">
        <v>49</v>
      </c>
      <c r="B28" s="16" t="s">
        <v>29</v>
      </c>
      <c r="D28" s="19" t="s">
        <v>73</v>
      </c>
      <c r="E28" s="8" t="s">
        <v>74</v>
      </c>
      <c r="F28" s="8" t="s">
        <v>73</v>
      </c>
      <c r="G28" s="8" t="s">
        <v>73</v>
      </c>
      <c r="H28" s="8" t="s">
        <v>73</v>
      </c>
      <c r="I28" s="8" t="s">
        <v>73</v>
      </c>
      <c r="J28" s="8"/>
      <c r="K28" s="8" t="s">
        <v>73</v>
      </c>
      <c r="L28" s="8" t="s">
        <v>74</v>
      </c>
      <c r="M28" s="8" t="s">
        <v>73</v>
      </c>
      <c r="N28" s="8" t="s">
        <v>73</v>
      </c>
      <c r="O28" s="8" t="s">
        <v>73</v>
      </c>
      <c r="P28" s="8" t="s">
        <v>73</v>
      </c>
      <c r="Q28" s="8"/>
      <c r="R28" s="8" t="s">
        <v>73</v>
      </c>
      <c r="S28" s="8" t="s">
        <v>73</v>
      </c>
      <c r="T28" s="8" t="s">
        <v>73</v>
      </c>
      <c r="U28" s="8" t="s">
        <v>73</v>
      </c>
      <c r="V28" s="8" t="s">
        <v>73</v>
      </c>
      <c r="W28" s="8" t="s">
        <v>73</v>
      </c>
      <c r="X28" s="8"/>
      <c r="Y28" s="8" t="s">
        <v>73</v>
      </c>
      <c r="Z28" s="8" t="s">
        <v>74</v>
      </c>
      <c r="AA28" s="8" t="s">
        <v>73</v>
      </c>
      <c r="AB28" s="8" t="s">
        <v>73</v>
      </c>
      <c r="AC28" s="8" t="s">
        <v>73</v>
      </c>
      <c r="AD28" s="8" t="s">
        <v>73</v>
      </c>
      <c r="AE28" s="8"/>
      <c r="AF28" s="8" t="s">
        <v>73</v>
      </c>
      <c r="AG28" s="8" t="s">
        <v>73</v>
      </c>
      <c r="AH28" s="20" t="s">
        <v>73</v>
      </c>
      <c r="AJ28" s="19">
        <f t="shared" si="2"/>
        <v>24</v>
      </c>
      <c r="AK28" s="8">
        <f t="shared" si="3"/>
        <v>3</v>
      </c>
      <c r="AL28" s="7">
        <f t="shared" si="4"/>
        <v>31</v>
      </c>
      <c r="AM28" s="7">
        <f>IF(AJ28=0,0,COUNTIF(D$10:$AH27,"Sun")+AJ28)</f>
        <v>28</v>
      </c>
      <c r="AN28" s="11">
        <v>15000</v>
      </c>
      <c r="AO28" s="7">
        <f t="shared" si="5"/>
        <v>1500</v>
      </c>
      <c r="AP28" s="7">
        <f t="shared" si="6"/>
        <v>1200</v>
      </c>
      <c r="AQ28" s="7">
        <f t="shared" si="7"/>
        <v>1800</v>
      </c>
      <c r="AR28" s="7">
        <f t="shared" si="8"/>
        <v>750</v>
      </c>
      <c r="AS28" s="25">
        <f t="shared" si="9"/>
        <v>483.87096774193549</v>
      </c>
      <c r="AT28" s="25">
        <f t="shared" si="10"/>
        <v>13548.387096774193</v>
      </c>
      <c r="AU28" s="27">
        <f t="shared" si="11"/>
        <v>17298.387096774193</v>
      </c>
    </row>
    <row r="29" spans="1:47" x14ac:dyDescent="0.3">
      <c r="A29" s="14" t="s">
        <v>50</v>
      </c>
      <c r="B29" s="16" t="s">
        <v>30</v>
      </c>
      <c r="D29" s="19" t="s">
        <v>73</v>
      </c>
      <c r="E29" s="8" t="s">
        <v>73</v>
      </c>
      <c r="F29" s="8" t="s">
        <v>73</v>
      </c>
      <c r="G29" s="8" t="s">
        <v>73</v>
      </c>
      <c r="H29" s="8" t="s">
        <v>73</v>
      </c>
      <c r="I29" s="8" t="s">
        <v>73</v>
      </c>
      <c r="J29" s="8"/>
      <c r="K29" s="8" t="s">
        <v>73</v>
      </c>
      <c r="L29" s="8" t="s">
        <v>73</v>
      </c>
      <c r="M29" s="8" t="s">
        <v>73</v>
      </c>
      <c r="N29" s="8" t="s">
        <v>73</v>
      </c>
      <c r="O29" s="8" t="s">
        <v>73</v>
      </c>
      <c r="P29" s="8" t="s">
        <v>73</v>
      </c>
      <c r="Q29" s="8"/>
      <c r="R29" s="8" t="s">
        <v>73</v>
      </c>
      <c r="S29" s="8" t="s">
        <v>73</v>
      </c>
      <c r="T29" s="8" t="s">
        <v>73</v>
      </c>
      <c r="U29" s="8" t="s">
        <v>73</v>
      </c>
      <c r="V29" s="8" t="s">
        <v>73</v>
      </c>
      <c r="W29" s="8" t="s">
        <v>73</v>
      </c>
      <c r="X29" s="8"/>
      <c r="Y29" s="8" t="s">
        <v>73</v>
      </c>
      <c r="Z29" s="8" t="s">
        <v>73</v>
      </c>
      <c r="AA29" s="8" t="s">
        <v>73</v>
      </c>
      <c r="AB29" s="8" t="s">
        <v>73</v>
      </c>
      <c r="AC29" s="8" t="s">
        <v>73</v>
      </c>
      <c r="AD29" s="8" t="s">
        <v>73</v>
      </c>
      <c r="AE29" s="8"/>
      <c r="AF29" s="8" t="s">
        <v>73</v>
      </c>
      <c r="AG29" s="8" t="s">
        <v>73</v>
      </c>
      <c r="AH29" s="20" t="s">
        <v>73</v>
      </c>
      <c r="AJ29" s="19">
        <f t="shared" si="2"/>
        <v>27</v>
      </c>
      <c r="AK29" s="8">
        <f t="shared" si="3"/>
        <v>0</v>
      </c>
      <c r="AL29" s="7">
        <f t="shared" si="4"/>
        <v>31</v>
      </c>
      <c r="AM29" s="7">
        <f>IF(AJ29=0,0,COUNTIF(D$10:$AH28,"Sun")+AJ29)</f>
        <v>31</v>
      </c>
      <c r="AN29" s="11">
        <v>20000</v>
      </c>
      <c r="AO29" s="7">
        <f t="shared" si="5"/>
        <v>2000</v>
      </c>
      <c r="AP29" s="7">
        <f t="shared" si="6"/>
        <v>1600</v>
      </c>
      <c r="AQ29" s="7">
        <f t="shared" si="7"/>
        <v>2400</v>
      </c>
      <c r="AR29" s="7">
        <f t="shared" si="8"/>
        <v>1000</v>
      </c>
      <c r="AS29" s="25">
        <f t="shared" si="9"/>
        <v>645.16129032258061</v>
      </c>
      <c r="AT29" s="25">
        <f t="shared" si="10"/>
        <v>20000</v>
      </c>
      <c r="AU29" s="27">
        <f t="shared" si="11"/>
        <v>25000</v>
      </c>
    </row>
    <row r="30" spans="1:47" x14ac:dyDescent="0.3">
      <c r="A30" s="14" t="s">
        <v>51</v>
      </c>
      <c r="B30" s="16" t="s">
        <v>31</v>
      </c>
      <c r="D30" s="19" t="s">
        <v>73</v>
      </c>
      <c r="E30" s="8" t="s">
        <v>74</v>
      </c>
      <c r="F30" s="8" t="s">
        <v>73</v>
      </c>
      <c r="G30" s="8" t="s">
        <v>73</v>
      </c>
      <c r="H30" s="8" t="s">
        <v>73</v>
      </c>
      <c r="I30" s="8" t="s">
        <v>73</v>
      </c>
      <c r="J30" s="8"/>
      <c r="K30" s="8" t="s">
        <v>73</v>
      </c>
      <c r="L30" s="8" t="s">
        <v>74</v>
      </c>
      <c r="M30" s="8" t="s">
        <v>73</v>
      </c>
      <c r="N30" s="8" t="s">
        <v>73</v>
      </c>
      <c r="O30" s="8" t="s">
        <v>73</v>
      </c>
      <c r="P30" s="8" t="s">
        <v>73</v>
      </c>
      <c r="Q30" s="8"/>
      <c r="R30" s="8" t="s">
        <v>73</v>
      </c>
      <c r="S30" s="8" t="s">
        <v>74</v>
      </c>
      <c r="T30" s="8" t="s">
        <v>73</v>
      </c>
      <c r="U30" s="8" t="s">
        <v>73</v>
      </c>
      <c r="V30" s="8" t="s">
        <v>73</v>
      </c>
      <c r="W30" s="8" t="s">
        <v>73</v>
      </c>
      <c r="X30" s="8"/>
      <c r="Y30" s="8" t="s">
        <v>73</v>
      </c>
      <c r="Z30" s="8" t="s">
        <v>74</v>
      </c>
      <c r="AA30" s="8" t="s">
        <v>73</v>
      </c>
      <c r="AB30" s="8" t="s">
        <v>73</v>
      </c>
      <c r="AC30" s="8" t="s">
        <v>73</v>
      </c>
      <c r="AD30" s="8" t="s">
        <v>73</v>
      </c>
      <c r="AE30" s="8"/>
      <c r="AF30" s="8" t="s">
        <v>73</v>
      </c>
      <c r="AG30" s="8" t="s">
        <v>74</v>
      </c>
      <c r="AH30" s="20" t="s">
        <v>73</v>
      </c>
      <c r="AJ30" s="19">
        <f t="shared" si="2"/>
        <v>22</v>
      </c>
      <c r="AK30" s="8">
        <f t="shared" si="3"/>
        <v>5</v>
      </c>
      <c r="AL30" s="7">
        <f t="shared" si="4"/>
        <v>31</v>
      </c>
      <c r="AM30" s="7">
        <f>IF(AJ30=0,0,COUNTIF(D$10:$AH29,"Sun")+AJ30)</f>
        <v>26</v>
      </c>
      <c r="AN30" s="11">
        <v>10000</v>
      </c>
      <c r="AO30" s="7">
        <f t="shared" si="5"/>
        <v>1000</v>
      </c>
      <c r="AP30" s="7">
        <f t="shared" si="6"/>
        <v>800</v>
      </c>
      <c r="AQ30" s="7">
        <f t="shared" si="7"/>
        <v>1200</v>
      </c>
      <c r="AR30" s="7">
        <f t="shared" si="8"/>
        <v>500</v>
      </c>
      <c r="AS30" s="25">
        <f t="shared" si="9"/>
        <v>322.58064516129031</v>
      </c>
      <c r="AT30" s="25">
        <f t="shared" si="10"/>
        <v>8387.0967741935474</v>
      </c>
      <c r="AU30" s="27">
        <f t="shared" si="11"/>
        <v>10887.096774193547</v>
      </c>
    </row>
    <row r="31" spans="1:47" x14ac:dyDescent="0.3">
      <c r="A31" s="14" t="s">
        <v>52</v>
      </c>
      <c r="B31" s="16" t="s">
        <v>32</v>
      </c>
      <c r="D31" s="19" t="s">
        <v>73</v>
      </c>
      <c r="E31" s="8" t="s">
        <v>74</v>
      </c>
      <c r="F31" s="8" t="s">
        <v>73</v>
      </c>
      <c r="G31" s="8" t="s">
        <v>73</v>
      </c>
      <c r="H31" s="8" t="s">
        <v>73</v>
      </c>
      <c r="I31" s="8" t="s">
        <v>73</v>
      </c>
      <c r="J31" s="8"/>
      <c r="K31" s="8" t="s">
        <v>73</v>
      </c>
      <c r="L31" s="8" t="s">
        <v>73</v>
      </c>
      <c r="M31" s="8" t="s">
        <v>73</v>
      </c>
      <c r="N31" s="8" t="s">
        <v>73</v>
      </c>
      <c r="O31" s="8" t="s">
        <v>73</v>
      </c>
      <c r="P31" s="8" t="s">
        <v>73</v>
      </c>
      <c r="Q31" s="8"/>
      <c r="R31" s="8" t="s">
        <v>73</v>
      </c>
      <c r="S31" s="8" t="s">
        <v>73</v>
      </c>
      <c r="T31" s="8" t="s">
        <v>73</v>
      </c>
      <c r="U31" s="8" t="s">
        <v>73</v>
      </c>
      <c r="V31" s="8" t="s">
        <v>73</v>
      </c>
      <c r="W31" s="8" t="s">
        <v>73</v>
      </c>
      <c r="X31" s="8"/>
      <c r="Y31" s="8" t="s">
        <v>73</v>
      </c>
      <c r="Z31" s="8" t="s">
        <v>73</v>
      </c>
      <c r="AA31" s="8" t="s">
        <v>73</v>
      </c>
      <c r="AB31" s="8" t="s">
        <v>73</v>
      </c>
      <c r="AC31" s="8" t="s">
        <v>73</v>
      </c>
      <c r="AD31" s="8" t="s">
        <v>73</v>
      </c>
      <c r="AE31" s="8"/>
      <c r="AF31" s="8" t="s">
        <v>73</v>
      </c>
      <c r="AG31" s="8" t="s">
        <v>73</v>
      </c>
      <c r="AH31" s="20" t="s">
        <v>73</v>
      </c>
      <c r="AJ31" s="19">
        <f t="shared" si="2"/>
        <v>26</v>
      </c>
      <c r="AK31" s="8">
        <f t="shared" si="3"/>
        <v>1</v>
      </c>
      <c r="AL31" s="7">
        <f t="shared" si="4"/>
        <v>31</v>
      </c>
      <c r="AM31" s="7">
        <f>IF(AJ31=0,0,COUNTIF(D$10:$AH30,"Sun")+AJ31)</f>
        <v>30</v>
      </c>
      <c r="AN31" s="11">
        <v>12000</v>
      </c>
      <c r="AO31" s="7">
        <f t="shared" si="5"/>
        <v>1200</v>
      </c>
      <c r="AP31" s="7">
        <f t="shared" si="6"/>
        <v>960</v>
      </c>
      <c r="AQ31" s="7">
        <f t="shared" si="7"/>
        <v>1440</v>
      </c>
      <c r="AR31" s="7">
        <f t="shared" si="8"/>
        <v>600</v>
      </c>
      <c r="AS31" s="25">
        <f t="shared" si="9"/>
        <v>387.09677419354841</v>
      </c>
      <c r="AT31" s="25">
        <f t="shared" si="10"/>
        <v>11612.903225806453</v>
      </c>
      <c r="AU31" s="27">
        <f t="shared" si="11"/>
        <v>14612.903225806453</v>
      </c>
    </row>
    <row r="32" spans="1:47" x14ac:dyDescent="0.3">
      <c r="A32" s="14" t="s">
        <v>53</v>
      </c>
      <c r="B32" s="16" t="s">
        <v>33</v>
      </c>
      <c r="D32" s="19" t="s">
        <v>73</v>
      </c>
      <c r="E32" s="8" t="s">
        <v>73</v>
      </c>
      <c r="F32" s="8" t="s">
        <v>73</v>
      </c>
      <c r="G32" s="8" t="s">
        <v>73</v>
      </c>
      <c r="H32" s="8" t="s">
        <v>73</v>
      </c>
      <c r="I32" s="8" t="s">
        <v>73</v>
      </c>
      <c r="J32" s="8"/>
      <c r="K32" s="8" t="s">
        <v>73</v>
      </c>
      <c r="L32" s="8" t="s">
        <v>74</v>
      </c>
      <c r="M32" s="8" t="s">
        <v>73</v>
      </c>
      <c r="N32" s="8" t="s">
        <v>73</v>
      </c>
      <c r="O32" s="8" t="s">
        <v>73</v>
      </c>
      <c r="P32" s="8" t="s">
        <v>73</v>
      </c>
      <c r="Q32" s="8"/>
      <c r="R32" s="8" t="s">
        <v>73</v>
      </c>
      <c r="S32" s="8" t="s">
        <v>74</v>
      </c>
      <c r="T32" s="8" t="s">
        <v>73</v>
      </c>
      <c r="U32" s="8" t="s">
        <v>73</v>
      </c>
      <c r="V32" s="8" t="s">
        <v>73</v>
      </c>
      <c r="W32" s="8" t="s">
        <v>73</v>
      </c>
      <c r="X32" s="8"/>
      <c r="Y32" s="8" t="s">
        <v>73</v>
      </c>
      <c r="Z32" s="8" t="s">
        <v>73</v>
      </c>
      <c r="AA32" s="8" t="s">
        <v>73</v>
      </c>
      <c r="AB32" s="8" t="s">
        <v>73</v>
      </c>
      <c r="AC32" s="8" t="s">
        <v>73</v>
      </c>
      <c r="AD32" s="8" t="s">
        <v>73</v>
      </c>
      <c r="AE32" s="8"/>
      <c r="AF32" s="8" t="s">
        <v>73</v>
      </c>
      <c r="AG32" s="8" t="s">
        <v>74</v>
      </c>
      <c r="AH32" s="20" t="s">
        <v>73</v>
      </c>
      <c r="AJ32" s="19">
        <f t="shared" si="2"/>
        <v>24</v>
      </c>
      <c r="AK32" s="8">
        <f t="shared" si="3"/>
        <v>3</v>
      </c>
      <c r="AL32" s="7">
        <f t="shared" si="4"/>
        <v>31</v>
      </c>
      <c r="AM32" s="7">
        <f>IF(AJ32=0,0,COUNTIF(D$10:$AH31,"Sun")+AJ32)</f>
        <v>28</v>
      </c>
      <c r="AN32" s="11">
        <v>23000</v>
      </c>
      <c r="AO32" s="7">
        <f t="shared" si="5"/>
        <v>2300</v>
      </c>
      <c r="AP32" s="7">
        <f t="shared" si="6"/>
        <v>1840</v>
      </c>
      <c r="AQ32" s="7">
        <f t="shared" si="7"/>
        <v>2760</v>
      </c>
      <c r="AR32" s="7">
        <f t="shared" si="8"/>
        <v>1150</v>
      </c>
      <c r="AS32" s="25">
        <f t="shared" si="9"/>
        <v>741.93548387096769</v>
      </c>
      <c r="AT32" s="25">
        <f t="shared" si="10"/>
        <v>20774.193548387095</v>
      </c>
      <c r="AU32" s="27">
        <f t="shared" si="11"/>
        <v>26524.193548387095</v>
      </c>
    </row>
    <row r="33" spans="1:47" x14ac:dyDescent="0.3">
      <c r="A33" s="14" t="s">
        <v>54</v>
      </c>
      <c r="B33" s="16" t="s">
        <v>34</v>
      </c>
      <c r="D33" s="19" t="s">
        <v>73</v>
      </c>
      <c r="E33" s="8" t="s">
        <v>74</v>
      </c>
      <c r="F33" s="8" t="s">
        <v>74</v>
      </c>
      <c r="G33" s="8" t="s">
        <v>73</v>
      </c>
      <c r="H33" s="8" t="s">
        <v>73</v>
      </c>
      <c r="I33" s="8" t="s">
        <v>73</v>
      </c>
      <c r="J33" s="8"/>
      <c r="K33" s="8" t="s">
        <v>73</v>
      </c>
      <c r="L33" s="8" t="s">
        <v>73</v>
      </c>
      <c r="M33" s="8" t="s">
        <v>73</v>
      </c>
      <c r="N33" s="8" t="s">
        <v>73</v>
      </c>
      <c r="O33" s="8" t="s">
        <v>73</v>
      </c>
      <c r="P33" s="8" t="s">
        <v>73</v>
      </c>
      <c r="Q33" s="8"/>
      <c r="R33" s="8" t="s">
        <v>73</v>
      </c>
      <c r="S33" s="8" t="s">
        <v>73</v>
      </c>
      <c r="T33" s="8" t="s">
        <v>73</v>
      </c>
      <c r="U33" s="8" t="s">
        <v>73</v>
      </c>
      <c r="V33" s="8" t="s">
        <v>73</v>
      </c>
      <c r="W33" s="8" t="s">
        <v>73</v>
      </c>
      <c r="X33" s="8"/>
      <c r="Y33" s="8" t="s">
        <v>73</v>
      </c>
      <c r="Z33" s="8" t="s">
        <v>74</v>
      </c>
      <c r="AA33" s="8" t="s">
        <v>73</v>
      </c>
      <c r="AB33" s="8" t="s">
        <v>73</v>
      </c>
      <c r="AC33" s="8" t="s">
        <v>73</v>
      </c>
      <c r="AD33" s="8" t="s">
        <v>73</v>
      </c>
      <c r="AE33" s="8"/>
      <c r="AF33" s="8" t="s">
        <v>73</v>
      </c>
      <c r="AG33" s="8" t="s">
        <v>73</v>
      </c>
      <c r="AH33" s="20" t="s">
        <v>73</v>
      </c>
      <c r="AJ33" s="19">
        <f t="shared" si="2"/>
        <v>24</v>
      </c>
      <c r="AK33" s="8">
        <f t="shared" si="3"/>
        <v>3</v>
      </c>
      <c r="AL33" s="7">
        <f t="shared" si="4"/>
        <v>31</v>
      </c>
      <c r="AM33" s="7">
        <f>IF(AJ33=0,0,COUNTIF(D$10:$AH32,"Sun")+AJ33)</f>
        <v>28</v>
      </c>
      <c r="AN33" s="11">
        <v>23000</v>
      </c>
      <c r="AO33" s="7">
        <f t="shared" si="5"/>
        <v>2300</v>
      </c>
      <c r="AP33" s="7">
        <f t="shared" si="6"/>
        <v>1840</v>
      </c>
      <c r="AQ33" s="7">
        <f t="shared" si="7"/>
        <v>2760</v>
      </c>
      <c r="AR33" s="7">
        <f t="shared" si="8"/>
        <v>1150</v>
      </c>
      <c r="AS33" s="25">
        <f t="shared" si="9"/>
        <v>741.93548387096769</v>
      </c>
      <c r="AT33" s="25">
        <f t="shared" si="10"/>
        <v>20774.193548387095</v>
      </c>
      <c r="AU33" s="27">
        <f t="shared" si="11"/>
        <v>26524.193548387095</v>
      </c>
    </row>
    <row r="34" spans="1:47" x14ac:dyDescent="0.3">
      <c r="A34" s="14" t="s">
        <v>55</v>
      </c>
      <c r="B34" s="16" t="s">
        <v>35</v>
      </c>
      <c r="D34" s="19" t="s">
        <v>73</v>
      </c>
      <c r="E34" s="8" t="s">
        <v>73</v>
      </c>
      <c r="F34" s="8" t="s">
        <v>73</v>
      </c>
      <c r="G34" s="8" t="s">
        <v>73</v>
      </c>
      <c r="H34" s="8" t="s">
        <v>73</v>
      </c>
      <c r="I34" s="8" t="s">
        <v>73</v>
      </c>
      <c r="J34" s="8"/>
      <c r="K34" s="8" t="s">
        <v>73</v>
      </c>
      <c r="L34" s="8" t="s">
        <v>74</v>
      </c>
      <c r="M34" s="8" t="s">
        <v>73</v>
      </c>
      <c r="N34" s="8" t="s">
        <v>73</v>
      </c>
      <c r="O34" s="8" t="s">
        <v>73</v>
      </c>
      <c r="P34" s="8" t="s">
        <v>73</v>
      </c>
      <c r="Q34" s="8"/>
      <c r="R34" s="8" t="s">
        <v>73</v>
      </c>
      <c r="S34" s="8" t="s">
        <v>74</v>
      </c>
      <c r="T34" s="8" t="s">
        <v>73</v>
      </c>
      <c r="U34" s="8" t="s">
        <v>73</v>
      </c>
      <c r="V34" s="8" t="s">
        <v>73</v>
      </c>
      <c r="W34" s="8" t="s">
        <v>73</v>
      </c>
      <c r="X34" s="8"/>
      <c r="Y34" s="8" t="s">
        <v>73</v>
      </c>
      <c r="Z34" s="8" t="s">
        <v>73</v>
      </c>
      <c r="AA34" s="8" t="s">
        <v>73</v>
      </c>
      <c r="AB34" s="8" t="s">
        <v>73</v>
      </c>
      <c r="AC34" s="8" t="s">
        <v>73</v>
      </c>
      <c r="AD34" s="8" t="s">
        <v>73</v>
      </c>
      <c r="AE34" s="8"/>
      <c r="AF34" s="8" t="s">
        <v>73</v>
      </c>
      <c r="AG34" s="8" t="s">
        <v>74</v>
      </c>
      <c r="AH34" s="20" t="s">
        <v>73</v>
      </c>
      <c r="AJ34" s="19">
        <f t="shared" si="2"/>
        <v>24</v>
      </c>
      <c r="AK34" s="8">
        <f t="shared" si="3"/>
        <v>3</v>
      </c>
      <c r="AL34" s="7">
        <f t="shared" si="4"/>
        <v>31</v>
      </c>
      <c r="AM34" s="7">
        <f>IF(AJ34=0,0,COUNTIF(D$10:$AH33,"Sun")+AJ34)</f>
        <v>28</v>
      </c>
      <c r="AN34" s="11">
        <v>18000</v>
      </c>
      <c r="AO34" s="7">
        <f t="shared" si="5"/>
        <v>1800</v>
      </c>
      <c r="AP34" s="7">
        <f t="shared" si="6"/>
        <v>1440</v>
      </c>
      <c r="AQ34" s="7">
        <f t="shared" si="7"/>
        <v>2160</v>
      </c>
      <c r="AR34" s="7">
        <f t="shared" si="8"/>
        <v>900</v>
      </c>
      <c r="AS34" s="25">
        <f t="shared" si="9"/>
        <v>580.64516129032256</v>
      </c>
      <c r="AT34" s="25">
        <f t="shared" si="10"/>
        <v>16258.064516129032</v>
      </c>
      <c r="AU34" s="27">
        <f t="shared" si="11"/>
        <v>20758.06451612903</v>
      </c>
    </row>
    <row r="35" spans="1:47" x14ac:dyDescent="0.3">
      <c r="A35" s="14" t="s">
        <v>56</v>
      </c>
      <c r="B35" s="16" t="s">
        <v>36</v>
      </c>
      <c r="D35" s="19" t="s">
        <v>73</v>
      </c>
      <c r="E35" s="8" t="s">
        <v>74</v>
      </c>
      <c r="F35" s="8" t="s">
        <v>73</v>
      </c>
      <c r="G35" s="8" t="s">
        <v>73</v>
      </c>
      <c r="H35" s="8" t="s">
        <v>73</v>
      </c>
      <c r="I35" s="8" t="s">
        <v>73</v>
      </c>
      <c r="J35" s="8"/>
      <c r="K35" s="8" t="s">
        <v>73</v>
      </c>
      <c r="L35" s="8" t="s">
        <v>73</v>
      </c>
      <c r="M35" s="8" t="s">
        <v>73</v>
      </c>
      <c r="N35" s="8" t="s">
        <v>73</v>
      </c>
      <c r="O35" s="8" t="s">
        <v>74</v>
      </c>
      <c r="P35" s="8" t="s">
        <v>73</v>
      </c>
      <c r="Q35" s="8"/>
      <c r="R35" s="8" t="s">
        <v>73</v>
      </c>
      <c r="S35" s="8" t="s">
        <v>73</v>
      </c>
      <c r="T35" s="8" t="s">
        <v>73</v>
      </c>
      <c r="U35" s="8" t="s">
        <v>73</v>
      </c>
      <c r="V35" s="8" t="s">
        <v>74</v>
      </c>
      <c r="W35" s="8" t="s">
        <v>73</v>
      </c>
      <c r="X35" s="8"/>
      <c r="Y35" s="8" t="s">
        <v>73</v>
      </c>
      <c r="Z35" s="8" t="s">
        <v>74</v>
      </c>
      <c r="AA35" s="8" t="s">
        <v>73</v>
      </c>
      <c r="AB35" s="8" t="s">
        <v>73</v>
      </c>
      <c r="AC35" s="8" t="s">
        <v>73</v>
      </c>
      <c r="AD35" s="8" t="s">
        <v>73</v>
      </c>
      <c r="AE35" s="8"/>
      <c r="AF35" s="8" t="s">
        <v>73</v>
      </c>
      <c r="AG35" s="8" t="s">
        <v>73</v>
      </c>
      <c r="AH35" s="20" t="s">
        <v>73</v>
      </c>
      <c r="AJ35" s="19">
        <f t="shared" si="2"/>
        <v>23</v>
      </c>
      <c r="AK35" s="8">
        <f t="shared" si="3"/>
        <v>4</v>
      </c>
      <c r="AL35" s="7">
        <f t="shared" si="4"/>
        <v>31</v>
      </c>
      <c r="AM35" s="7">
        <f>IF(AJ35=0,0,COUNTIF(D$10:$AH34,"Sun")+AJ35)</f>
        <v>27</v>
      </c>
      <c r="AN35" s="11">
        <v>10000</v>
      </c>
      <c r="AO35" s="7">
        <f t="shared" si="5"/>
        <v>1000</v>
      </c>
      <c r="AP35" s="7">
        <f t="shared" si="6"/>
        <v>800</v>
      </c>
      <c r="AQ35" s="7">
        <f t="shared" si="7"/>
        <v>1200</v>
      </c>
      <c r="AR35" s="7">
        <f t="shared" si="8"/>
        <v>500</v>
      </c>
      <c r="AS35" s="25">
        <f t="shared" si="9"/>
        <v>322.58064516129031</v>
      </c>
      <c r="AT35" s="25">
        <f t="shared" si="10"/>
        <v>8709.677419354839</v>
      </c>
      <c r="AU35" s="27">
        <f t="shared" si="11"/>
        <v>11209.677419354839</v>
      </c>
    </row>
    <row r="36" spans="1:47" x14ac:dyDescent="0.3">
      <c r="A36" s="14" t="s">
        <v>57</v>
      </c>
      <c r="B36" s="16" t="s">
        <v>37</v>
      </c>
      <c r="D36" s="19" t="s">
        <v>73</v>
      </c>
      <c r="E36" s="8" t="s">
        <v>73</v>
      </c>
      <c r="F36" s="8" t="s">
        <v>74</v>
      </c>
      <c r="G36" s="8" t="s">
        <v>73</v>
      </c>
      <c r="H36" s="8" t="s">
        <v>73</v>
      </c>
      <c r="I36" s="8" t="s">
        <v>73</v>
      </c>
      <c r="J36" s="8"/>
      <c r="K36" s="8" t="s">
        <v>73</v>
      </c>
      <c r="L36" s="8" t="s">
        <v>74</v>
      </c>
      <c r="M36" s="8" t="s">
        <v>73</v>
      </c>
      <c r="N36" s="8" t="s">
        <v>73</v>
      </c>
      <c r="O36" s="8" t="s">
        <v>73</v>
      </c>
      <c r="P36" s="8" t="s">
        <v>73</v>
      </c>
      <c r="Q36" s="8"/>
      <c r="R36" s="8" t="s">
        <v>73</v>
      </c>
      <c r="S36" s="8" t="s">
        <v>74</v>
      </c>
      <c r="T36" s="8" t="s">
        <v>73</v>
      </c>
      <c r="U36" s="8" t="s">
        <v>73</v>
      </c>
      <c r="V36" s="8" t="s">
        <v>73</v>
      </c>
      <c r="W36" s="8" t="s">
        <v>73</v>
      </c>
      <c r="X36" s="8"/>
      <c r="Y36" s="8" t="s">
        <v>73</v>
      </c>
      <c r="Z36" s="8" t="s">
        <v>73</v>
      </c>
      <c r="AA36" s="8" t="s">
        <v>73</v>
      </c>
      <c r="AB36" s="8" t="s">
        <v>73</v>
      </c>
      <c r="AC36" s="8" t="s">
        <v>73</v>
      </c>
      <c r="AD36" s="8" t="s">
        <v>73</v>
      </c>
      <c r="AE36" s="8"/>
      <c r="AF36" s="8" t="s">
        <v>73</v>
      </c>
      <c r="AG36" s="8" t="s">
        <v>74</v>
      </c>
      <c r="AH36" s="20" t="s">
        <v>73</v>
      </c>
      <c r="AJ36" s="19">
        <f t="shared" si="2"/>
        <v>23</v>
      </c>
      <c r="AK36" s="8">
        <f t="shared" si="3"/>
        <v>4</v>
      </c>
      <c r="AL36" s="7">
        <f t="shared" si="4"/>
        <v>31</v>
      </c>
      <c r="AM36" s="7">
        <f>IF(AJ36=0,0,COUNTIF(D$10:$AH35,"Sun")+AJ36)</f>
        <v>27</v>
      </c>
      <c r="AN36" s="11">
        <v>10000</v>
      </c>
      <c r="AO36" s="7">
        <f t="shared" si="5"/>
        <v>1000</v>
      </c>
      <c r="AP36" s="7">
        <f t="shared" si="6"/>
        <v>800</v>
      </c>
      <c r="AQ36" s="7">
        <f t="shared" si="7"/>
        <v>1200</v>
      </c>
      <c r="AR36" s="7">
        <f t="shared" si="8"/>
        <v>500</v>
      </c>
      <c r="AS36" s="25">
        <f t="shared" si="9"/>
        <v>322.58064516129031</v>
      </c>
      <c r="AT36" s="25">
        <f t="shared" si="10"/>
        <v>8709.677419354839</v>
      </c>
      <c r="AU36" s="27">
        <f t="shared" si="11"/>
        <v>11209.677419354839</v>
      </c>
    </row>
    <row r="37" spans="1:47" x14ac:dyDescent="0.3">
      <c r="A37" s="14" t="s">
        <v>58</v>
      </c>
      <c r="B37" s="16" t="s">
        <v>38</v>
      </c>
      <c r="D37" s="19" t="s">
        <v>73</v>
      </c>
      <c r="E37" s="8" t="s">
        <v>74</v>
      </c>
      <c r="F37" s="8" t="s">
        <v>73</v>
      </c>
      <c r="G37" s="8" t="s">
        <v>73</v>
      </c>
      <c r="H37" s="8" t="s">
        <v>73</v>
      </c>
      <c r="I37" s="8" t="s">
        <v>73</v>
      </c>
      <c r="J37" s="8"/>
      <c r="K37" s="8" t="s">
        <v>73</v>
      </c>
      <c r="L37" s="8" t="s">
        <v>73</v>
      </c>
      <c r="M37" s="8" t="s">
        <v>73</v>
      </c>
      <c r="N37" s="8" t="s">
        <v>73</v>
      </c>
      <c r="O37" s="8" t="s">
        <v>73</v>
      </c>
      <c r="P37" s="8" t="s">
        <v>73</v>
      </c>
      <c r="Q37" s="8"/>
      <c r="R37" s="8" t="s">
        <v>73</v>
      </c>
      <c r="S37" s="8" t="s">
        <v>73</v>
      </c>
      <c r="T37" s="8" t="s">
        <v>73</v>
      </c>
      <c r="U37" s="8" t="s">
        <v>73</v>
      </c>
      <c r="V37" s="8" t="s">
        <v>73</v>
      </c>
      <c r="W37" s="8" t="s">
        <v>73</v>
      </c>
      <c r="X37" s="8"/>
      <c r="Y37" s="8" t="s">
        <v>73</v>
      </c>
      <c r="Z37" s="8" t="s">
        <v>74</v>
      </c>
      <c r="AA37" s="8" t="s">
        <v>73</v>
      </c>
      <c r="AB37" s="8" t="s">
        <v>73</v>
      </c>
      <c r="AC37" s="8" t="s">
        <v>73</v>
      </c>
      <c r="AD37" s="8" t="s">
        <v>73</v>
      </c>
      <c r="AE37" s="8"/>
      <c r="AF37" s="8" t="s">
        <v>73</v>
      </c>
      <c r="AG37" s="8" t="s">
        <v>73</v>
      </c>
      <c r="AH37" s="20" t="s">
        <v>73</v>
      </c>
      <c r="AJ37" s="19">
        <f t="shared" si="2"/>
        <v>25</v>
      </c>
      <c r="AK37" s="8">
        <f t="shared" si="3"/>
        <v>2</v>
      </c>
      <c r="AL37" s="7">
        <f t="shared" si="4"/>
        <v>31</v>
      </c>
      <c r="AM37" s="7">
        <f>IF(AJ37=0,0,COUNTIF(D$10:$AH36,"Sun")+AJ37)</f>
        <v>29</v>
      </c>
      <c r="AN37" s="11">
        <v>18000</v>
      </c>
      <c r="AO37" s="7">
        <f t="shared" si="5"/>
        <v>1800</v>
      </c>
      <c r="AP37" s="7">
        <f t="shared" si="6"/>
        <v>1440</v>
      </c>
      <c r="AQ37" s="7">
        <f t="shared" si="7"/>
        <v>2160</v>
      </c>
      <c r="AR37" s="7">
        <f t="shared" si="8"/>
        <v>900</v>
      </c>
      <c r="AS37" s="25">
        <f t="shared" si="9"/>
        <v>580.64516129032256</v>
      </c>
      <c r="AT37" s="25">
        <f t="shared" si="10"/>
        <v>16838.709677419356</v>
      </c>
      <c r="AU37" s="27">
        <f t="shared" si="11"/>
        <v>21338.709677419356</v>
      </c>
    </row>
    <row r="38" spans="1:47" x14ac:dyDescent="0.3">
      <c r="A38" s="14" t="s">
        <v>59</v>
      </c>
      <c r="B38" s="16" t="s">
        <v>39</v>
      </c>
      <c r="D38" s="19" t="s">
        <v>73</v>
      </c>
      <c r="E38" s="8" t="s">
        <v>73</v>
      </c>
      <c r="F38" s="8" t="s">
        <v>73</v>
      </c>
      <c r="G38" s="8" t="s">
        <v>73</v>
      </c>
      <c r="H38" s="8" t="s">
        <v>73</v>
      </c>
      <c r="I38" s="8" t="s">
        <v>73</v>
      </c>
      <c r="J38" s="8"/>
      <c r="K38" s="8" t="s">
        <v>73</v>
      </c>
      <c r="L38" s="8" t="s">
        <v>74</v>
      </c>
      <c r="M38" s="8" t="s">
        <v>73</v>
      </c>
      <c r="N38" s="8" t="s">
        <v>73</v>
      </c>
      <c r="O38" s="8" t="s">
        <v>73</v>
      </c>
      <c r="P38" s="8" t="s">
        <v>73</v>
      </c>
      <c r="Q38" s="8"/>
      <c r="R38" s="8" t="s">
        <v>73</v>
      </c>
      <c r="S38" s="8" t="s">
        <v>74</v>
      </c>
      <c r="T38" s="8" t="s">
        <v>73</v>
      </c>
      <c r="U38" s="8" t="s">
        <v>73</v>
      </c>
      <c r="V38" s="8" t="s">
        <v>73</v>
      </c>
      <c r="W38" s="8" t="s">
        <v>73</v>
      </c>
      <c r="X38" s="8"/>
      <c r="Y38" s="8" t="s">
        <v>73</v>
      </c>
      <c r="Z38" s="8" t="s">
        <v>73</v>
      </c>
      <c r="AA38" s="8" t="s">
        <v>73</v>
      </c>
      <c r="AB38" s="8" t="s">
        <v>73</v>
      </c>
      <c r="AC38" s="8" t="s">
        <v>74</v>
      </c>
      <c r="AD38" s="8" t="s">
        <v>73</v>
      </c>
      <c r="AE38" s="8"/>
      <c r="AF38" s="8" t="s">
        <v>73</v>
      </c>
      <c r="AG38" s="8" t="s">
        <v>74</v>
      </c>
      <c r="AH38" s="20" t="s">
        <v>73</v>
      </c>
      <c r="AJ38" s="19">
        <f t="shared" si="2"/>
        <v>23</v>
      </c>
      <c r="AK38" s="8">
        <f t="shared" si="3"/>
        <v>4</v>
      </c>
      <c r="AL38" s="7">
        <f t="shared" si="4"/>
        <v>31</v>
      </c>
      <c r="AM38" s="7">
        <f>IF(AJ38=0,0,COUNTIF(D$10:$AH37,"Sun")+AJ38)</f>
        <v>27</v>
      </c>
      <c r="AN38" s="11">
        <v>18000</v>
      </c>
      <c r="AO38" s="7">
        <f t="shared" si="5"/>
        <v>1800</v>
      </c>
      <c r="AP38" s="7">
        <f t="shared" si="6"/>
        <v>1440</v>
      </c>
      <c r="AQ38" s="7">
        <f t="shared" si="7"/>
        <v>2160</v>
      </c>
      <c r="AR38" s="7">
        <f t="shared" si="8"/>
        <v>900</v>
      </c>
      <c r="AS38" s="25">
        <f t="shared" si="9"/>
        <v>580.64516129032256</v>
      </c>
      <c r="AT38" s="25">
        <f t="shared" si="10"/>
        <v>15677.419354838708</v>
      </c>
      <c r="AU38" s="27">
        <f t="shared" si="11"/>
        <v>20177.419354838708</v>
      </c>
    </row>
    <row r="39" spans="1:47" x14ac:dyDescent="0.3">
      <c r="A39" s="14" t="s">
        <v>60</v>
      </c>
      <c r="B39" s="16" t="s">
        <v>40</v>
      </c>
      <c r="D39" s="19" t="s">
        <v>73</v>
      </c>
      <c r="E39" s="8" t="s">
        <v>74</v>
      </c>
      <c r="F39" s="8" t="s">
        <v>73</v>
      </c>
      <c r="G39" s="8" t="s">
        <v>73</v>
      </c>
      <c r="H39" s="8" t="s">
        <v>73</v>
      </c>
      <c r="I39" s="8" t="s">
        <v>73</v>
      </c>
      <c r="J39" s="8"/>
      <c r="K39" s="8" t="s">
        <v>73</v>
      </c>
      <c r="L39" s="8" t="s">
        <v>74</v>
      </c>
      <c r="M39" s="8" t="s">
        <v>73</v>
      </c>
      <c r="N39" s="8" t="s">
        <v>73</v>
      </c>
      <c r="O39" s="8" t="s">
        <v>73</v>
      </c>
      <c r="P39" s="8" t="s">
        <v>73</v>
      </c>
      <c r="Q39" s="8"/>
      <c r="R39" s="8" t="s">
        <v>73</v>
      </c>
      <c r="S39" s="8" t="s">
        <v>74</v>
      </c>
      <c r="T39" s="8" t="s">
        <v>73</v>
      </c>
      <c r="U39" s="8" t="s">
        <v>73</v>
      </c>
      <c r="V39" s="8" t="s">
        <v>73</v>
      </c>
      <c r="W39" s="8" t="s">
        <v>73</v>
      </c>
      <c r="X39" s="8"/>
      <c r="Y39" s="8" t="s">
        <v>73</v>
      </c>
      <c r="Z39" s="8" t="s">
        <v>73</v>
      </c>
      <c r="AA39" s="8" t="s">
        <v>73</v>
      </c>
      <c r="AB39" s="8" t="s">
        <v>73</v>
      </c>
      <c r="AC39" s="8" t="s">
        <v>73</v>
      </c>
      <c r="AD39" s="8" t="s">
        <v>73</v>
      </c>
      <c r="AE39" s="8"/>
      <c r="AF39" s="8" t="s">
        <v>73</v>
      </c>
      <c r="AG39" s="8" t="s">
        <v>74</v>
      </c>
      <c r="AH39" s="20" t="s">
        <v>73</v>
      </c>
      <c r="AJ39" s="19">
        <f t="shared" si="2"/>
        <v>23</v>
      </c>
      <c r="AK39" s="8">
        <f t="shared" si="3"/>
        <v>4</v>
      </c>
      <c r="AL39" s="7">
        <f t="shared" si="4"/>
        <v>31</v>
      </c>
      <c r="AM39" s="7">
        <f>IF(AJ39=0,0,COUNTIF(D$10:$AH38,"Sun")+AJ39)</f>
        <v>27</v>
      </c>
      <c r="AN39" s="11">
        <v>20000</v>
      </c>
      <c r="AO39" s="7">
        <f t="shared" si="5"/>
        <v>2000</v>
      </c>
      <c r="AP39" s="7">
        <f t="shared" si="6"/>
        <v>1600</v>
      </c>
      <c r="AQ39" s="7">
        <f t="shared" si="7"/>
        <v>2400</v>
      </c>
      <c r="AR39" s="7">
        <f t="shared" si="8"/>
        <v>1000</v>
      </c>
      <c r="AS39" s="25">
        <f t="shared" si="9"/>
        <v>645.16129032258061</v>
      </c>
      <c r="AT39" s="25">
        <f t="shared" si="10"/>
        <v>17419.354838709678</v>
      </c>
      <c r="AU39" s="27">
        <f t="shared" si="11"/>
        <v>22419.354838709678</v>
      </c>
    </row>
    <row r="40" spans="1:47" ht="15" thickBot="1" x14ac:dyDescent="0.35">
      <c r="A40" s="17" t="s">
        <v>61</v>
      </c>
      <c r="B40" s="18" t="s">
        <v>41</v>
      </c>
      <c r="D40" s="21" t="s">
        <v>73</v>
      </c>
      <c r="E40" s="22" t="s">
        <v>73</v>
      </c>
      <c r="F40" s="22" t="s">
        <v>73</v>
      </c>
      <c r="G40" s="22" t="s">
        <v>73</v>
      </c>
      <c r="H40" s="22" t="s">
        <v>73</v>
      </c>
      <c r="I40" s="22" t="s">
        <v>73</v>
      </c>
      <c r="J40" s="22"/>
      <c r="K40" s="22" t="s">
        <v>73</v>
      </c>
      <c r="L40" s="22" t="s">
        <v>73</v>
      </c>
      <c r="M40" s="22" t="s">
        <v>73</v>
      </c>
      <c r="N40" s="22" t="s">
        <v>73</v>
      </c>
      <c r="O40" s="22" t="s">
        <v>73</v>
      </c>
      <c r="P40" s="22" t="s">
        <v>73</v>
      </c>
      <c r="Q40" s="22"/>
      <c r="R40" s="22" t="s">
        <v>73</v>
      </c>
      <c r="S40" s="22" t="s">
        <v>73</v>
      </c>
      <c r="T40" s="22" t="s">
        <v>73</v>
      </c>
      <c r="U40" s="22" t="s">
        <v>73</v>
      </c>
      <c r="V40" s="22" t="s">
        <v>74</v>
      </c>
      <c r="W40" s="22" t="s">
        <v>73</v>
      </c>
      <c r="X40" s="22"/>
      <c r="Y40" s="22" t="s">
        <v>73</v>
      </c>
      <c r="Z40" s="22" t="s">
        <v>74</v>
      </c>
      <c r="AA40" s="22" t="s">
        <v>73</v>
      </c>
      <c r="AB40" s="22" t="s">
        <v>73</v>
      </c>
      <c r="AC40" s="22" t="s">
        <v>73</v>
      </c>
      <c r="AD40" s="22" t="s">
        <v>73</v>
      </c>
      <c r="AE40" s="22"/>
      <c r="AF40" s="22" t="s">
        <v>73</v>
      </c>
      <c r="AG40" s="22" t="s">
        <v>73</v>
      </c>
      <c r="AH40" s="23" t="s">
        <v>73</v>
      </c>
      <c r="AJ40" s="21">
        <f t="shared" si="2"/>
        <v>25</v>
      </c>
      <c r="AK40" s="22">
        <f t="shared" si="3"/>
        <v>2</v>
      </c>
      <c r="AL40" s="10">
        <f t="shared" si="4"/>
        <v>31</v>
      </c>
      <c r="AM40" s="10">
        <f>IF(AJ40=0,0,COUNTIF(D$10:$AH39,"Sun")+AJ40)</f>
        <v>29</v>
      </c>
      <c r="AN40" s="24">
        <v>18000</v>
      </c>
      <c r="AO40" s="10">
        <f t="shared" si="5"/>
        <v>1800</v>
      </c>
      <c r="AP40" s="10">
        <f t="shared" si="6"/>
        <v>1440</v>
      </c>
      <c r="AQ40" s="10">
        <f t="shared" si="7"/>
        <v>2160</v>
      </c>
      <c r="AR40" s="10">
        <f t="shared" si="8"/>
        <v>900</v>
      </c>
      <c r="AS40" s="26">
        <f t="shared" si="9"/>
        <v>580.64516129032256</v>
      </c>
      <c r="AT40" s="26">
        <f t="shared" si="10"/>
        <v>16838.709677419356</v>
      </c>
      <c r="AU40" s="34">
        <f t="shared" si="11"/>
        <v>21338.709677419356</v>
      </c>
    </row>
    <row r="41" spans="1:47" x14ac:dyDescent="0.3">
      <c r="A41" s="1"/>
    </row>
    <row r="52" spans="5:5" x14ac:dyDescent="0.3">
      <c r="E52" s="5"/>
    </row>
  </sheetData>
  <autoFilter ref="A10:B40" xr:uid="{70079D8F-627D-42DD-B3F9-9EEFDA5DF9B3}"/>
  <mergeCells count="21">
    <mergeCell ref="D5:E6"/>
    <mergeCell ref="H5:I6"/>
    <mergeCell ref="AW10:AW11"/>
    <mergeCell ref="D7:E7"/>
    <mergeCell ref="H7:I7"/>
    <mergeCell ref="F7:G7"/>
    <mergeCell ref="N1:AK4"/>
    <mergeCell ref="AX10:AX11"/>
    <mergeCell ref="AJ9:AJ10"/>
    <mergeCell ref="AK9:AK10"/>
    <mergeCell ref="AL9:AL10"/>
    <mergeCell ref="AM9:AM10"/>
    <mergeCell ref="AN9:AN10"/>
    <mergeCell ref="AO9:AO10"/>
    <mergeCell ref="AV10:AV11"/>
    <mergeCell ref="AP9:AP10"/>
    <mergeCell ref="AQ9:AQ10"/>
    <mergeCell ref="AR9:AR10"/>
    <mergeCell ref="AS9:AS10"/>
    <mergeCell ref="AT9:AT10"/>
    <mergeCell ref="AU9:AU10"/>
  </mergeCells>
  <phoneticPr fontId="5" type="noConversion"/>
  <conditionalFormatting sqref="D10:AH10 J11:J40 Q11:Q40 X11:X40 AE11:AE40">
    <cfRule type="expression" dxfId="0" priority="17">
      <formula>D$10="Sun"</formula>
    </cfRule>
  </conditionalFormatting>
  <dataValidations count="1">
    <dataValidation type="custom" allowBlank="1" showInputMessage="1" showErrorMessage="1" errorTitle="Invalid" error="Sunday is weekly off." sqref="D10:AH40" xr:uid="{9AE46DDF-D398-4AF2-B841-8276E1E0E24C}">
      <formula1>D$10&lt;&gt;"Sun"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FAREED</dc:creator>
  <cp:lastModifiedBy>SYED FAREED</cp:lastModifiedBy>
  <dcterms:created xsi:type="dcterms:W3CDTF">2024-10-18T19:48:50Z</dcterms:created>
  <dcterms:modified xsi:type="dcterms:W3CDTF">2024-10-20T16:05:10Z</dcterms:modified>
</cp:coreProperties>
</file>