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xcel\Final Project\"/>
    </mc:Choice>
  </mc:AlternateContent>
  <xr:revisionPtr revIDLastSave="0" documentId="13_ncr:1_{899A3EBF-B8B6-4F09-A04A-3FF93598D891}" xr6:coauthVersionLast="47" xr6:coauthVersionMax="47" xr10:uidLastSave="{00000000-0000-0000-0000-000000000000}"/>
  <bookViews>
    <workbookView xWindow="0" yWindow="0" windowWidth="23040" windowHeight="12360" xr2:uid="{A755D0A3-AB86-432E-855F-070FD993B388}"/>
  </bookViews>
  <sheets>
    <sheet name="Dashboard" sheetId="8" r:id="rId1"/>
    <sheet name="Data" sheetId="1" r:id="rId2"/>
    <sheet name="Report" sheetId="7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AJ9" i="1"/>
  <c r="AF9" i="1"/>
  <c r="AF8" i="1"/>
  <c r="AF7" i="1"/>
  <c r="AF6" i="1"/>
  <c r="AF5" i="1"/>
  <c r="AF4" i="1"/>
  <c r="AF3" i="1"/>
  <c r="X9" i="1"/>
  <c r="X6" i="1"/>
  <c r="X5" i="1"/>
  <c r="Y3" i="1"/>
  <c r="X4" i="1"/>
  <c r="X3" i="1"/>
  <c r="P9" i="1"/>
  <c r="P8" i="1"/>
  <c r="P7" i="1"/>
  <c r="P6" i="1"/>
  <c r="P5" i="1"/>
  <c r="P4" i="1"/>
  <c r="P3" i="1"/>
  <c r="H9" i="1"/>
  <c r="H8" i="1"/>
  <c r="H7" i="1"/>
  <c r="H6" i="1"/>
  <c r="H5" i="1"/>
  <c r="H4" i="1"/>
  <c r="H3" i="1"/>
  <c r="I3" i="1" s="1"/>
  <c r="Q3" i="1" l="1"/>
  <c r="AG3" i="1"/>
</calcChain>
</file>

<file path=xl/sharedStrings.xml><?xml version="1.0" encoding="utf-8"?>
<sst xmlns="http://schemas.openxmlformats.org/spreadsheetml/2006/main" count="86" uniqueCount="28">
  <si>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</si>
  <si>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</si>
  <si>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</si>
  <si>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</si>
  <si>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</si>
  <si>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</si>
  <si>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</si>
  <si>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</si>
  <si>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</si>
  <si>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</si>
  <si>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</si>
  <si>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</si>
  <si>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</si>
  <si>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</si>
  <si>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</si>
  <si>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</si>
  <si>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</si>
  <si>
    <t>Row Labels</t>
  </si>
  <si>
    <t>Grand Total</t>
  </si>
  <si>
    <t>Sum of Audience Growth Rate</t>
  </si>
  <si>
    <t>Facebook</t>
  </si>
  <si>
    <t>linkedin</t>
  </si>
  <si>
    <t>insta</t>
  </si>
  <si>
    <t>x</t>
  </si>
  <si>
    <t>Linkedin Impression</t>
  </si>
  <si>
    <t>Facebook impression</t>
  </si>
  <si>
    <t>Instgram imperssion</t>
  </si>
  <si>
    <t>X impression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</si>
</sst>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10" fontId="5" fillId="2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7" borderId="0" xfId="0" applyFill="1"/>
    <xf numFmtId="0" fontId="0" fillId="2" borderId="0" xfId="0" applyFill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3" fontId="9" fillId="2" borderId="0" xfId="0" applyNumberFormat="1" applyFont="1" applyFill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BCBCB"/>
      <color rgb="FFF5F5F5"/>
      <color rgb="FFF7F7F7"/>
      <color rgb="FFFFFFFF"/>
      <color rgb="FFF3F3F3"/>
      <color rgb="FF6E32A0"/>
      <color rgb="FFDE0875"/>
      <color rgb="FF8264F0"/>
      <color rgb="FF7ADDEA"/>
      <color rgb="FF475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[Social-Media-Metrics-Dashboard.xlsx]Report!PivotTable5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Audience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Report!$K$7:$K$59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Report!$L$7:$L$59</c:f>
              <c:numCache>
                <c:formatCode>General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3CF-A9C1-7D2131A6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46160"/>
        <c:axId val="369249040"/>
      </c:barChart>
      <c:catAx>
        <c:axId val="3692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9040"/>
        <c:crosses val="autoZero"/>
        <c:auto val="1"/>
        <c:lblAlgn val="ctr"/>
        <c:lblOffset val="100"/>
        <c:noMultiLvlLbl val="0"/>
      </c:catAx>
      <c:valAx>
        <c:axId val="3692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6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[Social-Media-Metrics-Dashboard.xlsx]Report!PivotTable4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Audience Growth Rate</a:t>
            </a:r>
          </a:p>
        </c:rich>
      </c:tx>
      <c:layout>
        <c:manualLayout>
          <c:xMode val="edge"/>
          <c:yMode val="edge"/>
          <c:x val="0.21297835295340561"/>
          <c:y val="5.6360708534621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solidFill>
              <a:schemeClr val="accent1">
                <a:alpha val="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Report!$C$8:$C$60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Report!$D$8:$D$60</c:f>
              <c:numCache>
                <c:formatCode>General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8-437F-8C51-5E93FEB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45792"/>
        <c:axId val="1237826704"/>
      </c:barChart>
      <c:catAx>
        <c:axId val="3785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26704"/>
        <c:crosses val="autoZero"/>
        <c:auto val="1"/>
        <c:lblAlgn val="ctr"/>
        <c:lblOffset val="100"/>
        <c:noMultiLvlLbl val="0"/>
      </c:catAx>
      <c:valAx>
        <c:axId val="123782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[Social-Media-Metrics-Dashboard.xlsx]Report!PivotTable6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Audience Growth Rate</a:t>
            </a:r>
          </a:p>
        </c:rich>
      </c:tx>
      <c:layout>
        <c:manualLayout>
          <c:xMode val="edge"/>
          <c:yMode val="edge"/>
          <c:x val="0.23465208138919269"/>
          <c:y val="5.376344086021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687363387960484E-2"/>
          <c:y val="0.33888175162315237"/>
          <c:w val="0.90699049586197056"/>
          <c:h val="0.43259497168117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Report!$S$6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Report!$R$7:$R$59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Report!$S$7:$S$59</c:f>
              <c:numCache>
                <c:formatCode>General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6-4227-9DC6-A54A41BF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46160"/>
        <c:axId val="369249040"/>
      </c:barChart>
      <c:catAx>
        <c:axId val="3692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9040"/>
        <c:crosses val="autoZero"/>
        <c:auto val="1"/>
        <c:lblAlgn val="ctr"/>
        <c:lblOffset val="100"/>
        <c:noMultiLvlLbl val="0"/>
      </c:catAx>
      <c:valAx>
        <c:axId val="3692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[Social-Media-Metrics-Dashboard.xlsx]Report!PivotTable7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Audience Growth Rate</a:t>
            </a:r>
          </a:p>
        </c:rich>
      </c:tx>
      <c:layout>
        <c:manualLayout>
          <c:xMode val="edge"/>
          <c:yMode val="edge"/>
          <c:x val="0.2894199623446615"/>
          <c:y val="0.1671132947233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10270124920347E-2"/>
          <c:y val="0.29443854844231426"/>
          <c:w val="0.87467597556118837"/>
          <c:h val="0.531274107040967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Report!$AA$5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Report!$Z$6:$Z$58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Report!$AA$6:$AA$58</c:f>
              <c:numCache>
                <c:formatCode>General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4-41A6-B143-847FF346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46160"/>
        <c:axId val="369249040"/>
      </c:barChart>
      <c:catAx>
        <c:axId val="3692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9040"/>
        <c:crosses val="autoZero"/>
        <c:auto val="1"/>
        <c:lblAlgn val="ctr"/>
        <c:lblOffset val="100"/>
        <c:noMultiLvlLbl val="0"/>
      </c:catAx>
      <c:valAx>
        <c:axId val="3692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Data!$AJ$9</c:f>
          <c:strCache>
            <c:ptCount val="1"/>
            <c:pt idx="0">
              <c:v>2,341,079</c:v>
            </c:pt>
          </c:strCache>
        </c:strRef>
      </c:tx>
      <c:layout>
        <c:manualLayout>
          <c:xMode val="edge"/>
          <c:yMode val="edge"/>
          <c:x val="0.49780203784570598"/>
          <c:y val="0.12188547754829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140941443454935E-2"/>
          <c:y val="0.26577190725565469"/>
          <c:w val="0.74676661050556459"/>
          <c:h val="0.5973886518440974"/>
        </c:manualLayout>
      </c:layout>
      <c:lineChart>
        <c:grouping val="standard"/>
        <c:varyColors val="0"/>
        <c:ser>
          <c:idx val="1"/>
          <c:order val="0"/>
          <c:tx>
            <c:strRef>
              <c:f>Report!$AI$5</c:f>
              <c:strCache>
                <c:ptCount val="1"/>
                <c:pt idx="0">
                  <c:v>Linkedin Impression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Report!$AI$6:$AI$57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9B0-828D-7DF8194FEE4D}"/>
            </c:ext>
          </c:extLst>
        </c:ser>
        <c:ser>
          <c:idx val="2"/>
          <c:order val="1"/>
          <c:tx>
            <c:strRef>
              <c:f>Report!$AJ$5</c:f>
              <c:strCache>
                <c:ptCount val="1"/>
                <c:pt idx="0">
                  <c:v>Facebook impression</c:v>
                </c:pt>
              </c:strCache>
            </c:strRef>
          </c:tx>
          <c:spPr>
            <a:ln w="412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Report!$AJ$6:$AJ$57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0-49B0-828D-7DF8194FEE4D}"/>
            </c:ext>
          </c:extLst>
        </c:ser>
        <c:ser>
          <c:idx val="3"/>
          <c:order val="2"/>
          <c:tx>
            <c:strRef>
              <c:f>Report!$AK$5</c:f>
              <c:strCache>
                <c:ptCount val="1"/>
                <c:pt idx="0">
                  <c:v>Instgram imperssion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Report!$AK$6:$AK$57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0-49B0-828D-7DF8194FEE4D}"/>
            </c:ext>
          </c:extLst>
        </c:ser>
        <c:ser>
          <c:idx val="4"/>
          <c:order val="3"/>
          <c:tx>
            <c:strRef>
              <c:f>Report!$AL$5</c:f>
              <c:strCache>
                <c:ptCount val="1"/>
                <c:pt idx="0">
                  <c:v>X impression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Report!$AL$6:$AL$57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0-49B0-828D-7DF8194F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46160"/>
        <c:axId val="369249040"/>
      </c:lineChart>
      <c:catAx>
        <c:axId val="3692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9040"/>
        <c:crosses val="autoZero"/>
        <c:auto val="1"/>
        <c:lblAlgn val="ctr"/>
        <c:lblOffset val="100"/>
        <c:noMultiLvlLbl val="0"/>
      </c:catAx>
      <c:valAx>
        <c:axId val="369249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18557232747658"/>
          <c:y val="0.24516443328324516"/>
          <c:w val="0.16862519914268359"/>
          <c:h val="0.61422110349158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558753</xdr:colOff>
      <xdr:row>0</xdr:row>
      <xdr:rowOff>71071</xdr:rowOff>
    </xdr:from>
    <xdr:ext cx="5362134" cy="6278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3DF6301-BF6A-E324-370E-51FDDB2062A2}"/>
            </a:ext>
          </a:extLst>
        </xdr:cNvPr>
        <xdr:cNvSpPr txBox="1"/>
      </xdr:nvSpPr>
      <xdr:spPr>
        <a:xfrm>
          <a:off x="4825953" y="71071"/>
          <a:ext cx="5362134" cy="627801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3200" b="1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Social</a:t>
          </a:r>
          <a:r>
            <a:rPr lang="en-US" sz="32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Dashboard</a:t>
          </a:r>
          <a:endParaRPr lang="en-US" sz="3200" b="1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oneCellAnchor>
  <xdr:twoCellAnchor editAs="oneCell">
    <xdr:from>
      <xdr:col>0</xdr:col>
      <xdr:colOff>430529</xdr:colOff>
      <xdr:row>0</xdr:row>
      <xdr:rowOff>613409</xdr:rowOff>
    </xdr:from>
    <xdr:to>
      <xdr:col>2</xdr:col>
      <xdr:colOff>219074</xdr:colOff>
      <xdr:row>6</xdr:row>
      <xdr:rowOff>36035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3E5498C-11AB-426F-B386-20BB94EF0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29" y="613409"/>
          <a:ext cx="1007745" cy="994251"/>
        </a:xfrm>
        <a:prstGeom prst="rect">
          <a:avLst/>
        </a:prstGeom>
      </xdr:spPr>
    </xdr:pic>
    <xdr:clientData/>
  </xdr:twoCellAnchor>
  <xdr:twoCellAnchor editAs="oneCell">
    <xdr:from>
      <xdr:col>0</xdr:col>
      <xdr:colOff>450215</xdr:colOff>
      <xdr:row>13</xdr:row>
      <xdr:rowOff>78055</xdr:rowOff>
    </xdr:from>
    <xdr:to>
      <xdr:col>2</xdr:col>
      <xdr:colOff>219075</xdr:colOff>
      <xdr:row>18</xdr:row>
      <xdr:rowOff>167781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BCA1F10-4EF2-43BE-91FF-82FB00A6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15" y="2954605"/>
          <a:ext cx="988060" cy="994601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1</xdr:row>
      <xdr:rowOff>87839</xdr:rowOff>
    </xdr:from>
    <xdr:to>
      <xdr:col>10</xdr:col>
      <xdr:colOff>217912</xdr:colOff>
      <xdr:row>7</xdr:row>
      <xdr:rowOff>19048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D4B9CDC-BF28-4F31-88B1-3FDA0C4D5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754589"/>
          <a:ext cx="1037062" cy="1017059"/>
        </a:xfrm>
        <a:prstGeom prst="rect">
          <a:avLst/>
        </a:prstGeom>
      </xdr:spPr>
    </xdr:pic>
    <xdr:clientData/>
  </xdr:twoCellAnchor>
  <xdr:twoCellAnchor editAs="oneCell">
    <xdr:from>
      <xdr:col>8</xdr:col>
      <xdr:colOff>490416</xdr:colOff>
      <xdr:row>13</xdr:row>
      <xdr:rowOff>133397</xdr:rowOff>
    </xdr:from>
    <xdr:to>
      <xdr:col>10</xdr:col>
      <xdr:colOff>243560</xdr:colOff>
      <xdr:row>18</xdr:row>
      <xdr:rowOff>171449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15F6C23-1886-4035-A050-7511D9306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216" y="3009947"/>
          <a:ext cx="972344" cy="942927"/>
        </a:xfrm>
        <a:prstGeom prst="rect">
          <a:avLst/>
        </a:prstGeom>
      </xdr:spPr>
    </xdr:pic>
    <xdr:clientData/>
  </xdr:twoCellAnchor>
  <xdr:twoCellAnchor>
    <xdr:from>
      <xdr:col>15</xdr:col>
      <xdr:colOff>62230</xdr:colOff>
      <xdr:row>2</xdr:row>
      <xdr:rowOff>38735</xdr:rowOff>
    </xdr:from>
    <xdr:to>
      <xdr:col>22</xdr:col>
      <xdr:colOff>178288</xdr:colOff>
      <xdr:row>9</xdr:row>
      <xdr:rowOff>133985</xdr:rowOff>
    </xdr:to>
    <xdr:sp macro="" textlink="">
      <xdr:nvSpPr>
        <xdr:cNvPr id="52" name="Rectangle: Diagonal Corners Rounded 51">
          <a:extLst>
            <a:ext uri="{FF2B5EF4-FFF2-40B4-BE49-F238E27FC236}">
              <a16:creationId xmlns:a16="http://schemas.microsoft.com/office/drawing/2014/main" id="{8E7672CE-6016-4426-BF59-75E2CC545418}"/>
            </a:ext>
          </a:extLst>
        </xdr:cNvPr>
        <xdr:cNvSpPr/>
      </xdr:nvSpPr>
      <xdr:spPr>
        <a:xfrm>
          <a:off x="9206230" y="889635"/>
          <a:ext cx="4383258" cy="1339850"/>
        </a:xfrm>
        <a:prstGeom prst="round2DiagRect">
          <a:avLst>
            <a:gd name="adj1" fmla="val 16667"/>
            <a:gd name="adj2" fmla="val 0"/>
          </a:avLst>
        </a:prstGeom>
        <a:solidFill>
          <a:sysClr val="window" lastClr="FFFFFF"/>
        </a:solidFill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44359</xdr:colOff>
      <xdr:row>10</xdr:row>
      <xdr:rowOff>140426</xdr:rowOff>
    </xdr:from>
    <xdr:to>
      <xdr:col>22</xdr:col>
      <xdr:colOff>170717</xdr:colOff>
      <xdr:row>18</xdr:row>
      <xdr:rowOff>75021</xdr:rowOff>
    </xdr:to>
    <xdr:sp macro="" textlink="">
      <xdr:nvSpPr>
        <xdr:cNvPr id="63" name="Rectangle: Diagonal Corners Rounded 62">
          <a:extLst>
            <a:ext uri="{FF2B5EF4-FFF2-40B4-BE49-F238E27FC236}">
              <a16:creationId xmlns:a16="http://schemas.microsoft.com/office/drawing/2014/main" id="{D31F9114-293B-44AF-A2FA-1C7F87EE5AB2}"/>
            </a:ext>
          </a:extLst>
        </xdr:cNvPr>
        <xdr:cNvSpPr/>
      </xdr:nvSpPr>
      <xdr:spPr>
        <a:xfrm>
          <a:off x="9188359" y="2413726"/>
          <a:ext cx="4393558" cy="1407795"/>
        </a:xfrm>
        <a:prstGeom prst="round2DiagRect">
          <a:avLst/>
        </a:prstGeom>
        <a:solidFill>
          <a:sysClr val="window" lastClr="FFFFFF"/>
        </a:solidFill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9888</xdr:colOff>
      <xdr:row>19</xdr:row>
      <xdr:rowOff>33020</xdr:rowOff>
    </xdr:from>
    <xdr:to>
      <xdr:col>22</xdr:col>
      <xdr:colOff>216633</xdr:colOff>
      <xdr:row>27</xdr:row>
      <xdr:rowOff>2540</xdr:rowOff>
    </xdr:to>
    <xdr:sp macro="" textlink="">
      <xdr:nvSpPr>
        <xdr:cNvPr id="64" name="Rectangle: Diagonal Corners Rounded 63">
          <a:extLst>
            <a:ext uri="{FF2B5EF4-FFF2-40B4-BE49-F238E27FC236}">
              <a16:creationId xmlns:a16="http://schemas.microsoft.com/office/drawing/2014/main" id="{A799041E-B2C2-4394-8C6A-A9A117715E7A}"/>
            </a:ext>
          </a:extLst>
        </xdr:cNvPr>
        <xdr:cNvSpPr/>
      </xdr:nvSpPr>
      <xdr:spPr>
        <a:xfrm>
          <a:off x="9153888" y="3957320"/>
          <a:ext cx="4473945" cy="1391920"/>
        </a:xfrm>
        <a:prstGeom prst="round2DiagRect">
          <a:avLst>
            <a:gd name="adj1" fmla="val 16667"/>
            <a:gd name="adj2" fmla="val 2252"/>
          </a:avLst>
        </a:prstGeom>
        <a:solidFill>
          <a:sysClr val="window" lastClr="FFFFFF"/>
        </a:solidFill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581024</xdr:colOff>
      <xdr:row>28</xdr:row>
      <xdr:rowOff>28575</xdr:rowOff>
    </xdr:from>
    <xdr:to>
      <xdr:col>22</xdr:col>
      <xdr:colOff>164855</xdr:colOff>
      <xdr:row>36</xdr:row>
      <xdr:rowOff>59055</xdr:rowOff>
    </xdr:to>
    <xdr:sp macro="" textlink="">
      <xdr:nvSpPr>
        <xdr:cNvPr id="66" name="Rectangle: Diagonal Corners Rounded 65">
          <a:extLst>
            <a:ext uri="{FF2B5EF4-FFF2-40B4-BE49-F238E27FC236}">
              <a16:creationId xmlns:a16="http://schemas.microsoft.com/office/drawing/2014/main" id="{BB8C5ED0-B01B-4937-B89F-394BEA438340}"/>
            </a:ext>
          </a:extLst>
        </xdr:cNvPr>
        <xdr:cNvSpPr/>
      </xdr:nvSpPr>
      <xdr:spPr>
        <a:xfrm>
          <a:off x="9115424" y="5553075"/>
          <a:ext cx="4460631" cy="1452880"/>
        </a:xfrm>
        <a:prstGeom prst="round2DiagRect">
          <a:avLst/>
        </a:prstGeom>
        <a:solidFill>
          <a:sysClr val="window" lastClr="FFFFFF"/>
        </a:solidFill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144145</xdr:colOff>
      <xdr:row>2</xdr:row>
      <xdr:rowOff>33655</xdr:rowOff>
    </xdr:from>
    <xdr:to>
      <xdr:col>22</xdr:col>
      <xdr:colOff>259617</xdr:colOff>
      <xdr:row>9</xdr:row>
      <xdr:rowOff>102870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8E2D35D1-A55E-4E98-A0A5-8B611EF79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67945</xdr:colOff>
      <xdr:row>10</xdr:row>
      <xdr:rowOff>172720</xdr:rowOff>
    </xdr:from>
    <xdr:to>
      <xdr:col>22</xdr:col>
      <xdr:colOff>168763</xdr:colOff>
      <xdr:row>18</xdr:row>
      <xdr:rowOff>55880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BBA9A53-50F7-4AE1-B2A2-8513966D6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67163</xdr:colOff>
      <xdr:row>19</xdr:row>
      <xdr:rowOff>55880</xdr:rowOff>
    </xdr:from>
    <xdr:to>
      <xdr:col>22</xdr:col>
      <xdr:colOff>289902</xdr:colOff>
      <xdr:row>27</xdr:row>
      <xdr:rowOff>13335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7940AEC8-092B-46B2-A3B2-8D95176D2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202565</xdr:colOff>
      <xdr:row>19</xdr:row>
      <xdr:rowOff>134620</xdr:rowOff>
    </xdr:from>
    <xdr:to>
      <xdr:col>16</xdr:col>
      <xdr:colOff>564613</xdr:colOff>
      <xdr:row>21</xdr:row>
      <xdr:rowOff>127001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858200A-9D3B-447C-9F89-775F169BE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6165" y="4058920"/>
          <a:ext cx="362048" cy="347981"/>
        </a:xfrm>
        <a:prstGeom prst="rect">
          <a:avLst/>
        </a:prstGeom>
      </xdr:spPr>
    </xdr:pic>
    <xdr:clientData/>
  </xdr:twoCellAnchor>
  <xdr:twoCellAnchor>
    <xdr:from>
      <xdr:col>14</xdr:col>
      <xdr:colOff>528271</xdr:colOff>
      <xdr:row>27</xdr:row>
      <xdr:rowOff>101600</xdr:rowOff>
    </xdr:from>
    <xdr:to>
      <xdr:col>22</xdr:col>
      <xdr:colOff>38100</xdr:colOff>
      <xdr:row>36</xdr:row>
      <xdr:rowOff>24666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B3F4916E-EC6E-4FC4-99EC-35A65DACE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410846</xdr:colOff>
      <xdr:row>29</xdr:row>
      <xdr:rowOff>5715</xdr:rowOff>
    </xdr:from>
    <xdr:to>
      <xdr:col>17</xdr:col>
      <xdr:colOff>66022</xdr:colOff>
      <xdr:row>30</xdr:row>
      <xdr:rowOff>78739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957B4CF-82A5-4E50-9FF5-4FD8D5E90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4446" y="5708015"/>
          <a:ext cx="264776" cy="250824"/>
        </a:xfrm>
        <a:prstGeom prst="rect">
          <a:avLst/>
        </a:prstGeom>
      </xdr:spPr>
    </xdr:pic>
    <xdr:clientData/>
  </xdr:twoCellAnchor>
  <xdr:twoCellAnchor>
    <xdr:from>
      <xdr:col>0</xdr:col>
      <xdr:colOff>105507</xdr:colOff>
      <xdr:row>25</xdr:row>
      <xdr:rowOff>166321</xdr:rowOff>
    </xdr:from>
    <xdr:to>
      <xdr:col>14</xdr:col>
      <xdr:colOff>316523</xdr:colOff>
      <xdr:row>36</xdr:row>
      <xdr:rowOff>166322</xdr:rowOff>
    </xdr:to>
    <xdr:sp macro="" textlink="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AD3AE736-2DC7-4AB6-8216-30E3D14E2B67}"/>
            </a:ext>
          </a:extLst>
        </xdr:cNvPr>
        <xdr:cNvSpPr/>
      </xdr:nvSpPr>
      <xdr:spPr>
        <a:xfrm>
          <a:off x="105507" y="5214571"/>
          <a:ext cx="8745416" cy="1990726"/>
        </a:xfrm>
        <a:prstGeom prst="round2DiagRect">
          <a:avLst>
            <a:gd name="adj1" fmla="val 16667"/>
            <a:gd name="adj2" fmla="val 41955"/>
          </a:avLst>
        </a:prstGeom>
        <a:solidFill>
          <a:sysClr val="window" lastClr="FFFFFF"/>
        </a:solidFill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211750</xdr:colOff>
      <xdr:row>24</xdr:row>
      <xdr:rowOff>116498</xdr:rowOff>
    </xdr:from>
    <xdr:to>
      <xdr:col>14</xdr:col>
      <xdr:colOff>402250</xdr:colOff>
      <xdr:row>35</xdr:row>
      <xdr:rowOff>100233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DB0626-DBA4-4826-A5E8-FECD3BDE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5</xdr:col>
      <xdr:colOff>1465</xdr:colOff>
      <xdr:row>25</xdr:row>
      <xdr:rowOff>158261</xdr:rowOff>
    </xdr:from>
    <xdr:ext cx="1484435" cy="3751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7E79AB6-8015-48AC-8DD2-87EB80ABC1A5}"/>
            </a:ext>
          </a:extLst>
        </xdr:cNvPr>
        <xdr:cNvSpPr txBox="1"/>
      </xdr:nvSpPr>
      <xdr:spPr>
        <a:xfrm>
          <a:off x="3049465" y="5206511"/>
          <a:ext cx="1484435" cy="375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>
              <a:solidFill>
                <a:sysClr val="windowText" lastClr="000000"/>
              </a:solidFill>
            </a:rPr>
            <a:t>IMPRESSIONS</a:t>
          </a:r>
        </a:p>
      </xdr:txBody>
    </xdr:sp>
    <xdr:clientData/>
  </xdr:oneCellAnchor>
  <xdr:twoCellAnchor>
    <xdr:from>
      <xdr:col>12</xdr:col>
      <xdr:colOff>495300</xdr:colOff>
      <xdr:row>4</xdr:row>
      <xdr:rowOff>28576</xdr:rowOff>
    </xdr:from>
    <xdr:to>
      <xdr:col>14</xdr:col>
      <xdr:colOff>304799</xdr:colOff>
      <xdr:row>7</xdr:row>
      <xdr:rowOff>171451</xdr:rowOff>
    </xdr:to>
    <xdr:sp macro="" textlink="Data!X6">
      <xdr:nvSpPr>
        <xdr:cNvPr id="10" name="Rectangle: Rounded Corners 9">
          <a:extLst>
            <a:ext uri="{FF2B5EF4-FFF2-40B4-BE49-F238E27FC236}">
              <a16:creationId xmlns:a16="http://schemas.microsoft.com/office/drawing/2014/main" id="{B0505227-E921-5E52-1131-A02D16FE2683}"/>
            </a:ext>
          </a:extLst>
        </xdr:cNvPr>
        <xdr:cNvSpPr/>
      </xdr:nvSpPr>
      <xdr:spPr>
        <a:xfrm>
          <a:off x="7810500" y="1238251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111111"/>
              </a:solidFill>
              <a:latin typeface="Bahnschrift"/>
            </a:rPr>
            <a:t>Likes</a:t>
          </a:r>
        </a:p>
        <a:p>
          <a:pPr algn="ctr"/>
          <a:fld id="{49540C46-BD09-400C-BA2E-9F665D6BF485}" type="TxLink">
            <a:rPr lang="en-US" sz="1100" b="1" i="0" u="none" strike="noStrike">
              <a:solidFill>
                <a:srgbClr val="111111"/>
              </a:solidFill>
              <a:latin typeface="Bahnschrift"/>
            </a:rPr>
            <a:pPr algn="ctr"/>
            <a:t>62,610</a:t>
          </a:fld>
          <a:endParaRPr lang="en-US" sz="1400"/>
        </a:p>
      </xdr:txBody>
    </xdr:sp>
    <xdr:clientData/>
  </xdr:twoCellAnchor>
  <xdr:twoCellAnchor>
    <xdr:from>
      <xdr:col>10</xdr:col>
      <xdr:colOff>533400</xdr:colOff>
      <xdr:row>4</xdr:row>
      <xdr:rowOff>38100</xdr:rowOff>
    </xdr:from>
    <xdr:to>
      <xdr:col>12</xdr:col>
      <xdr:colOff>342899</xdr:colOff>
      <xdr:row>8</xdr:row>
      <xdr:rowOff>0</xdr:rowOff>
    </xdr:to>
    <xdr:sp macro="" textlink="Data!X5">
      <xdr:nvSpPr>
        <xdr:cNvPr id="11" name="Rectangle: Rounded Corners 10">
          <a:extLst>
            <a:ext uri="{FF2B5EF4-FFF2-40B4-BE49-F238E27FC236}">
              <a16:creationId xmlns:a16="http://schemas.microsoft.com/office/drawing/2014/main" id="{19BBA257-03EC-46B3-895F-7968B77769C7}"/>
            </a:ext>
          </a:extLst>
        </xdr:cNvPr>
        <xdr:cNvSpPr/>
      </xdr:nvSpPr>
      <xdr:spPr>
        <a:xfrm>
          <a:off x="6629400" y="1247775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POST REACH</a:t>
          </a:r>
        </a:p>
        <a:p>
          <a:pPr algn="ctr"/>
          <a:fld id="{EB0512B0-94BD-43A2-907B-0AB58DD33E5F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pPr algn="ctr"/>
            <a:t>431,067</a:t>
          </a:fld>
          <a:endParaRPr lang="en-US" sz="1400"/>
        </a:p>
      </xdr:txBody>
    </xdr:sp>
    <xdr:clientData/>
  </xdr:twoCellAnchor>
  <xdr:twoCellAnchor>
    <xdr:from>
      <xdr:col>12</xdr:col>
      <xdr:colOff>476250</xdr:colOff>
      <xdr:row>8</xdr:row>
      <xdr:rowOff>104775</xdr:rowOff>
    </xdr:from>
    <xdr:to>
      <xdr:col>14</xdr:col>
      <xdr:colOff>285749</xdr:colOff>
      <xdr:row>12</xdr:row>
      <xdr:rowOff>85725</xdr:rowOff>
    </xdr:to>
    <xdr:sp macro="" textlink="Data!X7">
      <xdr:nvSpPr>
        <xdr:cNvPr id="16" name="Rectangle: Rounded Corners 15">
          <a:extLst>
            <a:ext uri="{FF2B5EF4-FFF2-40B4-BE49-F238E27FC236}">
              <a16:creationId xmlns:a16="http://schemas.microsoft.com/office/drawing/2014/main" id="{7B0B9003-F26A-40D4-9C48-92391293C6CB}"/>
            </a:ext>
          </a:extLst>
        </xdr:cNvPr>
        <xdr:cNvSpPr/>
      </xdr:nvSpPr>
      <xdr:spPr>
        <a:xfrm>
          <a:off x="7791450" y="2038350"/>
          <a:ext cx="1028699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 i="0" u="none" strike="noStrike">
              <a:solidFill>
                <a:srgbClr val="111111"/>
              </a:solidFill>
              <a:latin typeface="Bahnschrift"/>
            </a:rPr>
            <a:t>Average Engagement</a:t>
          </a:r>
        </a:p>
        <a:p>
          <a:pPr algn="ctr"/>
          <a:fld id="{3B48BBC2-48E8-4ADE-897F-CEBF2A9A47AC}" type="TxLink">
            <a:rPr lang="en-US" sz="1000" b="1" i="0" u="none" strike="noStrike">
              <a:solidFill>
                <a:srgbClr val="111111"/>
              </a:solidFill>
              <a:latin typeface="Bahnschrift"/>
            </a:rPr>
            <a:pPr algn="ctr"/>
            <a:t>2.36%</a:t>
          </a:fld>
          <a:endParaRPr lang="en-US" sz="1200"/>
        </a:p>
      </xdr:txBody>
    </xdr:sp>
    <xdr:clientData/>
  </xdr:twoCellAnchor>
  <xdr:twoCellAnchor>
    <xdr:from>
      <xdr:col>10</xdr:col>
      <xdr:colOff>523875</xdr:colOff>
      <xdr:row>8</xdr:row>
      <xdr:rowOff>104775</xdr:rowOff>
    </xdr:from>
    <xdr:to>
      <xdr:col>12</xdr:col>
      <xdr:colOff>333374</xdr:colOff>
      <xdr:row>12</xdr:row>
      <xdr:rowOff>85725</xdr:rowOff>
    </xdr:to>
    <xdr:sp macro="" textlink="Data!X8">
      <xdr:nvSpPr>
        <xdr:cNvPr id="17" name="Rectangle: Rounded Corners 16">
          <a:extLst>
            <a:ext uri="{FF2B5EF4-FFF2-40B4-BE49-F238E27FC236}">
              <a16:creationId xmlns:a16="http://schemas.microsoft.com/office/drawing/2014/main" id="{28414AC6-E1BC-4BED-9CA5-2D5BF11DC664}"/>
            </a:ext>
          </a:extLst>
        </xdr:cNvPr>
        <xdr:cNvSpPr/>
      </xdr:nvSpPr>
      <xdr:spPr>
        <a:xfrm>
          <a:off x="6619875" y="2038350"/>
          <a:ext cx="1028699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111111"/>
              </a:solidFill>
              <a:latin typeface="Bahnschrift"/>
            </a:rPr>
            <a:t>Average Response</a:t>
          </a:r>
        </a:p>
        <a:p>
          <a:pPr algn="ctr"/>
          <a:fld id="{F41BBBFE-9FE7-40D9-B450-AECB090A9B74}" type="TxLink">
            <a:rPr lang="en-US" sz="1200" b="1" i="0" u="none" strike="noStrike">
              <a:solidFill>
                <a:srgbClr val="111111"/>
              </a:solidFill>
              <a:latin typeface="Bahnschrift"/>
            </a:rPr>
            <a:pPr algn="ctr"/>
            <a:t>85.12%</a:t>
          </a:fld>
          <a:endParaRPr lang="en-US" sz="1800"/>
        </a:p>
      </xdr:txBody>
    </xdr:sp>
    <xdr:clientData/>
  </xdr:twoCellAnchor>
  <xdr:twoCellAnchor>
    <xdr:from>
      <xdr:col>8</xdr:col>
      <xdr:colOff>295274</xdr:colOff>
      <xdr:row>7</xdr:row>
      <xdr:rowOff>161924</xdr:rowOff>
    </xdr:from>
    <xdr:to>
      <xdr:col>10</xdr:col>
      <xdr:colOff>361950</xdr:colOff>
      <xdr:row>11</xdr:row>
      <xdr:rowOff>95249</xdr:rowOff>
    </xdr:to>
    <xdr:sp macro="" textlink="Data!X4">
      <xdr:nvSpPr>
        <xdr:cNvPr id="27" name="Rectangle: Rounded Corners 26">
          <a:extLst>
            <a:ext uri="{FF2B5EF4-FFF2-40B4-BE49-F238E27FC236}">
              <a16:creationId xmlns:a16="http://schemas.microsoft.com/office/drawing/2014/main" id="{BB4B6D19-D573-4514-83C3-EC50B7DA74D8}"/>
            </a:ext>
          </a:extLst>
        </xdr:cNvPr>
        <xdr:cNvSpPr/>
      </xdr:nvSpPr>
      <xdr:spPr>
        <a:xfrm>
          <a:off x="5172074" y="1914524"/>
          <a:ext cx="1285876" cy="657225"/>
        </a:xfrm>
        <a:prstGeom prst="roundRect">
          <a:avLst/>
        </a:prstGeom>
        <a:solidFill>
          <a:sysClr val="window" lastClr="FFFFF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Bahnschrift"/>
            </a:rPr>
            <a:t>FANS</a:t>
          </a:r>
        </a:p>
        <a:p>
          <a:pPr algn="ctr"/>
          <a:fld id="{28C5ED4D-CB5A-40EC-B98E-B381797D0748}" type="TxLink">
            <a:rPr lang="en-US" sz="1200" b="1" i="0" u="none" strike="noStrike">
              <a:solidFill>
                <a:srgbClr val="000000"/>
              </a:solidFill>
              <a:latin typeface="Bahnschrift"/>
            </a:rPr>
            <a:pPr algn="ctr"/>
            <a:t>29,693</a:t>
          </a:fld>
          <a:endParaRPr lang="en-US" sz="2000" b="1"/>
        </a:p>
      </xdr:txBody>
    </xdr:sp>
    <xdr:clientData/>
  </xdr:twoCellAnchor>
  <xdr:twoCellAnchor>
    <xdr:from>
      <xdr:col>10</xdr:col>
      <xdr:colOff>552450</xdr:colOff>
      <xdr:row>1</xdr:row>
      <xdr:rowOff>85725</xdr:rowOff>
    </xdr:from>
    <xdr:to>
      <xdr:col>14</xdr:col>
      <xdr:colOff>285749</xdr:colOff>
      <xdr:row>3</xdr:row>
      <xdr:rowOff>123825</xdr:rowOff>
    </xdr:to>
    <xdr:sp macro="" textlink="Data!X9">
      <xdr:nvSpPr>
        <xdr:cNvPr id="30" name="Rectangle: Rounded Corners 29">
          <a:extLst>
            <a:ext uri="{FF2B5EF4-FFF2-40B4-BE49-F238E27FC236}">
              <a16:creationId xmlns:a16="http://schemas.microsoft.com/office/drawing/2014/main" id="{56627FE3-2405-4828-8A25-AF980E1536E3}"/>
            </a:ext>
          </a:extLst>
        </xdr:cNvPr>
        <xdr:cNvSpPr/>
      </xdr:nvSpPr>
      <xdr:spPr>
        <a:xfrm>
          <a:off x="6648450" y="752475"/>
          <a:ext cx="2171699" cy="40005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IMPRESSION</a:t>
          </a:r>
          <a:r>
            <a:rPr lang="en-US" sz="1050" b="1" i="0" u="none" strike="noStrike" baseline="0">
              <a:solidFill>
                <a:srgbClr val="111111"/>
              </a:solidFill>
              <a:latin typeface="Bahnschrift"/>
            </a:rPr>
            <a:t> </a:t>
          </a:r>
          <a:fld id="{9552E695-8EC4-4F2F-841D-3CA542C086CD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612,149</a:t>
          </a:fld>
          <a:endParaRPr lang="en-US" sz="1400" b="1" i="0"/>
        </a:p>
      </xdr:txBody>
    </xdr:sp>
    <xdr:clientData/>
  </xdr:twoCellAnchor>
  <xdr:twoCellAnchor>
    <xdr:from>
      <xdr:col>3</xdr:col>
      <xdr:colOff>0</xdr:colOff>
      <xdr:row>1</xdr:row>
      <xdr:rowOff>28575</xdr:rowOff>
    </xdr:from>
    <xdr:to>
      <xdr:col>6</xdr:col>
      <xdr:colOff>342899</xdr:colOff>
      <xdr:row>3</xdr:row>
      <xdr:rowOff>66675</xdr:rowOff>
    </xdr:to>
    <xdr:sp macro="" textlink="Data!H9">
      <xdr:nvSpPr>
        <xdr:cNvPr id="31" name="Rectangle: Rounded Corners 30">
          <a:extLst>
            <a:ext uri="{FF2B5EF4-FFF2-40B4-BE49-F238E27FC236}">
              <a16:creationId xmlns:a16="http://schemas.microsoft.com/office/drawing/2014/main" id="{61B07D77-365C-4907-B498-F201812AA5BD}"/>
            </a:ext>
          </a:extLst>
        </xdr:cNvPr>
        <xdr:cNvSpPr/>
      </xdr:nvSpPr>
      <xdr:spPr>
        <a:xfrm>
          <a:off x="1828800" y="695325"/>
          <a:ext cx="2171699" cy="40005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IMPRESSIONS </a:t>
          </a:r>
          <a:fld id="{0D229143-8551-4042-A2A9-3C4B794C0AA6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525,047</a:t>
          </a:fld>
          <a:endParaRPr lang="en-US" sz="1600" b="1" i="0"/>
        </a:p>
      </xdr:txBody>
    </xdr:sp>
    <xdr:clientData/>
  </xdr:twoCellAnchor>
  <xdr:twoCellAnchor>
    <xdr:from>
      <xdr:col>4</xdr:col>
      <xdr:colOff>533400</xdr:colOff>
      <xdr:row>3</xdr:row>
      <xdr:rowOff>171450</xdr:rowOff>
    </xdr:from>
    <xdr:to>
      <xdr:col>6</xdr:col>
      <xdr:colOff>342899</xdr:colOff>
      <xdr:row>7</xdr:row>
      <xdr:rowOff>133350</xdr:rowOff>
    </xdr:to>
    <xdr:sp macro="" textlink="Data!H6">
      <xdr:nvSpPr>
        <xdr:cNvPr id="37" name="Rectangle: Rounded Corners 36">
          <a:extLst>
            <a:ext uri="{FF2B5EF4-FFF2-40B4-BE49-F238E27FC236}">
              <a16:creationId xmlns:a16="http://schemas.microsoft.com/office/drawing/2014/main" id="{A81CCA11-24D3-44F7-9217-FD09AC1E22E8}"/>
            </a:ext>
          </a:extLst>
        </xdr:cNvPr>
        <xdr:cNvSpPr/>
      </xdr:nvSpPr>
      <xdr:spPr>
        <a:xfrm>
          <a:off x="2971800" y="1200150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111111"/>
              </a:solidFill>
              <a:latin typeface="Bahnschrift"/>
            </a:rPr>
            <a:t>Likes</a:t>
          </a:r>
        </a:p>
        <a:p>
          <a:pPr algn="ctr"/>
          <a:fld id="{87ADA6F2-1553-4DC1-8FDC-F6A6B017D305}" type="TxLink">
            <a:rPr lang="en-US" sz="1100" b="1" i="0" u="none" strike="noStrike">
              <a:solidFill>
                <a:srgbClr val="111111"/>
              </a:solidFill>
              <a:latin typeface="Bahnschrift"/>
            </a:rPr>
            <a:t>23,516</a:t>
          </a:fld>
          <a:endParaRPr lang="en-US" sz="1600"/>
        </a:p>
      </xdr:txBody>
    </xdr:sp>
    <xdr:clientData/>
  </xdr:twoCellAnchor>
  <xdr:twoCellAnchor>
    <xdr:from>
      <xdr:col>2</xdr:col>
      <xdr:colOff>600075</xdr:colOff>
      <xdr:row>4</xdr:row>
      <xdr:rowOff>0</xdr:rowOff>
    </xdr:from>
    <xdr:to>
      <xdr:col>4</xdr:col>
      <xdr:colOff>409574</xdr:colOff>
      <xdr:row>7</xdr:row>
      <xdr:rowOff>142875</xdr:rowOff>
    </xdr:to>
    <xdr:sp macro="" textlink="Data!H5">
      <xdr:nvSpPr>
        <xdr:cNvPr id="38" name="Rectangle: Rounded Corners 37">
          <a:extLst>
            <a:ext uri="{FF2B5EF4-FFF2-40B4-BE49-F238E27FC236}">
              <a16:creationId xmlns:a16="http://schemas.microsoft.com/office/drawing/2014/main" id="{9056FDE4-598F-4A53-9F19-E4779D1EE6F3}"/>
            </a:ext>
          </a:extLst>
        </xdr:cNvPr>
        <xdr:cNvSpPr/>
      </xdr:nvSpPr>
      <xdr:spPr>
        <a:xfrm>
          <a:off x="1819275" y="1209675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 i="0" u="none" strike="noStrike">
              <a:solidFill>
                <a:srgbClr val="111111"/>
              </a:solidFill>
              <a:latin typeface="Bahnschrift"/>
            </a:rPr>
            <a:t>POST REACH</a:t>
          </a:r>
        </a:p>
        <a:p>
          <a:pPr algn="ctr"/>
          <a:fld id="{E5C0FDFB-2979-4AFA-B0F4-BF44CBE83BBE}" type="TxLink">
            <a:rPr lang="en-US" sz="1000" b="1" i="0" u="none" strike="noStrike">
              <a:solidFill>
                <a:srgbClr val="111111"/>
              </a:solidFill>
              <a:latin typeface="Bahnschrift"/>
            </a:rPr>
            <a:t>414,739</a:t>
          </a:fld>
          <a:endParaRPr lang="en-US" sz="1600"/>
        </a:p>
      </xdr:txBody>
    </xdr:sp>
    <xdr:clientData/>
  </xdr:twoCellAnchor>
  <xdr:twoCellAnchor>
    <xdr:from>
      <xdr:col>4</xdr:col>
      <xdr:colOff>523875</xdr:colOff>
      <xdr:row>8</xdr:row>
      <xdr:rowOff>66675</xdr:rowOff>
    </xdr:from>
    <xdr:to>
      <xdr:col>6</xdr:col>
      <xdr:colOff>333374</xdr:colOff>
      <xdr:row>12</xdr:row>
      <xdr:rowOff>9525</xdr:rowOff>
    </xdr:to>
    <xdr:sp macro="" textlink="Data!V7">
      <xdr:nvSpPr>
        <xdr:cNvPr id="42" name="Rectangle: Rounded Corners 41">
          <a:extLst>
            <a:ext uri="{FF2B5EF4-FFF2-40B4-BE49-F238E27FC236}">
              <a16:creationId xmlns:a16="http://schemas.microsoft.com/office/drawing/2014/main" id="{2A05B408-62E4-4AA4-B437-7F4154763716}"/>
            </a:ext>
          </a:extLst>
        </xdr:cNvPr>
        <xdr:cNvSpPr/>
      </xdr:nvSpPr>
      <xdr:spPr>
        <a:xfrm>
          <a:off x="2962275" y="2000250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Average</a:t>
          </a:r>
          <a:r>
            <a:rPr lang="en-US" sz="1050" b="1" i="0" u="none" strike="noStrike" baseline="0">
              <a:solidFill>
                <a:srgbClr val="111111"/>
              </a:solidFill>
              <a:latin typeface="Bahnschrift"/>
            </a:rPr>
            <a:t> Engagement</a:t>
          </a:r>
          <a:endParaRPr lang="en-US" sz="1050" b="1" i="0" u="none" strike="noStrike">
            <a:solidFill>
              <a:srgbClr val="111111"/>
            </a:solidFill>
            <a:latin typeface="Bahnschrift"/>
          </a:endParaRPr>
        </a:p>
        <a:p>
          <a:pPr algn="ctr"/>
          <a:fld id="{B7793FDD-2915-4F77-BB0A-EC9F8DC7D9E2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2.22%</a:t>
          </a:fld>
          <a:endParaRPr lang="en-US" sz="1800"/>
        </a:p>
      </xdr:txBody>
    </xdr:sp>
    <xdr:clientData/>
  </xdr:twoCellAnchor>
  <xdr:twoCellAnchor>
    <xdr:from>
      <xdr:col>2</xdr:col>
      <xdr:colOff>590550</xdr:colOff>
      <xdr:row>8</xdr:row>
      <xdr:rowOff>57150</xdr:rowOff>
    </xdr:from>
    <xdr:to>
      <xdr:col>4</xdr:col>
      <xdr:colOff>400049</xdr:colOff>
      <xdr:row>12</xdr:row>
      <xdr:rowOff>0</xdr:rowOff>
    </xdr:to>
    <xdr:sp macro="" textlink="Data!H8">
      <xdr:nvSpPr>
        <xdr:cNvPr id="43" name="Rectangle: Rounded Corners 42">
          <a:extLst>
            <a:ext uri="{FF2B5EF4-FFF2-40B4-BE49-F238E27FC236}">
              <a16:creationId xmlns:a16="http://schemas.microsoft.com/office/drawing/2014/main" id="{2990C7D4-DC11-4BC0-BBD2-7CBAA7075802}"/>
            </a:ext>
          </a:extLst>
        </xdr:cNvPr>
        <xdr:cNvSpPr/>
      </xdr:nvSpPr>
      <xdr:spPr>
        <a:xfrm>
          <a:off x="1809750" y="1990725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Average Response</a:t>
          </a:r>
        </a:p>
        <a:p>
          <a:pPr algn="ctr"/>
          <a:fld id="{20C5B04A-3BFE-48BE-85AC-212CACFEFE9E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84.29%</a:t>
          </a:fld>
          <a:endParaRPr lang="en-US" sz="1800"/>
        </a:p>
      </xdr:txBody>
    </xdr:sp>
    <xdr:clientData/>
  </xdr:twoCellAnchor>
  <xdr:twoCellAnchor>
    <xdr:from>
      <xdr:col>0</xdr:col>
      <xdr:colOff>333375</xdr:colOff>
      <xdr:row>7</xdr:row>
      <xdr:rowOff>133350</xdr:rowOff>
    </xdr:from>
    <xdr:to>
      <xdr:col>2</xdr:col>
      <xdr:colOff>400051</xdr:colOff>
      <xdr:row>11</xdr:row>
      <xdr:rowOff>66675</xdr:rowOff>
    </xdr:to>
    <xdr:sp macro="" textlink="Data!H4">
      <xdr:nvSpPr>
        <xdr:cNvPr id="44" name="Rectangle: Rounded Corners 43">
          <a:extLst>
            <a:ext uri="{FF2B5EF4-FFF2-40B4-BE49-F238E27FC236}">
              <a16:creationId xmlns:a16="http://schemas.microsoft.com/office/drawing/2014/main" id="{D1A5A585-85EE-4C97-806F-23FCE527E2CA}"/>
            </a:ext>
          </a:extLst>
        </xdr:cNvPr>
        <xdr:cNvSpPr/>
      </xdr:nvSpPr>
      <xdr:spPr>
        <a:xfrm>
          <a:off x="333375" y="1885950"/>
          <a:ext cx="1285876" cy="657225"/>
        </a:xfrm>
        <a:prstGeom prst="roundRect">
          <a:avLst/>
        </a:prstGeom>
        <a:solidFill>
          <a:sysClr val="window" lastClr="FFFFF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111111"/>
              </a:solidFill>
              <a:latin typeface="Bahnschrift"/>
            </a:rPr>
            <a:t>FANS</a:t>
          </a:r>
        </a:p>
        <a:p>
          <a:pPr algn="ctr"/>
          <a:fld id="{5D7EF0C0-DB5A-484B-BAB8-77A3C5313265}" type="TxLink">
            <a:rPr lang="en-US" sz="1100" b="1" i="0" u="none" strike="noStrike">
              <a:solidFill>
                <a:srgbClr val="111111"/>
              </a:solidFill>
              <a:latin typeface="Bahnschrift"/>
            </a:rPr>
            <a:t>26,292</a:t>
          </a:fld>
          <a:endParaRPr lang="en-US" sz="2800" b="1"/>
        </a:p>
      </xdr:txBody>
    </xdr:sp>
    <xdr:clientData/>
  </xdr:twoCellAnchor>
  <xdr:twoCellAnchor>
    <xdr:from>
      <xdr:col>10</xdr:col>
      <xdr:colOff>504825</xdr:colOff>
      <xdr:row>13</xdr:row>
      <xdr:rowOff>152400</xdr:rowOff>
    </xdr:from>
    <xdr:to>
      <xdr:col>14</xdr:col>
      <xdr:colOff>238124</xdr:colOff>
      <xdr:row>16</xdr:row>
      <xdr:rowOff>9525</xdr:rowOff>
    </xdr:to>
    <xdr:sp macro="" textlink="Data!AF9">
      <xdr:nvSpPr>
        <xdr:cNvPr id="51" name="Rectangle: Rounded Corners 50">
          <a:extLst>
            <a:ext uri="{FF2B5EF4-FFF2-40B4-BE49-F238E27FC236}">
              <a16:creationId xmlns:a16="http://schemas.microsoft.com/office/drawing/2014/main" id="{13C7CBF4-1693-4B30-9294-0BD51A1C0D23}"/>
            </a:ext>
          </a:extLst>
        </xdr:cNvPr>
        <xdr:cNvSpPr/>
      </xdr:nvSpPr>
      <xdr:spPr>
        <a:xfrm>
          <a:off x="6600825" y="3028950"/>
          <a:ext cx="2171699" cy="40005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IMPRESSIONS</a:t>
          </a:r>
          <a:r>
            <a:rPr lang="en-US" sz="1050" b="1" i="0" u="none" strike="noStrike" baseline="0">
              <a:solidFill>
                <a:srgbClr val="111111"/>
              </a:solidFill>
              <a:latin typeface="Bahnschrift"/>
            </a:rPr>
            <a:t> </a:t>
          </a:r>
          <a:fld id="{2532D902-ED3E-4AE0-A248-2C26DCA74DF7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737,589</a:t>
          </a:fld>
          <a:endParaRPr lang="en-US" sz="1600" b="1" i="0"/>
        </a:p>
      </xdr:txBody>
    </xdr:sp>
    <xdr:clientData/>
  </xdr:twoCellAnchor>
  <xdr:twoCellAnchor>
    <xdr:from>
      <xdr:col>12</xdr:col>
      <xdr:colOff>438150</xdr:colOff>
      <xdr:row>16</xdr:row>
      <xdr:rowOff>123825</xdr:rowOff>
    </xdr:from>
    <xdr:to>
      <xdr:col>14</xdr:col>
      <xdr:colOff>247649</xdr:colOff>
      <xdr:row>20</xdr:row>
      <xdr:rowOff>85725</xdr:rowOff>
    </xdr:to>
    <xdr:sp macro="" textlink="Data!AF6">
      <xdr:nvSpPr>
        <xdr:cNvPr id="53" name="Rectangle: Rounded Corners 52">
          <a:extLst>
            <a:ext uri="{FF2B5EF4-FFF2-40B4-BE49-F238E27FC236}">
              <a16:creationId xmlns:a16="http://schemas.microsoft.com/office/drawing/2014/main" id="{E832AB44-BCE5-4C81-BD5B-E2AF2D452E55}"/>
            </a:ext>
          </a:extLst>
        </xdr:cNvPr>
        <xdr:cNvSpPr/>
      </xdr:nvSpPr>
      <xdr:spPr>
        <a:xfrm>
          <a:off x="7753350" y="3543300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111111"/>
              </a:solidFill>
              <a:latin typeface="Bahnschrift"/>
            </a:rPr>
            <a:t>Likes</a:t>
          </a:r>
        </a:p>
        <a:p>
          <a:pPr algn="ctr"/>
          <a:fld id="{B4804E5B-894F-4C94-89E4-A396E3B7C90B}" type="TxLink">
            <a:rPr lang="en-US" sz="1100" b="1" i="0" u="none" strike="noStrike">
              <a:solidFill>
                <a:srgbClr val="111111"/>
              </a:solidFill>
              <a:latin typeface="Bahnschrift"/>
            </a:rPr>
            <a:t>75,811</a:t>
          </a:fld>
          <a:endParaRPr lang="en-US" sz="1800"/>
        </a:p>
      </xdr:txBody>
    </xdr:sp>
    <xdr:clientData/>
  </xdr:twoCellAnchor>
  <xdr:twoCellAnchor>
    <xdr:from>
      <xdr:col>10</xdr:col>
      <xdr:colOff>495300</xdr:colOff>
      <xdr:row>16</xdr:row>
      <xdr:rowOff>104775</xdr:rowOff>
    </xdr:from>
    <xdr:to>
      <xdr:col>12</xdr:col>
      <xdr:colOff>304799</xdr:colOff>
      <xdr:row>20</xdr:row>
      <xdr:rowOff>66675</xdr:rowOff>
    </xdr:to>
    <xdr:sp macro="" textlink="Data!AF5">
      <xdr:nvSpPr>
        <xdr:cNvPr id="54" name="Rectangle: Rounded Corners 53">
          <a:extLst>
            <a:ext uri="{FF2B5EF4-FFF2-40B4-BE49-F238E27FC236}">
              <a16:creationId xmlns:a16="http://schemas.microsoft.com/office/drawing/2014/main" id="{3758A87A-157F-4776-B9AC-5A2A26ECF491}"/>
            </a:ext>
          </a:extLst>
        </xdr:cNvPr>
        <xdr:cNvSpPr/>
      </xdr:nvSpPr>
      <xdr:spPr>
        <a:xfrm>
          <a:off x="6591300" y="3524250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POST REACH</a:t>
          </a:r>
        </a:p>
        <a:p>
          <a:pPr algn="ctr"/>
          <a:fld id="{E12451CA-0E60-4A47-B7F8-0FCDE93C4ED7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426,091</a:t>
          </a:fld>
          <a:endParaRPr lang="en-US" sz="1600"/>
        </a:p>
      </xdr:txBody>
    </xdr:sp>
    <xdr:clientData/>
  </xdr:twoCellAnchor>
  <xdr:twoCellAnchor>
    <xdr:from>
      <xdr:col>12</xdr:col>
      <xdr:colOff>419100</xdr:colOff>
      <xdr:row>21</xdr:row>
      <xdr:rowOff>0</xdr:rowOff>
    </xdr:from>
    <xdr:to>
      <xdr:col>14</xdr:col>
      <xdr:colOff>228599</xdr:colOff>
      <xdr:row>25</xdr:row>
      <xdr:rowOff>0</xdr:rowOff>
    </xdr:to>
    <xdr:sp macro="" textlink="Data!X7">
      <xdr:nvSpPr>
        <xdr:cNvPr id="55" name="Rectangle: Rounded Corners 54">
          <a:extLst>
            <a:ext uri="{FF2B5EF4-FFF2-40B4-BE49-F238E27FC236}">
              <a16:creationId xmlns:a16="http://schemas.microsoft.com/office/drawing/2014/main" id="{D0D30D4F-D677-46E0-9EA8-5A010BAB1780}"/>
            </a:ext>
          </a:extLst>
        </xdr:cNvPr>
        <xdr:cNvSpPr/>
      </xdr:nvSpPr>
      <xdr:spPr>
        <a:xfrm>
          <a:off x="7734300" y="4324350"/>
          <a:ext cx="1028699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Average Engagement</a:t>
          </a:r>
        </a:p>
        <a:p>
          <a:pPr algn="ctr"/>
          <a:fld id="{3B48BBC2-48E8-4ADE-897F-CEBF2A9A47AC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pPr algn="ctr"/>
            <a:t>2.36%</a:t>
          </a:fld>
          <a:endParaRPr lang="en-US" sz="1400"/>
        </a:p>
      </xdr:txBody>
    </xdr:sp>
    <xdr:clientData/>
  </xdr:twoCellAnchor>
  <xdr:twoCellAnchor>
    <xdr:from>
      <xdr:col>10</xdr:col>
      <xdr:colOff>485775</xdr:colOff>
      <xdr:row>20</xdr:row>
      <xdr:rowOff>171450</xdr:rowOff>
    </xdr:from>
    <xdr:to>
      <xdr:col>12</xdr:col>
      <xdr:colOff>295274</xdr:colOff>
      <xdr:row>24</xdr:row>
      <xdr:rowOff>171450</xdr:rowOff>
    </xdr:to>
    <xdr:sp macro="" textlink="Data!AF8">
      <xdr:nvSpPr>
        <xdr:cNvPr id="58" name="Rectangle: Rounded Corners 57">
          <a:extLst>
            <a:ext uri="{FF2B5EF4-FFF2-40B4-BE49-F238E27FC236}">
              <a16:creationId xmlns:a16="http://schemas.microsoft.com/office/drawing/2014/main" id="{82319AF4-2457-43CD-829D-9B6D2B68C983}"/>
            </a:ext>
          </a:extLst>
        </xdr:cNvPr>
        <xdr:cNvSpPr/>
      </xdr:nvSpPr>
      <xdr:spPr>
        <a:xfrm>
          <a:off x="6581775" y="4314825"/>
          <a:ext cx="1028699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111111"/>
              </a:solidFill>
              <a:latin typeface="Bahnschrift"/>
            </a:rPr>
            <a:t>Average Response</a:t>
          </a:r>
        </a:p>
        <a:p>
          <a:pPr algn="ctr"/>
          <a:fld id="{A7B08678-14DA-47D2-8CCF-CABB8937AB80}" type="TxLink">
            <a:rPr lang="en-US" sz="1100" b="1" i="0" u="none" strike="noStrike">
              <a:solidFill>
                <a:srgbClr val="111111"/>
              </a:solidFill>
              <a:latin typeface="Bahnschrift"/>
            </a:rPr>
            <a:t>85.02%</a:t>
          </a:fld>
          <a:endParaRPr lang="en-US" sz="1800"/>
        </a:p>
      </xdr:txBody>
    </xdr:sp>
    <xdr:clientData/>
  </xdr:twoCellAnchor>
  <xdr:twoCellAnchor>
    <xdr:from>
      <xdr:col>8</xdr:col>
      <xdr:colOff>352425</xdr:colOff>
      <xdr:row>20</xdr:row>
      <xdr:rowOff>9525</xdr:rowOff>
    </xdr:from>
    <xdr:to>
      <xdr:col>10</xdr:col>
      <xdr:colOff>419101</xdr:colOff>
      <xdr:row>23</xdr:row>
      <xdr:rowOff>123825</xdr:rowOff>
    </xdr:to>
    <xdr:sp macro="" textlink="Data!AF4">
      <xdr:nvSpPr>
        <xdr:cNvPr id="59" name="Rectangle: Rounded Corners 58">
          <a:extLst>
            <a:ext uri="{FF2B5EF4-FFF2-40B4-BE49-F238E27FC236}">
              <a16:creationId xmlns:a16="http://schemas.microsoft.com/office/drawing/2014/main" id="{65F96D11-4AC9-45E2-A365-2805AB3987AF}"/>
            </a:ext>
          </a:extLst>
        </xdr:cNvPr>
        <xdr:cNvSpPr/>
      </xdr:nvSpPr>
      <xdr:spPr>
        <a:xfrm>
          <a:off x="5229225" y="4152900"/>
          <a:ext cx="1285876" cy="657225"/>
        </a:xfrm>
        <a:prstGeom prst="roundRect">
          <a:avLst/>
        </a:prstGeom>
        <a:solidFill>
          <a:sysClr val="window" lastClr="FFFFF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111111"/>
              </a:solidFill>
              <a:latin typeface="Bahnschrift"/>
            </a:rPr>
            <a:t>FANS</a:t>
          </a:r>
        </a:p>
        <a:p>
          <a:pPr algn="ctr"/>
          <a:fld id="{32745D68-4279-4E59-A96B-304409521870}" type="TxLink">
            <a:rPr lang="en-US" sz="1200" b="1" i="0" u="none" strike="noStrike">
              <a:solidFill>
                <a:srgbClr val="111111"/>
              </a:solidFill>
              <a:latin typeface="Bahnschrift"/>
            </a:rPr>
            <a:t>36,818</a:t>
          </a:fld>
          <a:endParaRPr lang="en-US" sz="3200" b="1"/>
        </a:p>
      </xdr:txBody>
    </xdr:sp>
    <xdr:clientData/>
  </xdr:twoCellAnchor>
  <xdr:twoCellAnchor>
    <xdr:from>
      <xdr:col>3</xdr:col>
      <xdr:colOff>0</xdr:colOff>
      <xdr:row>13</xdr:row>
      <xdr:rowOff>38100</xdr:rowOff>
    </xdr:from>
    <xdr:to>
      <xdr:col>6</xdr:col>
      <xdr:colOff>342899</xdr:colOff>
      <xdr:row>15</xdr:row>
      <xdr:rowOff>76200</xdr:rowOff>
    </xdr:to>
    <xdr:sp macro="" textlink="Data!P9">
      <xdr:nvSpPr>
        <xdr:cNvPr id="60" name="Rectangle: Rounded Corners 59">
          <a:extLst>
            <a:ext uri="{FF2B5EF4-FFF2-40B4-BE49-F238E27FC236}">
              <a16:creationId xmlns:a16="http://schemas.microsoft.com/office/drawing/2014/main" id="{8ACA0D6F-1771-4D36-84E0-C84088A04336}"/>
            </a:ext>
          </a:extLst>
        </xdr:cNvPr>
        <xdr:cNvSpPr/>
      </xdr:nvSpPr>
      <xdr:spPr>
        <a:xfrm>
          <a:off x="1828800" y="2914650"/>
          <a:ext cx="2171699" cy="40005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111111"/>
              </a:solidFill>
              <a:latin typeface="Bahnschrift"/>
            </a:rPr>
            <a:t>IMPRESSIONS</a:t>
          </a:r>
          <a:r>
            <a:rPr lang="en-US" sz="1100" b="1" i="0" u="none" strike="noStrike" baseline="0">
              <a:solidFill>
                <a:srgbClr val="111111"/>
              </a:solidFill>
              <a:latin typeface="Bahnschrift"/>
            </a:rPr>
            <a:t> </a:t>
          </a:r>
          <a:fld id="{1C12F903-6B2E-4F9C-8F80-1AA653057B46}" type="TxLink">
            <a:rPr lang="en-US" sz="1100" b="1" i="0" u="none" strike="noStrike">
              <a:solidFill>
                <a:srgbClr val="111111"/>
              </a:solidFill>
              <a:latin typeface="Bahnschrift"/>
            </a:rPr>
            <a:t>466,294</a:t>
          </a:fld>
          <a:endParaRPr lang="en-US" sz="2000" b="1" i="0"/>
        </a:p>
      </xdr:txBody>
    </xdr:sp>
    <xdr:clientData/>
  </xdr:twoCellAnchor>
  <xdr:twoCellAnchor>
    <xdr:from>
      <xdr:col>4</xdr:col>
      <xdr:colOff>552450</xdr:colOff>
      <xdr:row>16</xdr:row>
      <xdr:rowOff>9525</xdr:rowOff>
    </xdr:from>
    <xdr:to>
      <xdr:col>6</xdr:col>
      <xdr:colOff>361949</xdr:colOff>
      <xdr:row>19</xdr:row>
      <xdr:rowOff>152400</xdr:rowOff>
    </xdr:to>
    <xdr:sp macro="" textlink="Data!P6">
      <xdr:nvSpPr>
        <xdr:cNvPr id="61" name="Rectangle: Rounded Corners 60">
          <a:extLst>
            <a:ext uri="{FF2B5EF4-FFF2-40B4-BE49-F238E27FC236}">
              <a16:creationId xmlns:a16="http://schemas.microsoft.com/office/drawing/2014/main" id="{4BFB3987-0F61-4006-B7A4-0C303F5969D6}"/>
            </a:ext>
          </a:extLst>
        </xdr:cNvPr>
        <xdr:cNvSpPr/>
      </xdr:nvSpPr>
      <xdr:spPr>
        <a:xfrm>
          <a:off x="2990850" y="3429000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rgbClr val="111111"/>
              </a:solidFill>
              <a:latin typeface="Bahnschrift"/>
            </a:rPr>
            <a:t>Likes</a:t>
          </a:r>
        </a:p>
        <a:p>
          <a:pPr algn="ctr"/>
          <a:fld id="{A4AC08CE-AC88-4F1B-9DF6-C94C94FB7323}" type="TxLink">
            <a:rPr lang="en-US" sz="1100" b="1" i="0" u="none" strike="noStrike">
              <a:solidFill>
                <a:srgbClr val="111111"/>
              </a:solidFill>
              <a:latin typeface="Bahnschrift"/>
            </a:rPr>
            <a:t>54,101</a:t>
          </a:fld>
          <a:endParaRPr lang="en-US" sz="2000"/>
        </a:p>
      </xdr:txBody>
    </xdr:sp>
    <xdr:clientData/>
  </xdr:twoCellAnchor>
  <xdr:twoCellAnchor>
    <xdr:from>
      <xdr:col>2</xdr:col>
      <xdr:colOff>571500</xdr:colOff>
      <xdr:row>16</xdr:row>
      <xdr:rowOff>19050</xdr:rowOff>
    </xdr:from>
    <xdr:to>
      <xdr:col>4</xdr:col>
      <xdr:colOff>380999</xdr:colOff>
      <xdr:row>19</xdr:row>
      <xdr:rowOff>161925</xdr:rowOff>
    </xdr:to>
    <xdr:sp macro="" textlink="Data!P5">
      <xdr:nvSpPr>
        <xdr:cNvPr id="62" name="Rectangle: Rounded Corners 61">
          <a:extLst>
            <a:ext uri="{FF2B5EF4-FFF2-40B4-BE49-F238E27FC236}">
              <a16:creationId xmlns:a16="http://schemas.microsoft.com/office/drawing/2014/main" id="{62B9CF32-11D7-4019-B67E-86FC3CD68164}"/>
            </a:ext>
          </a:extLst>
        </xdr:cNvPr>
        <xdr:cNvSpPr/>
      </xdr:nvSpPr>
      <xdr:spPr>
        <a:xfrm>
          <a:off x="1790700" y="3438525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POST REACH</a:t>
          </a:r>
        </a:p>
        <a:p>
          <a:pPr algn="ctr"/>
          <a:fld id="{FEAEB705-656E-4F31-B69D-27E81C43272B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371,601</a:t>
          </a:fld>
          <a:endParaRPr lang="en-US" sz="2400"/>
        </a:p>
      </xdr:txBody>
    </xdr:sp>
    <xdr:clientData/>
  </xdr:twoCellAnchor>
  <xdr:twoCellAnchor>
    <xdr:from>
      <xdr:col>4</xdr:col>
      <xdr:colOff>523875</xdr:colOff>
      <xdr:row>20</xdr:row>
      <xdr:rowOff>85725</xdr:rowOff>
    </xdr:from>
    <xdr:to>
      <xdr:col>6</xdr:col>
      <xdr:colOff>333374</xdr:colOff>
      <xdr:row>24</xdr:row>
      <xdr:rowOff>47625</xdr:rowOff>
    </xdr:to>
    <xdr:sp macro="" textlink="Data!P7">
      <xdr:nvSpPr>
        <xdr:cNvPr id="65" name="Rectangle: Rounded Corners 64">
          <a:extLst>
            <a:ext uri="{FF2B5EF4-FFF2-40B4-BE49-F238E27FC236}">
              <a16:creationId xmlns:a16="http://schemas.microsoft.com/office/drawing/2014/main" id="{92AEE2FB-BD18-4331-A4E0-3B52E4942B77}"/>
            </a:ext>
          </a:extLst>
        </xdr:cNvPr>
        <xdr:cNvSpPr/>
      </xdr:nvSpPr>
      <xdr:spPr>
        <a:xfrm>
          <a:off x="2962275" y="4229100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Average Engagement</a:t>
          </a:r>
        </a:p>
        <a:p>
          <a:pPr algn="ctr"/>
          <a:fld id="{6D1770C2-1685-460A-A201-E4A6782AB713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2.13%</a:t>
          </a:fld>
          <a:endParaRPr lang="en-US" sz="2400"/>
        </a:p>
      </xdr:txBody>
    </xdr:sp>
    <xdr:clientData/>
  </xdr:twoCellAnchor>
  <xdr:twoCellAnchor>
    <xdr:from>
      <xdr:col>2</xdr:col>
      <xdr:colOff>581025</xdr:colOff>
      <xdr:row>20</xdr:row>
      <xdr:rowOff>95250</xdr:rowOff>
    </xdr:from>
    <xdr:to>
      <xdr:col>4</xdr:col>
      <xdr:colOff>390524</xdr:colOff>
      <xdr:row>24</xdr:row>
      <xdr:rowOff>57150</xdr:rowOff>
    </xdr:to>
    <xdr:sp macro="" textlink="Data!P8">
      <xdr:nvSpPr>
        <xdr:cNvPr id="71" name="Rectangle: Rounded Corners 70">
          <a:extLst>
            <a:ext uri="{FF2B5EF4-FFF2-40B4-BE49-F238E27FC236}">
              <a16:creationId xmlns:a16="http://schemas.microsoft.com/office/drawing/2014/main" id="{2DDB0EC8-EC58-4C8B-9F51-3E7667683478}"/>
            </a:ext>
          </a:extLst>
        </xdr:cNvPr>
        <xdr:cNvSpPr/>
      </xdr:nvSpPr>
      <xdr:spPr>
        <a:xfrm>
          <a:off x="1800225" y="4238625"/>
          <a:ext cx="1028699" cy="68580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i="0" u="none" strike="noStrike">
              <a:solidFill>
                <a:srgbClr val="111111"/>
              </a:solidFill>
              <a:latin typeface="Bahnschrift"/>
            </a:rPr>
            <a:t>Average Response</a:t>
          </a:r>
        </a:p>
        <a:p>
          <a:pPr algn="ctr"/>
          <a:fld id="{12E4C0B1-3ECD-4634-A5B1-8D12161C10E2}" type="TxLink">
            <a:rPr lang="en-US" sz="1050" b="1" i="0" u="none" strike="noStrike">
              <a:solidFill>
                <a:srgbClr val="111111"/>
              </a:solidFill>
              <a:latin typeface="Bahnschrift"/>
            </a:rPr>
            <a:t>85.06%</a:t>
          </a:fld>
          <a:endParaRPr lang="en-US" sz="2400"/>
        </a:p>
      </xdr:txBody>
    </xdr:sp>
    <xdr:clientData/>
  </xdr:twoCellAnchor>
  <xdr:twoCellAnchor>
    <xdr:from>
      <xdr:col>0</xdr:col>
      <xdr:colOff>361950</xdr:colOff>
      <xdr:row>19</xdr:row>
      <xdr:rowOff>171450</xdr:rowOff>
    </xdr:from>
    <xdr:to>
      <xdr:col>2</xdr:col>
      <xdr:colOff>428626</xdr:colOff>
      <xdr:row>23</xdr:row>
      <xdr:rowOff>104775</xdr:rowOff>
    </xdr:to>
    <xdr:sp macro="" textlink="Data!P4">
      <xdr:nvSpPr>
        <xdr:cNvPr id="74" name="Rectangle: Rounded Corners 73">
          <a:extLst>
            <a:ext uri="{FF2B5EF4-FFF2-40B4-BE49-F238E27FC236}">
              <a16:creationId xmlns:a16="http://schemas.microsoft.com/office/drawing/2014/main" id="{264FFC77-9603-441D-BA82-D762F9F1C03D}"/>
            </a:ext>
          </a:extLst>
        </xdr:cNvPr>
        <xdr:cNvSpPr/>
      </xdr:nvSpPr>
      <xdr:spPr>
        <a:xfrm>
          <a:off x="361950" y="4133850"/>
          <a:ext cx="1285876" cy="657225"/>
        </a:xfrm>
        <a:prstGeom prst="roundRect">
          <a:avLst/>
        </a:prstGeom>
        <a:solidFill>
          <a:sysClr val="window" lastClr="FFFFF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111111"/>
              </a:solidFill>
              <a:latin typeface="Bahnschrift"/>
            </a:rPr>
            <a:t>FANS</a:t>
          </a:r>
        </a:p>
        <a:p>
          <a:pPr algn="ctr"/>
          <a:fld id="{DB68F8F1-EA8B-460B-AC9F-333540791FD6}" type="TxLink">
            <a:rPr lang="en-US" sz="1200" b="1" i="0" u="none" strike="noStrike">
              <a:solidFill>
                <a:srgbClr val="111111"/>
              </a:solidFill>
              <a:latin typeface="Bahnschrift"/>
            </a:rPr>
            <a:t>19,350</a:t>
          </a:fld>
          <a:endParaRPr lang="en-US" sz="4000" b="1"/>
        </a:p>
      </xdr:txBody>
    </xdr:sp>
    <xdr:clientData/>
  </xdr:twoCellAnchor>
  <xdr:twoCellAnchor>
    <xdr:from>
      <xdr:col>7</xdr:col>
      <xdr:colOff>400050</xdr:colOff>
      <xdr:row>0</xdr:row>
      <xdr:rowOff>609600</xdr:rowOff>
    </xdr:from>
    <xdr:to>
      <xdr:col>7</xdr:col>
      <xdr:colOff>419100</xdr:colOff>
      <xdr:row>24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228CD57A-28D8-C4F5-189B-16195DF0EAD6}"/>
            </a:ext>
          </a:extLst>
        </xdr:cNvPr>
        <xdr:cNvCxnSpPr/>
      </xdr:nvCxnSpPr>
      <xdr:spPr>
        <a:xfrm>
          <a:off x="4667250" y="609600"/>
          <a:ext cx="19050" cy="4257675"/>
        </a:xfrm>
        <a:prstGeom prst="line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0.17239</cdr:x>
      <cdr:y>0.0701</cdr:y>
    </cdr:from>
    <cdr:to>
      <cdr:x>0.25006</cdr:x>
      <cdr:y>0.28174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5D9BEB26-5835-4967-A2EB-4182693D8A8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65988" y="88140"/>
          <a:ext cx="300066" cy="26609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0.13993</cdr:x>
      <cdr:y>0.06119</cdr:y>
    </cdr:from>
    <cdr:to>
      <cdr:x>0.21122</cdr:x>
      <cdr:y>0.2351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DA2461D-3726-412E-8BE1-B5461C302FF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8480" y="96520"/>
          <a:ext cx="274320" cy="27432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570155</xdr:colOff>
      <xdr:row>9</xdr:row>
      <xdr:rowOff>35410</xdr:rowOff>
    </xdr:from>
    <xdr:to>
      <xdr:col>2</xdr:col>
      <xdr:colOff>11555</xdr:colOff>
      <xdr:row>9</xdr:row>
      <xdr:rowOff>467410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55" y="1666090"/>
          <a:ext cx="432000" cy="432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es Ashraf" refreshedDate="45506.966552430553" createdVersion="8" refreshedVersion="8" minRefreshableVersion="3" recordCount="52" xr:uid="{8C6E3ADE-66CB-4E81-AA40-931EC8E7B67E}">
  <cacheSource type="worksheet">
    <worksheetSource name="Facebook"/>
  </cacheSource>
  <cacheFields count="7">
    <cacheField name="Week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Impressions" numFmtId="3">
      <sharedItems containsSemiMixedTypes="0" containsString="0" containsNumber="1" containsInteger="1" minValue="8518" maxValue="12520"/>
    </cacheField>
    <cacheField name="Engagement Rate" numFmtId="10">
      <sharedItems containsSemiMixedTypes="0" containsString="0" containsNumber="1" minValue="7.4999999999999997E-3" maxValue="4.2857142857142858E-2"/>
    </cacheField>
    <cacheField name="Audience Growth Rate" numFmtId="3">
      <sharedItems containsSemiMixedTypes="0" containsString="0" containsNumber="1" containsInteger="1" minValue="8" maxValue="25" count="18">
        <n v="18"/>
        <n v="20"/>
        <n v="12"/>
        <n v="10"/>
        <n v="23"/>
        <n v="11"/>
        <n v="15"/>
        <n v="24"/>
        <n v="16"/>
        <n v="25"/>
        <n v="17"/>
        <n v="8"/>
        <n v="14"/>
        <n v="19"/>
        <n v="21"/>
        <n v="22"/>
        <n v="13"/>
        <n v="9"/>
      </sharedItems>
    </cacheField>
    <cacheField name="Response Rate" numFmtId="9">
      <sharedItems containsSemiMixedTypes="0" containsString="0" containsNumber="1" minValue="0.78" maxValue="0.93"/>
    </cacheField>
    <cacheField name="Post Reach" numFmtId="3">
      <sharedItems containsSemiMixedTypes="0" containsString="0" containsNumber="1" containsInteger="1" minValue="7022" maxValue="9179"/>
    </cacheField>
    <cacheField name="Likes" numFmtId="3">
      <sharedItems containsSemiMixedTypes="0" containsString="0" containsNumber="1" containsInteger="1" minValue="342" maxValue="6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es Ashraf" refreshedDate="45506.976737731478" createdVersion="8" refreshedVersion="8" minRefreshableVersion="3" recordCount="52" xr:uid="{0F8C46C1-50FC-4F02-851E-06194C5F41C2}">
  <cacheSource type="worksheet">
    <worksheetSource name="Linkedin"/>
  </cacheSource>
  <cacheFields count="7">
    <cacheField name="Week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Impressions" numFmtId="3">
      <sharedItems containsSemiMixedTypes="0" containsString="0" containsNumber="1" containsInteger="1" minValue="7369" maxValue="11240"/>
    </cacheField>
    <cacheField name="Engagement Rate" numFmtId="10">
      <sharedItems containsSemiMixedTypes="0" containsString="0" containsNumber="1" minValue="7.4000000000000003E-3" maxValue="3.9899999999999998E-2"/>
    </cacheField>
    <cacheField name="Audience Growth Rate" numFmtId="3">
      <sharedItems containsSemiMixedTypes="0" containsString="0" containsNumber="1" containsInteger="1" minValue="7" maxValue="26"/>
    </cacheField>
    <cacheField name="Response Rate" numFmtId="9">
      <sharedItems containsSemiMixedTypes="0" containsString="0" containsNumber="1" minValue="0.78" maxValue="0.94"/>
    </cacheField>
    <cacheField name="Post Reach" numFmtId="3">
      <sharedItems containsSemiMixedTypes="0" containsString="0" containsNumber="1" containsInteger="1" minValue="5613" maxValue="9219"/>
    </cacheField>
    <cacheField name="Likes" numFmtId="3">
      <sharedItems containsSemiMixedTypes="0" containsString="0" containsNumber="1" containsInteger="1" minValue="606" maxValue="1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es Ashraf" refreshedDate="45506.980367708333" createdVersion="8" refreshedVersion="8" minRefreshableVersion="3" recordCount="52" xr:uid="{6826710D-0416-4D06-9F81-ED4ED91E879A}">
  <cacheSource type="worksheet">
    <worksheetSource name="Instagram"/>
  </cacheSource>
  <cacheFields count="7">
    <cacheField name="Week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Impressions" numFmtId="3">
      <sharedItems containsSemiMixedTypes="0" containsString="0" containsNumber="1" containsInteger="1" minValue="8253" maxValue="16520"/>
    </cacheField>
    <cacheField name="Engagement Rate" numFmtId="10">
      <sharedItems containsSemiMixedTypes="0" containsString="0" containsNumber="1" minValue="8.0999999999999996E-3" maxValue="4.4299999999999999E-2"/>
    </cacheField>
    <cacheField name="Audience Growth Rate" numFmtId="3">
      <sharedItems containsSemiMixedTypes="0" containsString="0" containsNumber="1" containsInteger="1" minValue="9" maxValue="37"/>
    </cacheField>
    <cacheField name="Response Rate" numFmtId="9">
      <sharedItems containsSemiMixedTypes="0" containsString="0" containsNumber="1" minValue="0.78" maxValue="0.96"/>
    </cacheField>
    <cacheField name="Post Reach" numFmtId="3">
      <sharedItems containsSemiMixedTypes="0" containsString="0" containsNumber="1" containsInteger="1" minValue="6075" maxValue="11155"/>
    </cacheField>
    <cacheField name="Likes" numFmtId="3">
      <sharedItems containsSemiMixedTypes="0" containsString="0" containsNumber="1" containsInteger="1" minValue="647" maxValue="1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es Ashraf" refreshedDate="45506.992145486111" createdVersion="8" refreshedVersion="8" minRefreshableVersion="3" recordCount="52" xr:uid="{DE318958-10E8-4569-8115-325348A3CBA2}">
  <cacheSource type="worksheet">
    <worksheetSource name="X"/>
  </cacheSource>
  <cacheFields count="7">
    <cacheField name="Week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Impressions" numFmtId="3">
      <sharedItems containsSemiMixedTypes="0" containsString="0" containsNumber="1" containsInteger="1" minValue="10419" maxValue="18777"/>
    </cacheField>
    <cacheField name="Engagement Rate" numFmtId="10">
      <sharedItems containsSemiMixedTypes="0" containsString="0" containsNumber="1" minValue="8.5000000000000006E-3" maxValue="4.4299999999999999E-2"/>
    </cacheField>
    <cacheField name="Audience Growth Rate" numFmtId="3">
      <sharedItems containsSemiMixedTypes="0" containsString="0" containsNumber="1" containsInteger="1" minValue="11" maxValue="40"/>
    </cacheField>
    <cacheField name="Response Rate" numFmtId="9">
      <sharedItems containsSemiMixedTypes="0" containsString="0" containsNumber="1" minValue="0.78" maxValue="0.96"/>
    </cacheField>
    <cacheField name="Post Reach" numFmtId="3">
      <sharedItems containsSemiMixedTypes="0" containsString="0" containsNumber="1" containsInteger="1" minValue="5650" maxValue="10597"/>
    </cacheField>
    <cacheField name="Likes" numFmtId="3">
      <sharedItems containsSemiMixedTypes="0" containsString="0" containsNumber="1" containsInteger="1" minValue="832" maxValue="2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0645"/>
    <n v="3.7499999999999999E-2"/>
    <x v="0"/>
    <n v="0.82"/>
    <n v="8942"/>
    <n v="596"/>
  </r>
  <r>
    <x v="1"/>
    <n v="10667"/>
    <n v="2.2499999999999999E-2"/>
    <x v="1"/>
    <n v="0.79"/>
    <n v="8854"/>
    <n v="422"/>
  </r>
  <r>
    <x v="2"/>
    <n v="8972"/>
    <n v="0.01"/>
    <x v="2"/>
    <n v="0.8"/>
    <n v="7178"/>
    <n v="342"/>
  </r>
  <r>
    <x v="3"/>
    <n v="9958"/>
    <n v="0.03"/>
    <x v="2"/>
    <n v="0.83"/>
    <n v="7966"/>
    <n v="469"/>
  </r>
  <r>
    <x v="4"/>
    <n v="9636"/>
    <n v="2.2857142857142857E-2"/>
    <x v="3"/>
    <n v="0.88"/>
    <n v="7805"/>
    <n v="520"/>
  </r>
  <r>
    <x v="5"/>
    <n v="10054"/>
    <n v="2.2499999999999999E-2"/>
    <x v="4"/>
    <n v="0.78"/>
    <n v="8043"/>
    <n v="447"/>
  </r>
  <r>
    <x v="6"/>
    <n v="9386"/>
    <n v="2.2499999999999999E-2"/>
    <x v="5"/>
    <n v="0.78"/>
    <n v="7697"/>
    <n v="385"/>
  </r>
  <r>
    <x v="7"/>
    <n v="10231"/>
    <n v="1.714285714285714E-2"/>
    <x v="5"/>
    <n v="0.79"/>
    <n v="8696"/>
    <n v="458"/>
  </r>
  <r>
    <x v="8"/>
    <n v="9921"/>
    <n v="2.571428571428571E-2"/>
    <x v="0"/>
    <n v="0.78"/>
    <n v="8433"/>
    <n v="562"/>
  </r>
  <r>
    <x v="9"/>
    <n v="9000"/>
    <n v="2.2857142857142857E-2"/>
    <x v="6"/>
    <n v="0.79"/>
    <n v="7380"/>
    <n v="388"/>
  </r>
  <r>
    <x v="10"/>
    <n v="9413"/>
    <n v="7.4999999999999997E-3"/>
    <x v="7"/>
    <n v="0.82"/>
    <n v="7625"/>
    <n v="449"/>
  </r>
  <r>
    <x v="11"/>
    <n v="10737"/>
    <n v="2.1428571428571429E-2"/>
    <x v="1"/>
    <n v="0.8"/>
    <n v="8697"/>
    <n v="580"/>
  </r>
  <r>
    <x v="12"/>
    <n v="10889"/>
    <n v="2.571428571428571E-2"/>
    <x v="8"/>
    <n v="0.85"/>
    <n v="9038"/>
    <n v="452"/>
  </r>
  <r>
    <x v="13"/>
    <n v="10845"/>
    <n v="3.428571428571428E-2"/>
    <x v="4"/>
    <n v="0.86"/>
    <n v="8893"/>
    <n v="445"/>
  </r>
  <r>
    <x v="14"/>
    <n v="8995"/>
    <n v="1.714285714285714E-2"/>
    <x v="3"/>
    <n v="0.87"/>
    <n v="7196"/>
    <n v="379"/>
  </r>
  <r>
    <x v="15"/>
    <n v="8781"/>
    <n v="2.571428571428571E-2"/>
    <x v="7"/>
    <n v="0.78"/>
    <n v="7113"/>
    <n v="374"/>
  </r>
  <r>
    <x v="16"/>
    <n v="10117"/>
    <n v="1.714285714285714E-2"/>
    <x v="9"/>
    <n v="0.86"/>
    <n v="8296"/>
    <n v="461"/>
  </r>
  <r>
    <x v="17"/>
    <n v="9514"/>
    <n v="1.2857142857142855E-2"/>
    <x v="2"/>
    <n v="0.85"/>
    <n v="7706"/>
    <n v="428"/>
  </r>
  <r>
    <x v="18"/>
    <n v="9714"/>
    <n v="3.5714285714285719E-2"/>
    <x v="10"/>
    <n v="0.87"/>
    <n v="8160"/>
    <n v="480"/>
  </r>
  <r>
    <x v="19"/>
    <n v="9973"/>
    <n v="0.03"/>
    <x v="4"/>
    <n v="0.78"/>
    <n v="8477"/>
    <n v="471"/>
  </r>
  <r>
    <x v="20"/>
    <n v="8518"/>
    <n v="1.4999999999999999E-2"/>
    <x v="11"/>
    <n v="0.88"/>
    <n v="7240"/>
    <n v="381"/>
  </r>
  <r>
    <x v="21"/>
    <n v="10499"/>
    <n v="4.2857142857142858E-2"/>
    <x v="12"/>
    <n v="0.81"/>
    <n v="8399"/>
    <n v="494"/>
  </r>
  <r>
    <x v="22"/>
    <n v="9221"/>
    <n v="1.4999999999999999E-2"/>
    <x v="7"/>
    <n v="0.79"/>
    <n v="7561"/>
    <n v="398"/>
  </r>
  <r>
    <x v="23"/>
    <n v="10547"/>
    <n v="3.428571428571428E-2"/>
    <x v="13"/>
    <n v="0.83"/>
    <n v="8543"/>
    <n v="450"/>
  </r>
  <r>
    <x v="24"/>
    <n v="10706"/>
    <n v="1.2500000000000001E-2"/>
    <x v="2"/>
    <n v="0.87"/>
    <n v="8672"/>
    <n v="456"/>
  </r>
  <r>
    <x v="25"/>
    <n v="9980"/>
    <n v="3.7499999999999999E-2"/>
    <x v="2"/>
    <n v="0.8"/>
    <n v="7984"/>
    <n v="399"/>
  </r>
  <r>
    <x v="26"/>
    <n v="9598"/>
    <n v="0.01"/>
    <x v="5"/>
    <n v="0.9"/>
    <n v="7678"/>
    <n v="480"/>
  </r>
  <r>
    <x v="27"/>
    <n v="9572"/>
    <n v="2.5000000000000001E-2"/>
    <x v="6"/>
    <n v="0.93"/>
    <n v="8136"/>
    <n v="479"/>
  </r>
  <r>
    <x v="28"/>
    <n v="8833"/>
    <n v="2.1428571428571429E-2"/>
    <x v="5"/>
    <n v="0.89"/>
    <n v="7420"/>
    <n v="495"/>
  </r>
  <r>
    <x v="29"/>
    <n v="9184"/>
    <n v="1.4999999999999999E-2"/>
    <x v="11"/>
    <n v="0.79"/>
    <n v="7806"/>
    <n v="390"/>
  </r>
  <r>
    <x v="30"/>
    <n v="8917"/>
    <n v="7.4999999999999997E-3"/>
    <x v="4"/>
    <n v="0.8"/>
    <n v="7401"/>
    <n v="463"/>
  </r>
  <r>
    <x v="31"/>
    <n v="9426"/>
    <n v="1.2500000000000001E-2"/>
    <x v="0"/>
    <n v="0.93"/>
    <n v="7729"/>
    <n v="483"/>
  </r>
  <r>
    <x v="32"/>
    <n v="10799"/>
    <n v="4.2857142857142858E-2"/>
    <x v="14"/>
    <n v="0.87"/>
    <n v="9179"/>
    <n v="612"/>
  </r>
  <r>
    <x v="33"/>
    <n v="9644"/>
    <n v="8.5714285714285701E-3"/>
    <x v="5"/>
    <n v="0.79"/>
    <n v="7908"/>
    <n v="377"/>
  </r>
  <r>
    <x v="34"/>
    <n v="8655"/>
    <n v="1.4285714285714284E-2"/>
    <x v="15"/>
    <n v="0.87"/>
    <n v="7097"/>
    <n v="473"/>
  </r>
  <r>
    <x v="35"/>
    <n v="9065"/>
    <n v="2.5000000000000001E-2"/>
    <x v="6"/>
    <n v="0.88"/>
    <n v="7343"/>
    <n v="367"/>
  </r>
  <r>
    <x v="36"/>
    <n v="10328"/>
    <n v="2.571428571428571E-2"/>
    <x v="11"/>
    <n v="0.86"/>
    <n v="8572"/>
    <n v="536"/>
  </r>
  <r>
    <x v="37"/>
    <n v="9918"/>
    <n v="1.714285714285714E-2"/>
    <x v="16"/>
    <n v="0.86"/>
    <n v="7934"/>
    <n v="418"/>
  </r>
  <r>
    <x v="38"/>
    <n v="9705"/>
    <n v="0.03"/>
    <x v="9"/>
    <n v="0.87"/>
    <n v="7861"/>
    <n v="491"/>
  </r>
  <r>
    <x v="39"/>
    <n v="8669"/>
    <n v="2.2857142857142857E-2"/>
    <x v="10"/>
    <n v="0.9"/>
    <n v="7022"/>
    <n v="468"/>
  </r>
  <r>
    <x v="40"/>
    <n v="11300"/>
    <n v="1.2857142857142855E-2"/>
    <x v="10"/>
    <n v="0.84"/>
    <n v="8199"/>
    <n v="547"/>
  </r>
  <r>
    <x v="41"/>
    <n v="10683"/>
    <n v="1.714285714285714E-2"/>
    <x v="3"/>
    <n v="0.83"/>
    <n v="8546"/>
    <n v="534"/>
  </r>
  <r>
    <x v="42"/>
    <n v="12150"/>
    <n v="2.2857142857142857E-2"/>
    <x v="2"/>
    <n v="0.87"/>
    <n v="7957"/>
    <n v="497"/>
  </r>
  <r>
    <x v="43"/>
    <n v="11542"/>
    <n v="1.4999999999999999E-2"/>
    <x v="0"/>
    <n v="0.85"/>
    <n v="7842"/>
    <n v="523"/>
  </r>
  <r>
    <x v="44"/>
    <n v="11550"/>
    <n v="0.03"/>
    <x v="17"/>
    <n v="0.84"/>
    <n v="7550"/>
    <n v="360"/>
  </r>
  <r>
    <x v="45"/>
    <n v="10140"/>
    <n v="3.7499999999999999E-2"/>
    <x v="15"/>
    <n v="0.78"/>
    <n v="8213"/>
    <n v="391"/>
  </r>
  <r>
    <x v="46"/>
    <n v="10780"/>
    <n v="1.4999999999999999E-2"/>
    <x v="0"/>
    <n v="0.83"/>
    <n v="7658"/>
    <n v="365"/>
  </r>
  <r>
    <x v="47"/>
    <n v="11210"/>
    <n v="0.03"/>
    <x v="15"/>
    <n v="0.91"/>
    <n v="8543"/>
    <n v="503"/>
  </r>
  <r>
    <x v="48"/>
    <n v="11450"/>
    <n v="2.1428571428571429E-2"/>
    <x v="1"/>
    <n v="0.91"/>
    <n v="7818"/>
    <n v="460"/>
  </r>
  <r>
    <x v="49"/>
    <n v="12520"/>
    <n v="0.03"/>
    <x v="5"/>
    <n v="0.93"/>
    <n v="7769"/>
    <n v="370"/>
  </r>
  <r>
    <x v="50"/>
    <n v="11240"/>
    <n v="1.2500000000000001E-2"/>
    <x v="17"/>
    <n v="0.82"/>
    <n v="7168"/>
    <n v="358"/>
  </r>
  <r>
    <x v="51"/>
    <n v="11250"/>
    <n v="1.4999999999999999E-2"/>
    <x v="4"/>
    <n v="0.92"/>
    <n v="7796"/>
    <n v="3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0200"/>
    <n v="3.49E-2"/>
    <n v="17"/>
    <n v="0.82"/>
    <n v="8584"/>
    <n v="944"/>
  </r>
  <r>
    <x v="1"/>
    <n v="9174"/>
    <n v="2.2499999999999999E-2"/>
    <n v="19"/>
    <n v="0.79"/>
    <n v="8234"/>
    <n v="1564"/>
  </r>
  <r>
    <x v="2"/>
    <n v="8165"/>
    <n v="9.9000000000000008E-3"/>
    <n v="11"/>
    <n v="0.8"/>
    <n v="6532"/>
    <n v="1110"/>
  </r>
  <r>
    <x v="3"/>
    <n v="9520"/>
    <n v="3.1199999999999999E-2"/>
    <n v="11"/>
    <n v="0.83"/>
    <n v="7090"/>
    <n v="1064"/>
  </r>
  <r>
    <x v="4"/>
    <n v="8672"/>
    <n v="2.1700000000000001E-2"/>
    <n v="10"/>
    <n v="0.88"/>
    <n v="7337"/>
    <n v="1101"/>
  </r>
  <r>
    <x v="5"/>
    <n v="9149"/>
    <n v="0.02"/>
    <n v="21"/>
    <n v="0.78"/>
    <n v="7078"/>
    <n v="849"/>
  </r>
  <r>
    <x v="6"/>
    <n v="8000"/>
    <n v="2.18E-2"/>
    <n v="12"/>
    <n v="0.78"/>
    <n v="7620"/>
    <n v="914"/>
  </r>
  <r>
    <x v="7"/>
    <n v="8185"/>
    <n v="1.8200000000000001E-2"/>
    <n v="10"/>
    <n v="0.79"/>
    <n v="7739"/>
    <n v="851"/>
  </r>
  <r>
    <x v="8"/>
    <n v="8532"/>
    <n v="2.5700000000000001E-2"/>
    <n v="17"/>
    <n v="0.78"/>
    <n v="7927"/>
    <n v="1110"/>
  </r>
  <r>
    <x v="9"/>
    <n v="8190"/>
    <n v="2.0799999999999999E-2"/>
    <n v="14"/>
    <n v="0.85"/>
    <n v="6790"/>
    <n v="815"/>
  </r>
  <r>
    <x v="10"/>
    <n v="7813"/>
    <n v="7.4000000000000003E-3"/>
    <n v="23"/>
    <n v="0.82"/>
    <n v="7320"/>
    <n v="1098"/>
  </r>
  <r>
    <x v="11"/>
    <n v="9341"/>
    <n v="1.9900000000000001E-2"/>
    <n v="21"/>
    <n v="0.8"/>
    <n v="8175"/>
    <n v="981"/>
  </r>
  <r>
    <x v="12"/>
    <n v="8711"/>
    <n v="2.52E-2"/>
    <n v="15"/>
    <n v="0.85"/>
    <n v="9219"/>
    <n v="1659"/>
  </r>
  <r>
    <x v="13"/>
    <n v="9544"/>
    <n v="3.0499999999999999E-2"/>
    <n v="22"/>
    <n v="0.91"/>
    <n v="7025"/>
    <n v="984"/>
  </r>
  <r>
    <x v="14"/>
    <n v="7466"/>
    <n v="1.6299999999999999E-2"/>
    <n v="11"/>
    <n v="0.87"/>
    <n v="5613"/>
    <n v="1010"/>
  </r>
  <r>
    <x v="15"/>
    <n v="7464"/>
    <n v="2.29E-2"/>
    <n v="25"/>
    <n v="0.81"/>
    <n v="6971"/>
    <n v="837"/>
  </r>
  <r>
    <x v="16"/>
    <n v="9308"/>
    <n v="1.5900000000000001E-2"/>
    <n v="26"/>
    <n v="0.86"/>
    <n v="6803"/>
    <n v="1225"/>
  </r>
  <r>
    <x v="17"/>
    <n v="8372"/>
    <n v="1.18E-2"/>
    <n v="11"/>
    <n v="0.85"/>
    <n v="6011"/>
    <n v="1022"/>
  </r>
  <r>
    <x v="18"/>
    <n v="8645"/>
    <n v="3.1800000000000002E-2"/>
    <n v="16"/>
    <n v="0.87"/>
    <n v="7670"/>
    <n v="920"/>
  </r>
  <r>
    <x v="19"/>
    <n v="9000"/>
    <n v="2.8199999999999999E-2"/>
    <n v="22"/>
    <n v="0.78"/>
    <n v="7205"/>
    <n v="1153"/>
  </r>
  <r>
    <x v="20"/>
    <n v="7837"/>
    <n v="1.55E-2"/>
    <n v="7"/>
    <n v="0.88"/>
    <n v="6299"/>
    <n v="756"/>
  </r>
  <r>
    <x v="21"/>
    <n v="8609"/>
    <n v="3.8600000000000002E-2"/>
    <n v="13"/>
    <n v="0.81"/>
    <n v="6971"/>
    <n v="837"/>
  </r>
  <r>
    <x v="22"/>
    <n v="8483"/>
    <n v="1.46E-2"/>
    <n v="23"/>
    <n v="0.79"/>
    <n v="6049"/>
    <n v="665"/>
  </r>
  <r>
    <x v="23"/>
    <n v="9387"/>
    <n v="3.1899999999999998E-2"/>
    <n v="20"/>
    <n v="0.83"/>
    <n v="7860"/>
    <n v="1415"/>
  </r>
  <r>
    <x v="24"/>
    <n v="9421"/>
    <n v="1.18E-2"/>
    <n v="12"/>
    <n v="0.87"/>
    <n v="7978"/>
    <n v="1276"/>
  </r>
  <r>
    <x v="25"/>
    <n v="8283"/>
    <n v="3.4500000000000003E-2"/>
    <n v="12"/>
    <n v="0.8"/>
    <n v="7665"/>
    <n v="1073"/>
  </r>
  <r>
    <x v="26"/>
    <n v="9520"/>
    <n v="9.2999999999999992E-3"/>
    <n v="11"/>
    <n v="0.9"/>
    <n v="7524"/>
    <n v="1279"/>
  </r>
  <r>
    <x v="27"/>
    <n v="8328"/>
    <n v="2.23E-2"/>
    <n v="13"/>
    <n v="0.93"/>
    <n v="6672"/>
    <n v="1268"/>
  </r>
  <r>
    <x v="28"/>
    <n v="7950"/>
    <n v="2.23E-2"/>
    <n v="12"/>
    <n v="0.89"/>
    <n v="6901"/>
    <n v="828"/>
  </r>
  <r>
    <x v="29"/>
    <n v="7990"/>
    <n v="1.44E-2"/>
    <n v="7"/>
    <n v="0.82"/>
    <n v="7572"/>
    <n v="1212"/>
  </r>
  <r>
    <x v="30"/>
    <n v="7936"/>
    <n v="7.7000000000000002E-3"/>
    <n v="22"/>
    <n v="0.8"/>
    <n v="6439"/>
    <n v="1159"/>
  </r>
  <r>
    <x v="31"/>
    <n v="8672"/>
    <n v="1.2E-2"/>
    <n v="16"/>
    <n v="0.93"/>
    <n v="6879"/>
    <n v="1101"/>
  </r>
  <r>
    <x v="32"/>
    <n v="8963"/>
    <n v="3.9899999999999998E-2"/>
    <n v="22"/>
    <n v="0.87"/>
    <n v="7251"/>
    <n v="1378"/>
  </r>
  <r>
    <x v="33"/>
    <n v="8420"/>
    <n v="7.7000000000000002E-3"/>
    <n v="10"/>
    <n v="0.85"/>
    <n v="6722"/>
    <n v="672"/>
  </r>
  <r>
    <x v="34"/>
    <n v="7616"/>
    <n v="1.4999999999999999E-2"/>
    <n v="20"/>
    <n v="0.87"/>
    <n v="5678"/>
    <n v="681"/>
  </r>
  <r>
    <x v="35"/>
    <n v="7887"/>
    <n v="2.5999999999999999E-2"/>
    <n v="16"/>
    <n v="0.88"/>
    <n v="7270"/>
    <n v="872"/>
  </r>
  <r>
    <x v="36"/>
    <n v="8882"/>
    <n v="2.2599999999999999E-2"/>
    <n v="8"/>
    <n v="0.86"/>
    <n v="8229"/>
    <n v="987"/>
  </r>
  <r>
    <x v="37"/>
    <n v="8728"/>
    <n v="1.7999999999999999E-2"/>
    <n v="13"/>
    <n v="0.86"/>
    <n v="7061"/>
    <n v="777"/>
  </r>
  <r>
    <x v="38"/>
    <n v="8735"/>
    <n v="3.0300000000000001E-2"/>
    <n v="23"/>
    <n v="0.87"/>
    <n v="7232"/>
    <n v="1374"/>
  </r>
  <r>
    <x v="39"/>
    <n v="7369"/>
    <n v="2.35E-2"/>
    <n v="17"/>
    <n v="0.9"/>
    <n v="6671"/>
    <n v="667"/>
  </r>
  <r>
    <x v="40"/>
    <n v="9605"/>
    <n v="1.2999999999999999E-2"/>
    <n v="17"/>
    <n v="0.84"/>
    <n v="7379"/>
    <n v="1328"/>
  </r>
  <r>
    <x v="41"/>
    <n v="9187"/>
    <n v="1.6299999999999999E-2"/>
    <n v="9"/>
    <n v="0.83"/>
    <n v="7691"/>
    <n v="1231"/>
  </r>
  <r>
    <x v="42"/>
    <n v="10206"/>
    <n v="2.01E-2"/>
    <n v="11"/>
    <n v="0.93"/>
    <n v="7002"/>
    <n v="770"/>
  </r>
  <r>
    <x v="43"/>
    <n v="10157"/>
    <n v="1.47E-2"/>
    <n v="18"/>
    <n v="0.85"/>
    <n v="6666"/>
    <n v="1267"/>
  </r>
  <r>
    <x v="44"/>
    <n v="10280"/>
    <n v="2.7300000000000001E-2"/>
    <n v="19"/>
    <n v="0.84"/>
    <n v="6040"/>
    <n v="664"/>
  </r>
  <r>
    <x v="45"/>
    <n v="11240"/>
    <n v="3.9800000000000002E-2"/>
    <n v="21"/>
    <n v="0.78"/>
    <n v="6981"/>
    <n v="698"/>
  </r>
  <r>
    <x v="46"/>
    <n v="10558"/>
    <n v="1.37E-2"/>
    <n v="23"/>
    <n v="0.83"/>
    <n v="6892"/>
    <n v="1172"/>
  </r>
  <r>
    <x v="47"/>
    <n v="10253"/>
    <n v="2.9100000000000001E-2"/>
    <n v="23"/>
    <n v="0.91"/>
    <n v="8714"/>
    <n v="1656"/>
  </r>
  <r>
    <x v="48"/>
    <n v="10850"/>
    <n v="2.2100000000000002E-2"/>
    <n v="18"/>
    <n v="0.94"/>
    <n v="7662"/>
    <n v="1149"/>
  </r>
  <r>
    <x v="49"/>
    <n v="10141"/>
    <n v="2.7E-2"/>
    <n v="17"/>
    <n v="0.93"/>
    <n v="6060"/>
    <n v="606"/>
  </r>
  <r>
    <x v="50"/>
    <n v="11000"/>
    <n v="1.2E-2"/>
    <n v="21"/>
    <n v="0.9"/>
    <n v="6021"/>
    <n v="1144"/>
  </r>
  <r>
    <x v="51"/>
    <n v="10350"/>
    <n v="1.5599999999999999E-2"/>
    <n v="22"/>
    <n v="0.92"/>
    <n v="6627"/>
    <n v="9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2138"/>
    <n v="3.9100000000000003E-2"/>
    <n v="23"/>
    <n v="0.82"/>
    <n v="10387"/>
    <n v="1150"/>
  </r>
  <r>
    <x v="1"/>
    <n v="10642"/>
    <n v="2.52E-2"/>
    <n v="30"/>
    <n v="0.91"/>
    <n v="9551"/>
    <n v="1439"/>
  </r>
  <r>
    <x v="2"/>
    <n v="12250"/>
    <n v="1.0999999999999999E-2"/>
    <n v="15"/>
    <n v="0.8"/>
    <n v="7838"/>
    <n v="1232"/>
  </r>
  <r>
    <x v="3"/>
    <n v="12090"/>
    <n v="3.4599999999999999E-2"/>
    <n v="14"/>
    <n v="0.83"/>
    <n v="8224"/>
    <n v="1032"/>
  </r>
  <r>
    <x v="4"/>
    <n v="10840"/>
    <n v="2.41E-2"/>
    <n v="12"/>
    <n v="0.88"/>
    <n v="8951"/>
    <n v="1387"/>
  </r>
  <r>
    <x v="5"/>
    <n v="11802"/>
    <n v="2.1999999999999999E-2"/>
    <n v="34"/>
    <n v="0.78"/>
    <n v="7998"/>
    <n v="1044"/>
  </r>
  <r>
    <x v="6"/>
    <n v="9120"/>
    <n v="2.4400000000000002E-2"/>
    <n v="18"/>
    <n v="0.82"/>
    <n v="8077"/>
    <n v="1197"/>
  </r>
  <r>
    <x v="7"/>
    <n v="14520"/>
    <n v="2.0199999999999999E-2"/>
    <n v="15"/>
    <n v="0.79"/>
    <n v="8126"/>
    <n v="800"/>
  </r>
  <r>
    <x v="8"/>
    <n v="10324"/>
    <n v="2.8299999999999999E-2"/>
    <n v="27"/>
    <n v="0.92"/>
    <n v="8878"/>
    <n v="1421"/>
  </r>
  <r>
    <x v="9"/>
    <n v="13580"/>
    <n v="2.3300000000000001E-2"/>
    <n v="18"/>
    <n v="0.79"/>
    <n v="7537"/>
    <n v="1000"/>
  </r>
  <r>
    <x v="10"/>
    <n v="9923"/>
    <n v="8.0999999999999996E-3"/>
    <n v="35"/>
    <n v="0.82"/>
    <n v="7832"/>
    <n v="1318"/>
  </r>
  <r>
    <x v="11"/>
    <n v="10742"/>
    <n v="2.2100000000000002E-2"/>
    <n v="33"/>
    <n v="0.8"/>
    <n v="9974"/>
    <n v="1177"/>
  </r>
  <r>
    <x v="12"/>
    <n v="11150"/>
    <n v="2.8199999999999999E-2"/>
    <n v="24"/>
    <n v="0.85"/>
    <n v="11155"/>
    <n v="1576"/>
  </r>
  <r>
    <x v="13"/>
    <n v="11453"/>
    <n v="3.39E-2"/>
    <n v="26"/>
    <n v="0.88"/>
    <n v="7306"/>
    <n v="1191"/>
  </r>
  <r>
    <x v="14"/>
    <n v="8437"/>
    <n v="1.7899999999999999E-2"/>
    <n v="17"/>
    <n v="0.87"/>
    <n v="6455"/>
    <n v="1212"/>
  </r>
  <r>
    <x v="15"/>
    <n v="10226"/>
    <n v="2.52E-2"/>
    <n v="37"/>
    <n v="0.78"/>
    <n v="7529"/>
    <n v="1096"/>
  </r>
  <r>
    <x v="16"/>
    <n v="10704"/>
    <n v="1.7600000000000001E-2"/>
    <n v="36"/>
    <n v="0.86"/>
    <n v="8028"/>
    <n v="1335"/>
  </r>
  <r>
    <x v="17"/>
    <n v="10381"/>
    <n v="1.2999999999999999E-2"/>
    <n v="15"/>
    <n v="0.85"/>
    <n v="6312"/>
    <n v="1022"/>
  </r>
  <r>
    <x v="18"/>
    <n v="11930"/>
    <n v="3.5299999999999998E-2"/>
    <n v="22"/>
    <n v="0.87"/>
    <n v="8514"/>
    <n v="1205"/>
  </r>
  <r>
    <x v="19"/>
    <n v="12510"/>
    <n v="3.1300000000000001E-2"/>
    <n v="29"/>
    <n v="0.78"/>
    <n v="7637"/>
    <n v="1211"/>
  </r>
  <r>
    <x v="20"/>
    <n v="10815"/>
    <n v="1.7399999999999999E-2"/>
    <n v="10"/>
    <n v="0.86"/>
    <n v="7244"/>
    <n v="1052"/>
  </r>
  <r>
    <x v="21"/>
    <n v="11020"/>
    <n v="4.2799999999999998E-2"/>
    <n v="18"/>
    <n v="0.81"/>
    <n v="7598"/>
    <n v="1063"/>
  </r>
  <r>
    <x v="22"/>
    <n v="10264"/>
    <n v="1.6199999999999999E-2"/>
    <n v="32"/>
    <n v="0.79"/>
    <n v="6896"/>
    <n v="685"/>
  </r>
  <r>
    <x v="23"/>
    <n v="14445"/>
    <n v="3.5099999999999999E-2"/>
    <n v="24"/>
    <n v="0.83"/>
    <n v="8174"/>
    <n v="1599"/>
  </r>
  <r>
    <x v="24"/>
    <n v="11965"/>
    <n v="1.2999999999999999E-2"/>
    <n v="19"/>
    <n v="0.87"/>
    <n v="8536"/>
    <n v="1646"/>
  </r>
  <r>
    <x v="25"/>
    <n v="10519"/>
    <n v="3.8600000000000002E-2"/>
    <n v="18"/>
    <n v="0.8"/>
    <n v="8738"/>
    <n v="1255"/>
  </r>
  <r>
    <x v="26"/>
    <n v="10853"/>
    <n v="1.03E-2"/>
    <n v="16"/>
    <n v="0.9"/>
    <n v="9179"/>
    <n v="1522"/>
  </r>
  <r>
    <x v="27"/>
    <n v="9244"/>
    <n v="2.5000000000000001E-2"/>
    <n v="17"/>
    <n v="0.93"/>
    <n v="7539"/>
    <n v="1572"/>
  </r>
  <r>
    <x v="28"/>
    <n v="12520"/>
    <n v="2.4500000000000001E-2"/>
    <n v="16"/>
    <n v="0.89"/>
    <n v="8419"/>
    <n v="770"/>
  </r>
  <r>
    <x v="29"/>
    <n v="10467"/>
    <n v="1.6E-2"/>
    <n v="9"/>
    <n v="0.79"/>
    <n v="8708"/>
    <n v="1442"/>
  </r>
  <r>
    <x v="30"/>
    <n v="10222"/>
    <n v="8.5000000000000006E-3"/>
    <n v="34"/>
    <n v="0.84"/>
    <n v="7340"/>
    <n v="1182"/>
  </r>
  <r>
    <x v="31"/>
    <n v="11013"/>
    <n v="1.34E-2"/>
    <n v="23"/>
    <n v="0.92"/>
    <n v="7154"/>
    <n v="1057"/>
  </r>
  <r>
    <x v="32"/>
    <n v="10576"/>
    <n v="4.4299999999999999E-2"/>
    <n v="29"/>
    <n v="0.87"/>
    <n v="8484"/>
    <n v="1350"/>
  </r>
  <r>
    <x v="33"/>
    <n v="10525"/>
    <n v="8.5000000000000006E-3"/>
    <n v="13"/>
    <n v="0.79"/>
    <n v="7260"/>
    <n v="759"/>
  </r>
  <r>
    <x v="34"/>
    <n v="11200"/>
    <n v="1.6500000000000001E-2"/>
    <n v="26"/>
    <n v="0.87"/>
    <n v="6075"/>
    <n v="1052"/>
  </r>
  <r>
    <x v="35"/>
    <n v="11042"/>
    <n v="2.86E-2"/>
    <n v="22"/>
    <n v="0.88"/>
    <n v="8651"/>
    <n v="811"/>
  </r>
  <r>
    <x v="36"/>
    <n v="9770"/>
    <n v="2.53E-2"/>
    <n v="10"/>
    <n v="0.86"/>
    <n v="9793"/>
    <n v="1135"/>
  </r>
  <r>
    <x v="37"/>
    <n v="11608"/>
    <n v="1.9800000000000002E-2"/>
    <n v="16"/>
    <n v="0.86"/>
    <n v="7626"/>
    <n v="870"/>
  </r>
  <r>
    <x v="38"/>
    <n v="9958"/>
    <n v="3.39E-2"/>
    <n v="29"/>
    <n v="0.88"/>
    <n v="8823"/>
    <n v="1704"/>
  </r>
  <r>
    <x v="39"/>
    <n v="8253"/>
    <n v="2.63E-2"/>
    <n v="27"/>
    <n v="0.9"/>
    <n v="6938"/>
    <n v="647"/>
  </r>
  <r>
    <x v="40"/>
    <n v="13255"/>
    <n v="1.46E-2"/>
    <n v="20"/>
    <n v="0.84"/>
    <n v="7822"/>
    <n v="1248"/>
  </r>
  <r>
    <x v="41"/>
    <n v="11850"/>
    <n v="1.83E-2"/>
    <n v="12"/>
    <n v="0.83"/>
    <n v="9075"/>
    <n v="1293"/>
  </r>
  <r>
    <x v="42"/>
    <n v="12962"/>
    <n v="2.2100000000000002E-2"/>
    <n v="16"/>
    <n v="0.87"/>
    <n v="7772"/>
    <n v="855"/>
  </r>
  <r>
    <x v="43"/>
    <n v="14118"/>
    <n v="1.6299999999999999E-2"/>
    <n v="25"/>
    <n v="0.85"/>
    <n v="7266"/>
    <n v="1432"/>
  </r>
  <r>
    <x v="44"/>
    <n v="13056"/>
    <n v="0.03"/>
    <n v="25"/>
    <n v="0.84"/>
    <n v="8580"/>
    <n v="1200"/>
  </r>
  <r>
    <x v="45"/>
    <n v="15399"/>
    <n v="4.4200000000000003E-2"/>
    <n v="33"/>
    <n v="0.78"/>
    <n v="8307"/>
    <n v="1085"/>
  </r>
  <r>
    <x v="46"/>
    <n v="14359"/>
    <n v="1.5299999999999999E-2"/>
    <n v="36"/>
    <n v="0.78"/>
    <n v="9560"/>
    <n v="1488"/>
  </r>
  <r>
    <x v="47"/>
    <n v="13800"/>
    <n v="3.2000000000000001E-2"/>
    <n v="34"/>
    <n v="0.91"/>
    <n v="10631"/>
    <n v="1623"/>
  </r>
  <r>
    <x v="48"/>
    <n v="15299"/>
    <n v="2.4799999999999999E-2"/>
    <n v="23"/>
    <n v="0.91"/>
    <n v="9520"/>
    <n v="1287"/>
  </r>
  <r>
    <x v="49"/>
    <n v="16520"/>
    <n v="3.0200000000000001E-2"/>
    <n v="26"/>
    <n v="0.93"/>
    <n v="9000"/>
    <n v="1100"/>
  </r>
  <r>
    <x v="50"/>
    <n v="15290"/>
    <n v="1.3299999999999999E-2"/>
    <n v="28"/>
    <n v="0.96"/>
    <n v="9250"/>
    <n v="1361"/>
  </r>
  <r>
    <x v="51"/>
    <n v="15200"/>
    <n v="1.7500000000000002E-2"/>
    <n v="27"/>
    <n v="0.92"/>
    <n v="8800"/>
    <n v="14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4808"/>
    <n v="0.04"/>
    <n v="27"/>
    <n v="0.82"/>
    <n v="9660"/>
    <n v="1449"/>
  </r>
  <r>
    <x v="1"/>
    <n v="12451"/>
    <n v="2.52E-2"/>
    <n v="33"/>
    <n v="0.79"/>
    <n v="9933"/>
    <n v="1482"/>
  </r>
  <r>
    <x v="2"/>
    <n v="14945"/>
    <n v="2.8000000000000001E-2"/>
    <n v="18"/>
    <n v="0.8"/>
    <n v="8073"/>
    <n v="1725"/>
  </r>
  <r>
    <x v="3"/>
    <n v="12695"/>
    <n v="3.4599999999999999E-2"/>
    <n v="14"/>
    <n v="0.83"/>
    <n v="8471"/>
    <n v="1362"/>
  </r>
  <r>
    <x v="4"/>
    <n v="12032"/>
    <n v="2.41E-2"/>
    <n v="14"/>
    <n v="0.88"/>
    <n v="8593"/>
    <n v="1748"/>
  </r>
  <r>
    <x v="5"/>
    <n v="14871"/>
    <n v="2.1999999999999999E-2"/>
    <n v="35"/>
    <n v="0.78"/>
    <n v="8078"/>
    <n v="1378"/>
  </r>
  <r>
    <x v="6"/>
    <n v="11400"/>
    <n v="2.4400000000000002E-2"/>
    <n v="21"/>
    <n v="0.82"/>
    <n v="7350"/>
    <n v="1424"/>
  </r>
  <r>
    <x v="7"/>
    <n v="17714"/>
    <n v="2.0199999999999999E-2"/>
    <n v="16"/>
    <n v="0.79"/>
    <n v="8695"/>
    <n v="832"/>
  </r>
  <r>
    <x v="8"/>
    <n v="12389"/>
    <n v="2.8299999999999999E-2"/>
    <n v="28"/>
    <n v="0.78"/>
    <n v="8345"/>
    <n v="1705"/>
  </r>
  <r>
    <x v="9"/>
    <n v="17247"/>
    <n v="2.3300000000000001E-2"/>
    <n v="19"/>
    <n v="0.79"/>
    <n v="7688"/>
    <n v="1030"/>
  </r>
  <r>
    <x v="10"/>
    <n v="10419"/>
    <n v="2.1000000000000001E-2"/>
    <n v="35"/>
    <n v="0.82"/>
    <n v="8459"/>
    <n v="1582"/>
  </r>
  <r>
    <x v="11"/>
    <n v="12246"/>
    <n v="2.2100000000000002E-2"/>
    <n v="36"/>
    <n v="0.8"/>
    <n v="9974"/>
    <n v="1542"/>
  </r>
  <r>
    <x v="12"/>
    <n v="13380"/>
    <n v="2.8199999999999999E-2"/>
    <n v="25"/>
    <n v="0.85"/>
    <n v="10597"/>
    <n v="1608"/>
  </r>
  <r>
    <x v="13"/>
    <n v="14774"/>
    <n v="3.39E-2"/>
    <n v="31"/>
    <n v="0.88"/>
    <n v="6722"/>
    <n v="1167"/>
  </r>
  <r>
    <x v="14"/>
    <n v="10520"/>
    <n v="3.5999999999999997E-2"/>
    <n v="18"/>
    <n v="0.87"/>
    <n v="6455"/>
    <n v="1418"/>
  </r>
  <r>
    <x v="15"/>
    <n v="13498"/>
    <n v="2.52E-2"/>
    <n v="37"/>
    <n v="0.78"/>
    <n v="6776"/>
    <n v="1260"/>
  </r>
  <r>
    <x v="16"/>
    <n v="13808"/>
    <n v="1.7600000000000001E-2"/>
    <n v="39"/>
    <n v="0.86"/>
    <n v="7305"/>
    <n v="1522"/>
  </r>
  <r>
    <x v="17"/>
    <n v="11419"/>
    <n v="0.03"/>
    <n v="15"/>
    <n v="0.85"/>
    <n v="6249"/>
    <n v="1134"/>
  </r>
  <r>
    <x v="18"/>
    <n v="13720"/>
    <n v="3.5299999999999998E-2"/>
    <n v="22"/>
    <n v="0.87"/>
    <n v="8344"/>
    <n v="1687"/>
  </r>
  <r>
    <x v="19"/>
    <n v="15638"/>
    <n v="3.1300000000000001E-2"/>
    <n v="35"/>
    <n v="0.78"/>
    <n v="7408"/>
    <n v="1272"/>
  </r>
  <r>
    <x v="20"/>
    <n v="11572"/>
    <n v="1.7399999999999999E-2"/>
    <n v="12"/>
    <n v="0.86"/>
    <n v="6592"/>
    <n v="1252"/>
  </r>
  <r>
    <x v="21"/>
    <n v="13224"/>
    <n v="4.2799999999999998E-2"/>
    <n v="19"/>
    <n v="0.81"/>
    <n v="7294"/>
    <n v="1212"/>
  </r>
  <r>
    <x v="22"/>
    <n v="11598"/>
    <n v="2.5000000000000001E-2"/>
    <n v="39"/>
    <n v="0.79"/>
    <n v="7172"/>
    <n v="884"/>
  </r>
  <r>
    <x v="23"/>
    <n v="16178"/>
    <n v="3.5099999999999999E-2"/>
    <n v="29"/>
    <n v="0.83"/>
    <n v="7847"/>
    <n v="1855"/>
  </r>
  <r>
    <x v="24"/>
    <n v="15794"/>
    <n v="1.2999999999999999E-2"/>
    <n v="20"/>
    <n v="0.87"/>
    <n v="7682"/>
    <n v="2222"/>
  </r>
  <r>
    <x v="25"/>
    <n v="11361"/>
    <n v="3.8600000000000002E-2"/>
    <n v="20"/>
    <n v="0.8"/>
    <n v="8388"/>
    <n v="1544"/>
  </r>
  <r>
    <x v="26"/>
    <n v="11504"/>
    <n v="0.03"/>
    <n v="19"/>
    <n v="0.9"/>
    <n v="9913"/>
    <n v="1552"/>
  </r>
  <r>
    <x v="27"/>
    <n v="11555"/>
    <n v="2.5000000000000001E-2"/>
    <n v="20"/>
    <n v="0.93"/>
    <n v="7237"/>
    <n v="1981"/>
  </r>
  <r>
    <x v="28"/>
    <n v="15274"/>
    <n v="2.4500000000000001E-2"/>
    <n v="20"/>
    <n v="0.89"/>
    <n v="7661"/>
    <n v="978"/>
  </r>
  <r>
    <x v="29"/>
    <n v="13502"/>
    <n v="1.6E-2"/>
    <n v="11"/>
    <n v="0.85"/>
    <n v="8360"/>
    <n v="1413"/>
  </r>
  <r>
    <x v="30"/>
    <n v="12062"/>
    <n v="0.04"/>
    <n v="35"/>
    <n v="0.8"/>
    <n v="6973"/>
    <n v="1430"/>
  </r>
  <r>
    <x v="31"/>
    <n v="14317"/>
    <n v="2.8000000000000001E-2"/>
    <n v="24"/>
    <n v="0.92"/>
    <n v="7297"/>
    <n v="1194"/>
  </r>
  <r>
    <x v="32"/>
    <n v="13749"/>
    <n v="4.4299999999999999E-2"/>
    <n v="29"/>
    <n v="0.87"/>
    <n v="7890"/>
    <n v="1323"/>
  </r>
  <r>
    <x v="33"/>
    <n v="13472"/>
    <n v="8.5000000000000006E-3"/>
    <n v="16"/>
    <n v="0.79"/>
    <n v="6824"/>
    <n v="1009"/>
  </r>
  <r>
    <x v="34"/>
    <n v="11872"/>
    <n v="1.6500000000000001E-2"/>
    <n v="31"/>
    <n v="0.87"/>
    <n v="5650"/>
    <n v="1326"/>
  </r>
  <r>
    <x v="35"/>
    <n v="13250"/>
    <n v="2.86E-2"/>
    <n v="22"/>
    <n v="0.88"/>
    <n v="8305"/>
    <n v="892"/>
  </r>
  <r>
    <x v="36"/>
    <n v="11138"/>
    <n v="2.53E-2"/>
    <n v="11"/>
    <n v="0.86"/>
    <n v="9597"/>
    <n v="1578"/>
  </r>
  <r>
    <x v="37"/>
    <n v="14858"/>
    <n v="1.9800000000000002E-2"/>
    <n v="19"/>
    <n v="0.86"/>
    <n v="6863"/>
    <n v="931"/>
  </r>
  <r>
    <x v="38"/>
    <n v="12448"/>
    <n v="3.39E-2"/>
    <n v="34"/>
    <n v="0.88"/>
    <n v="9176"/>
    <n v="2300"/>
  </r>
  <r>
    <x v="39"/>
    <n v="14500"/>
    <n v="2.63E-2"/>
    <n v="31"/>
    <n v="0.9"/>
    <n v="7077"/>
    <n v="906"/>
  </r>
  <r>
    <x v="40"/>
    <n v="15243"/>
    <n v="1.46E-2"/>
    <n v="22"/>
    <n v="0.84"/>
    <n v="7509"/>
    <n v="1560"/>
  </r>
  <r>
    <x v="41"/>
    <n v="15405"/>
    <n v="1.83E-2"/>
    <n v="13"/>
    <n v="0.83"/>
    <n v="8621"/>
    <n v="1771"/>
  </r>
  <r>
    <x v="42"/>
    <n v="15820"/>
    <n v="2.2100000000000002E-2"/>
    <n v="18"/>
    <n v="0.87"/>
    <n v="8316"/>
    <n v="1350"/>
  </r>
  <r>
    <x v="43"/>
    <n v="18777"/>
    <n v="0.02"/>
    <n v="28"/>
    <n v="0.85"/>
    <n v="8400"/>
    <n v="1690"/>
  </r>
  <r>
    <x v="44"/>
    <n v="16059"/>
    <n v="0.03"/>
    <n v="27"/>
    <n v="0.84"/>
    <n v="9095"/>
    <n v="1404"/>
  </r>
  <r>
    <x v="45"/>
    <n v="18017"/>
    <n v="4.4200000000000003E-2"/>
    <n v="40"/>
    <n v="0.85"/>
    <n v="9500"/>
    <n v="1350"/>
  </r>
  <r>
    <x v="46"/>
    <n v="17231"/>
    <n v="2.3E-2"/>
    <n v="37"/>
    <n v="0.9"/>
    <n v="9082"/>
    <n v="2068"/>
  </r>
  <r>
    <x v="47"/>
    <n v="17664"/>
    <n v="3.2000000000000001E-2"/>
    <n v="36"/>
    <n v="0.91"/>
    <n v="9568"/>
    <n v="2094"/>
  </r>
  <r>
    <x v="48"/>
    <n v="18359"/>
    <n v="2.4799999999999999E-2"/>
    <n v="25"/>
    <n v="0.91"/>
    <n v="10186"/>
    <n v="1493"/>
  </r>
  <r>
    <x v="49"/>
    <n v="17200"/>
    <n v="3.0200000000000001E-2"/>
    <n v="31"/>
    <n v="0.93"/>
    <n v="9800"/>
    <n v="1496"/>
  </r>
  <r>
    <x v="50"/>
    <n v="18500"/>
    <n v="0.02"/>
    <n v="27"/>
    <n v="0.96"/>
    <n v="9713"/>
    <n v="1552"/>
  </r>
  <r>
    <x v="51"/>
    <n v="16112"/>
    <n v="0.03"/>
    <n v="27"/>
    <n v="0.92"/>
    <n v="9328"/>
    <n v="18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88437-C439-4940-AF46-27B553B08C3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C7:D60" firstHeaderRow="1" firstDataRow="1" firstDataCol="1"/>
  <pivotFields count="7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umFmtId="3" showAll="0"/>
    <pivotField numFmtId="10" showAll="0"/>
    <pivotField dataField="1" numFmtId="3" showAll="0">
      <items count="19">
        <item x="11"/>
        <item x="17"/>
        <item x="3"/>
        <item x="5"/>
        <item x="2"/>
        <item x="16"/>
        <item x="12"/>
        <item x="6"/>
        <item x="8"/>
        <item x="10"/>
        <item x="0"/>
        <item x="13"/>
        <item x="1"/>
        <item x="14"/>
        <item x="15"/>
        <item x="4"/>
        <item x="7"/>
        <item x="9"/>
        <item t="default"/>
      </items>
    </pivotField>
    <pivotField numFmtId="9" showAll="0"/>
    <pivotField numFmtId="3" showAll="0"/>
    <pivotField numFmtId="3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3" baseField="0" baseItem="0"/>
  </dataFields>
  <chartFormats count="1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BB804-2BB1-4014-8B25-489562C13800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Z5:AA58" firstHeaderRow="1" firstDataRow="1" firstDataCol="1"/>
  <pivotFields count="7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umFmtId="3" showAll="0"/>
    <pivotField numFmtId="10" showAll="0"/>
    <pivotField dataField="1" numFmtId="3" showAll="0"/>
    <pivotField numFmtId="9" showAll="0"/>
    <pivotField numFmtId="3" showAll="0"/>
    <pivotField numFmtId="3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2E931-BA43-44C1-A4CF-4AA17278C4D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R6:S59" firstHeaderRow="1" firstDataRow="1" firstDataCol="1"/>
  <pivotFields count="7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umFmtId="3" showAll="0"/>
    <pivotField numFmtId="10" showAll="0"/>
    <pivotField dataField="1" numFmtId="3" showAll="0"/>
    <pivotField numFmtId="9" showAll="0"/>
    <pivotField numFmtId="3" showAll="0"/>
    <pivotField numFmtId="3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3" baseField="0" baseItem="0"/>
  </dataFields>
  <chartFormats count="1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3A32E-87F2-4D00-BDFF-C89F4116A99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K6:L59" firstHeaderRow="1" firstDataRow="1" firstDataCol="1"/>
  <pivotFields count="7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umFmtId="3" showAll="0"/>
    <pivotField numFmtId="10" showAll="0"/>
    <pivotField dataField="1" numFmtId="3" showAll="0"/>
    <pivotField numFmtId="9" showAll="0"/>
    <pivotField numFmtId="3" showAll="0"/>
    <pivotField numFmtId="3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3" baseField="0" baseItem="0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35" dataDxfId="34">
  <tableColumns count="7">
    <tableColumn id="1" xr3:uid="{25D70E68-5107-4DDD-890E-48A69B0904A3}" name="Week" dataDxfId="33"/>
    <tableColumn id="2" xr3:uid="{F22DE97A-D59C-48F0-81B7-D38414419E7D}" name="Impressions" dataDxfId="32"/>
    <tableColumn id="3" xr3:uid="{2BE37DF8-0ED9-42A8-B6D7-DB55359B89DF}" name="Engagement Rate" dataDxfId="31"/>
    <tableColumn id="4" xr3:uid="{F236E609-3241-4A8E-91ED-0A1B0C671630}" name="Audience Growth Rate" dataDxfId="30"/>
    <tableColumn id="5" xr3:uid="{1B209FFD-2BAA-4216-A680-A05B0324A8AD}" name="Response Rate" dataDxfId="29"/>
    <tableColumn id="7" xr3:uid="{D112648D-8006-4945-A9BD-B36125BA153A}" name="Post Reach" dataDxfId="28"/>
    <tableColumn id="8" xr3:uid="{85432E2E-C6D4-4339-81F6-1DA84874227D}" name="Lik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26" dataDxfId="25">
  <tableColumns count="7">
    <tableColumn id="1" xr3:uid="{07785C78-ECA8-401F-855F-AEFF741B03A2}" name="Week" dataDxfId="24"/>
    <tableColumn id="2" xr3:uid="{8443A1CA-CBDE-46BC-9EAC-FF67BB4CE3DD}" name="Impressions" dataDxfId="23"/>
    <tableColumn id="3" xr3:uid="{92E5CC0A-E82E-45F3-8B41-5A6E8465AE44}" name="Engagement Rate" dataDxfId="22"/>
    <tableColumn id="4" xr3:uid="{BE16DAC0-32D3-46F5-872B-5A2A5074E789}" name="Audience Growth Rate" dataDxfId="21"/>
    <tableColumn id="5" xr3:uid="{ED394459-7585-4136-BFBB-2444F2B434E9}" name="Response Rate" dataDxfId="20"/>
    <tableColumn id="7" xr3:uid="{1EC76CE8-A774-447F-BA82-066CE64B1722}" name="Post Reach" dataDxfId="19"/>
    <tableColumn id="8" xr3:uid="{9F006A37-B2C7-4138-BDF7-976D57008615}" name="Like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17" dataDxfId="16">
  <tableColumns count="7">
    <tableColumn id="1" xr3:uid="{ECAB29B2-2AE1-40E2-A65D-EB63AA845F8C}" name="Week" dataDxfId="15"/>
    <tableColumn id="2" xr3:uid="{A63A424A-1A15-4D4B-AE5C-A4A8AE18615B}" name="Impressions" dataDxfId="14"/>
    <tableColumn id="3" xr3:uid="{D98CADC7-CE85-4FDE-873C-B4E969E0F279}" name="Engagement Rate" dataDxfId="13"/>
    <tableColumn id="4" xr3:uid="{68E2357B-84CE-46C0-A846-6EA90CC086C6}" name="Audience Growth Rate" dataDxfId="12"/>
    <tableColumn id="5" xr3:uid="{E38DCFD5-9CEF-45EF-8000-9A593F59C3E0}" name="Response Rate" dataDxfId="11"/>
    <tableColumn id="7" xr3:uid="{EAB5218D-C2E3-4B31-8AAE-25F1C6437781}" name="Post Reach" dataDxfId="10"/>
    <tableColumn id="8" xr3:uid="{F75A9176-ED52-41A1-9EB8-46E08A9827B1}" name="Lik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8" dataDxfId="7">
  <tableColumns count="7">
    <tableColumn id="1" xr3:uid="{4343BD06-6156-4C3F-9855-F128033584A7}" name="Week" dataDxfId="6"/>
    <tableColumn id="2" xr3:uid="{5FED86A0-FD98-4FBF-BDEB-351F2DF2D683}" name="Impressions" dataDxfId="5"/>
    <tableColumn id="3" xr3:uid="{9799D154-B5D1-4FDD-8117-F6DF61A25491}" name="Engagement Rate" dataDxfId="4"/>
    <tableColumn id="4" xr3:uid="{767F97DA-220F-4F41-B31E-4116A2691DDB}" name="Audience Growth Rate" dataDxfId="3"/>
    <tableColumn id="5" xr3:uid="{EADC66EF-5A13-4C51-A8C4-804340CED61E}" name="Response Rate" dataDxfId="2"/>
    <tableColumn id="7" xr3:uid="{D900D829-017E-4C32-9108-742F0DB897AC}" name="Post Reach" dataDxfId="1"/>
    <tableColumn id="8" xr3:uid="{0D7AE255-6F61-4D65-BABF-7453D7572E49}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1034-5BDD-44AE-A996-DA003B59D2DD}">
  <dimension ref="A1:X42"/>
  <sheetViews>
    <sheetView tabSelected="1" zoomScale="60" zoomScaleNormal="60" workbookViewId="0">
      <selection activeCell="X16" sqref="X16"/>
    </sheetView>
  </sheetViews>
  <sheetFormatPr defaultRowHeight="14.4" x14ac:dyDescent="0.3"/>
  <sheetData>
    <row r="1" spans="1:24" ht="52.8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24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24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4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spans="1:24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4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spans="1:24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spans="1:24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spans="1:24" ht="15.6" x14ac:dyDescent="0.3">
      <c r="A12" s="28"/>
      <c r="B12" s="28"/>
      <c r="C12" s="28"/>
      <c r="D12" s="28"/>
      <c r="E12" s="28"/>
      <c r="F12" s="28"/>
      <c r="G12" s="28"/>
      <c r="H12" s="28"/>
      <c r="I12" s="28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spans="1:24" ht="15.6" x14ac:dyDescent="0.3">
      <c r="A13" s="28"/>
      <c r="B13" s="28"/>
      <c r="C13" s="28"/>
      <c r="D13" s="28"/>
      <c r="E13" s="28"/>
      <c r="F13" s="28"/>
      <c r="G13" s="28"/>
      <c r="H13" s="28"/>
      <c r="I13" s="28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spans="1:24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spans="1:24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spans="1:24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4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4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4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4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4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4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4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4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4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4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1:24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 spans="1:24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 spans="1:24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 spans="1:24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 spans="1:24" x14ac:dyDescent="0.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1:24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1:24" x14ac:dyDescent="0.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1:24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1:24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 spans="1:24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 spans="1:24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spans="1:24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1:24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spans="1:24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spans="1:24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1:24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J63"/>
  <sheetViews>
    <sheetView topLeftCell="F1" zoomScaleNormal="100" workbookViewId="0">
      <selection activeCell="N8" sqref="N8:O8"/>
    </sheetView>
  </sheetViews>
  <sheetFormatPr defaultRowHeight="13.2" x14ac:dyDescent="0.25"/>
  <cols>
    <col min="1" max="1" width="8.88671875" style="6"/>
    <col min="2" max="2" width="5.5546875" style="7" bestFit="1" customWidth="1"/>
    <col min="3" max="3" width="13.6640625" style="7" customWidth="1"/>
    <col min="4" max="4" width="17.77734375" style="7" customWidth="1"/>
    <col min="5" max="5" width="21.5546875" style="7" customWidth="1"/>
    <col min="6" max="6" width="15.5546875" style="7" customWidth="1"/>
    <col min="7" max="7" width="12.44140625" style="7" customWidth="1"/>
    <col min="8" max="8" width="12.88671875" style="7" customWidth="1"/>
    <col min="9" max="9" width="8.88671875" style="6"/>
    <col min="10" max="10" width="8.88671875" style="7"/>
    <col min="11" max="11" width="13.6640625" style="7" customWidth="1"/>
    <col min="12" max="12" width="17.77734375" style="7" customWidth="1"/>
    <col min="13" max="13" width="21.5546875" style="7" customWidth="1"/>
    <col min="14" max="14" width="15.5546875" style="7" customWidth="1"/>
    <col min="15" max="15" width="12.44140625" style="7" customWidth="1"/>
    <col min="16" max="16" width="12.88671875" style="7" customWidth="1"/>
    <col min="17" max="17" width="8.88671875" style="6"/>
    <col min="18" max="18" width="8.88671875" style="7"/>
    <col min="19" max="19" width="13.6640625" style="7" customWidth="1"/>
    <col min="20" max="20" width="17.77734375" style="7" customWidth="1"/>
    <col min="21" max="21" width="21.5546875" style="7" customWidth="1"/>
    <col min="22" max="22" width="15.5546875" style="7" customWidth="1"/>
    <col min="23" max="23" width="12.44140625" style="7" customWidth="1"/>
    <col min="24" max="24" width="12.88671875" style="7" customWidth="1"/>
    <col min="25" max="25" width="8.88671875" style="6"/>
    <col min="26" max="26" width="8.88671875" style="7"/>
    <col min="27" max="27" width="13.6640625" style="7" customWidth="1"/>
    <col min="28" max="28" width="17.77734375" style="7" customWidth="1"/>
    <col min="29" max="29" width="21.5546875" style="7" customWidth="1"/>
    <col min="30" max="30" width="15.5546875" style="7" customWidth="1"/>
    <col min="31" max="31" width="12.44140625" style="7" customWidth="1"/>
    <col min="32" max="32" width="12.88671875" style="7" customWidth="1"/>
    <col min="33" max="35" width="8.88671875" style="6"/>
    <col min="36" max="36" width="16.109375" style="6" customWidth="1"/>
    <col min="37" max="16384" width="8.88671875" style="6"/>
  </cols>
  <sheetData>
    <row r="1" spans="1:36" x14ac:dyDescent="0.2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36" ht="14.4" customHeight="1" x14ac:dyDescent="0.25">
      <c r="A2" s="8"/>
      <c r="B2" s="9"/>
      <c r="C2" s="9"/>
      <c r="D2" s="9"/>
      <c r="E2" s="9"/>
      <c r="F2" s="29" t="s">
        <v>7</v>
      </c>
      <c r="G2" s="29"/>
      <c r="H2" s="10">
        <v>25450</v>
      </c>
      <c r="I2" s="8"/>
      <c r="J2" s="9"/>
      <c r="K2" s="9"/>
      <c r="L2" s="9"/>
      <c r="M2" s="9"/>
      <c r="N2" s="29" t="s">
        <v>7</v>
      </c>
      <c r="O2" s="29"/>
      <c r="P2" s="10">
        <v>18500</v>
      </c>
      <c r="Q2" s="8"/>
      <c r="R2" s="9"/>
      <c r="S2" s="9"/>
      <c r="T2" s="9"/>
      <c r="U2" s="9"/>
      <c r="V2" s="29" t="s">
        <v>7</v>
      </c>
      <c r="W2" s="29"/>
      <c r="X2" s="10">
        <v>28500</v>
      </c>
      <c r="Y2" s="8"/>
      <c r="Z2" s="9"/>
      <c r="AA2" s="9"/>
      <c r="AB2" s="9"/>
      <c r="AC2" s="9"/>
      <c r="AD2" s="29" t="s">
        <v>7</v>
      </c>
      <c r="AE2" s="29"/>
      <c r="AF2" s="10">
        <v>35508</v>
      </c>
      <c r="AG2" s="8"/>
      <c r="AH2" s="12"/>
      <c r="AI2" s="12"/>
      <c r="AJ2" s="12"/>
    </row>
    <row r="3" spans="1:36" ht="14.4" customHeight="1" x14ac:dyDescent="0.25">
      <c r="A3" s="8"/>
      <c r="B3" s="9"/>
      <c r="C3" s="9"/>
      <c r="D3" s="9"/>
      <c r="E3" s="9"/>
      <c r="F3" s="29" t="s">
        <v>13</v>
      </c>
      <c r="G3" s="29"/>
      <c r="H3" s="10">
        <f>SUM(Facebook[Audience Growth Rate])</f>
        <v>842</v>
      </c>
      <c r="I3" s="13">
        <f>H3/H2</f>
        <v>3.3084479371316304E-2</v>
      </c>
      <c r="J3" s="9"/>
      <c r="K3" s="9"/>
      <c r="L3" s="9"/>
      <c r="M3" s="9"/>
      <c r="N3" s="29" t="s">
        <v>13</v>
      </c>
      <c r="O3" s="29"/>
      <c r="P3" s="10">
        <f>SUM(Linkedin[Audience Growth Rate])</f>
        <v>850</v>
      </c>
      <c r="Q3" s="13">
        <f>P3/P2</f>
        <v>4.5945945945945948E-2</v>
      </c>
      <c r="R3" s="9"/>
      <c r="S3" s="9"/>
      <c r="T3" s="9"/>
      <c r="U3" s="9"/>
      <c r="V3" s="29" t="s">
        <v>13</v>
      </c>
      <c r="W3" s="29"/>
      <c r="X3" s="10">
        <f>SUM(Instagram[Audience Growth Rate])</f>
        <v>1193</v>
      </c>
      <c r="Y3" s="13">
        <f>X3/X2</f>
        <v>4.185964912280702E-2</v>
      </c>
      <c r="Z3" s="9"/>
      <c r="AA3" s="9"/>
      <c r="AB3" s="9"/>
      <c r="AC3" s="9"/>
      <c r="AD3" s="29" t="s">
        <v>13</v>
      </c>
      <c r="AE3" s="29"/>
      <c r="AF3" s="10">
        <f>SUM(X[Audience Growth Rate])</f>
        <v>1310</v>
      </c>
      <c r="AG3" s="13">
        <f>AF3/AF2</f>
        <v>3.6893094513912358E-2</v>
      </c>
      <c r="AH3" s="12"/>
      <c r="AI3" s="12"/>
      <c r="AJ3" s="12"/>
    </row>
    <row r="4" spans="1:36" ht="14.4" customHeight="1" x14ac:dyDescent="0.25">
      <c r="A4" s="8"/>
      <c r="B4" s="9"/>
      <c r="C4" s="9"/>
      <c r="D4" s="9"/>
      <c r="E4" s="9"/>
      <c r="F4" s="29" t="s">
        <v>12</v>
      </c>
      <c r="G4" s="29"/>
      <c r="H4" s="10">
        <f>SUM(H3+H2)</f>
        <v>26292</v>
      </c>
      <c r="I4" s="8"/>
      <c r="J4" s="9"/>
      <c r="K4" s="9"/>
      <c r="L4" s="9"/>
      <c r="M4" s="9"/>
      <c r="N4" s="29" t="s">
        <v>12</v>
      </c>
      <c r="O4" s="29"/>
      <c r="P4" s="10">
        <f>SUM(P3+P2)</f>
        <v>19350</v>
      </c>
      <c r="Q4" s="8"/>
      <c r="R4" s="9"/>
      <c r="S4" s="9"/>
      <c r="T4" s="9"/>
      <c r="U4" s="9"/>
      <c r="V4" s="29" t="s">
        <v>12</v>
      </c>
      <c r="W4" s="29"/>
      <c r="X4" s="15">
        <f>SUM(X3+X2)</f>
        <v>29693</v>
      </c>
      <c r="Y4" s="8"/>
      <c r="Z4" s="9"/>
      <c r="AA4" s="9"/>
      <c r="AB4" s="9"/>
      <c r="AC4" s="9"/>
      <c r="AD4" s="29" t="s">
        <v>12</v>
      </c>
      <c r="AE4" s="29"/>
      <c r="AF4" s="10">
        <f>SUM(AF3+AF2)</f>
        <v>36818</v>
      </c>
      <c r="AG4" s="8"/>
      <c r="AH4" s="12"/>
      <c r="AI4" s="12"/>
      <c r="AJ4" s="12"/>
    </row>
    <row r="5" spans="1:36" ht="14.4" customHeight="1" x14ac:dyDescent="0.25">
      <c r="A5" s="8"/>
      <c r="B5" s="9"/>
      <c r="C5" s="9"/>
      <c r="D5" s="9"/>
      <c r="E5" s="9"/>
      <c r="F5" s="29" t="s">
        <v>5</v>
      </c>
      <c r="G5" s="29"/>
      <c r="H5" s="10">
        <f>SUM(Facebook[Post Reach])</f>
        <v>414739</v>
      </c>
      <c r="I5" s="8"/>
      <c r="J5" s="9"/>
      <c r="K5" s="9"/>
      <c r="L5" s="9"/>
      <c r="M5" s="9"/>
      <c r="N5" s="29" t="s">
        <v>5</v>
      </c>
      <c r="O5" s="29"/>
      <c r="P5" s="10">
        <f>SUM(Linkedin[Post Reach])</f>
        <v>371601</v>
      </c>
      <c r="Q5" s="8"/>
      <c r="R5" s="9"/>
      <c r="S5" s="9"/>
      <c r="T5" s="9"/>
      <c r="U5" s="9"/>
      <c r="V5" s="29" t="s">
        <v>5</v>
      </c>
      <c r="W5" s="29"/>
      <c r="X5" s="10">
        <f>SUM(Instagram[Post Reach])</f>
        <v>431067</v>
      </c>
      <c r="Y5" s="8"/>
      <c r="Z5" s="9"/>
      <c r="AA5" s="9"/>
      <c r="AB5" s="9"/>
      <c r="AC5" s="9"/>
      <c r="AD5" s="29" t="s">
        <v>5</v>
      </c>
      <c r="AE5" s="29"/>
      <c r="AF5" s="10">
        <f>SUM(X[Post Reach])</f>
        <v>426091</v>
      </c>
      <c r="AG5" s="8"/>
      <c r="AH5" s="12"/>
      <c r="AI5" s="12"/>
      <c r="AJ5" s="12"/>
    </row>
    <row r="6" spans="1:36" ht="14.4" customHeight="1" x14ac:dyDescent="0.25">
      <c r="A6" s="8"/>
      <c r="B6" s="9"/>
      <c r="C6" s="9"/>
      <c r="D6" s="9"/>
      <c r="E6" s="9"/>
      <c r="F6" s="29" t="s">
        <v>9</v>
      </c>
      <c r="G6" s="29"/>
      <c r="H6" s="10">
        <f>SUM(Facebook[Likes])</f>
        <v>23516</v>
      </c>
      <c r="I6" s="8"/>
      <c r="J6" s="9"/>
      <c r="K6" s="9"/>
      <c r="L6" s="9"/>
      <c r="M6" s="9"/>
      <c r="N6" s="29" t="s">
        <v>9</v>
      </c>
      <c r="O6" s="29"/>
      <c r="P6" s="10">
        <f>SUM(Linkedin[Likes])</f>
        <v>54101</v>
      </c>
      <c r="Q6" s="8"/>
      <c r="R6" s="9"/>
      <c r="S6" s="9"/>
      <c r="T6" s="9"/>
      <c r="U6" s="9"/>
      <c r="V6" s="29" t="s">
        <v>9</v>
      </c>
      <c r="W6" s="29"/>
      <c r="X6" s="10">
        <f>SUM(Instagram[Likes])</f>
        <v>62610</v>
      </c>
      <c r="Y6" s="8"/>
      <c r="Z6" s="9"/>
      <c r="AA6" s="9"/>
      <c r="AB6" s="9"/>
      <c r="AC6" s="9"/>
      <c r="AD6" s="29" t="s">
        <v>9</v>
      </c>
      <c r="AE6" s="29"/>
      <c r="AF6" s="10">
        <f>SUM(X[Likes])</f>
        <v>75811</v>
      </c>
      <c r="AG6" s="8"/>
      <c r="AH6" s="12"/>
      <c r="AI6" s="12"/>
      <c r="AJ6" s="12"/>
    </row>
    <row r="7" spans="1:36" ht="14.4" customHeight="1" x14ac:dyDescent="0.25">
      <c r="A7" s="8"/>
      <c r="B7" s="9"/>
      <c r="C7" s="9"/>
      <c r="D7" s="9"/>
      <c r="E7" s="9"/>
      <c r="F7" s="29" t="s">
        <v>14</v>
      </c>
      <c r="G7" s="29"/>
      <c r="H7" s="11">
        <f>AVERAGE(Facebook[Engagement Rate])</f>
        <v>2.2218406593406587E-2</v>
      </c>
      <c r="I7" s="8"/>
      <c r="J7" s="9"/>
      <c r="K7" s="9"/>
      <c r="L7" s="9"/>
      <c r="M7" s="9"/>
      <c r="N7" s="29" t="s">
        <v>14</v>
      </c>
      <c r="O7" s="29"/>
      <c r="P7" s="11">
        <f>AVERAGE(Linkedin[Engagement Rate])</f>
        <v>2.1253846153846154E-2</v>
      </c>
      <c r="Q7" s="8"/>
      <c r="R7" s="9"/>
      <c r="S7" s="9"/>
      <c r="T7" s="9"/>
      <c r="U7" s="9"/>
      <c r="V7" s="29" t="s">
        <v>14</v>
      </c>
      <c r="W7" s="29"/>
      <c r="X7" s="11">
        <f>AVERAGE(Instagram[Engagement Rate])</f>
        <v>2.3603846153846149E-2</v>
      </c>
      <c r="Y7" s="8"/>
      <c r="Z7" s="9"/>
      <c r="AA7" s="9"/>
      <c r="AB7" s="9"/>
      <c r="AC7" s="9"/>
      <c r="AD7" s="29" t="s">
        <v>14</v>
      </c>
      <c r="AE7" s="29"/>
      <c r="AF7" s="11">
        <f>AVERAGE(X[Engagement Rate])</f>
        <v>2.6894230769230767E-2</v>
      </c>
      <c r="AG7" s="8"/>
      <c r="AH7" s="12"/>
      <c r="AI7" s="12"/>
      <c r="AJ7" s="12"/>
    </row>
    <row r="8" spans="1:36" ht="14.4" customHeight="1" x14ac:dyDescent="0.25">
      <c r="A8" s="8"/>
      <c r="B8" s="9"/>
      <c r="C8" s="9"/>
      <c r="D8" s="9"/>
      <c r="E8" s="9"/>
      <c r="F8" s="29" t="s">
        <v>15</v>
      </c>
      <c r="G8" s="29"/>
      <c r="H8" s="11">
        <f>AVERAGE(Facebook[Response Rate])</f>
        <v>0.84288461538461523</v>
      </c>
      <c r="I8" s="8"/>
      <c r="J8" s="9"/>
      <c r="K8" s="9"/>
      <c r="L8" s="9"/>
      <c r="M8" s="9"/>
      <c r="N8" s="29" t="s">
        <v>15</v>
      </c>
      <c r="O8" s="29"/>
      <c r="P8" s="11">
        <f>AVERAGE(Linkedin[Response Rate])</f>
        <v>0.85057692307692301</v>
      </c>
      <c r="Q8" s="8"/>
      <c r="R8" s="9"/>
      <c r="S8" s="9"/>
      <c r="T8" s="9"/>
      <c r="U8" s="9"/>
      <c r="V8" s="29" t="s">
        <v>15</v>
      </c>
      <c r="W8" s="29"/>
      <c r="X8" s="11">
        <f>AVERAGE(Instagram[Response Rate])</f>
        <v>0.85115384615384615</v>
      </c>
      <c r="Y8" s="8"/>
      <c r="Z8" s="9"/>
      <c r="AA8" s="9"/>
      <c r="AB8" s="9"/>
      <c r="AC8" s="9"/>
      <c r="AD8" s="29" t="s">
        <v>15</v>
      </c>
      <c r="AE8" s="29"/>
      <c r="AF8" s="11">
        <f>AVERAGE(X[Response Rate])</f>
        <v>0.85019230769230769</v>
      </c>
      <c r="AG8" s="8"/>
      <c r="AH8" s="12"/>
      <c r="AI8" s="12"/>
      <c r="AJ8" s="12"/>
    </row>
    <row r="9" spans="1:36" ht="14.4" customHeight="1" x14ac:dyDescent="0.25">
      <c r="A9" s="8"/>
      <c r="B9" s="9"/>
      <c r="C9" s="9"/>
      <c r="D9" s="9"/>
      <c r="E9" s="9"/>
      <c r="F9" s="29" t="s">
        <v>1</v>
      </c>
      <c r="G9" s="29"/>
      <c r="H9" s="10">
        <f>SUM(Facebook[Impressions])</f>
        <v>525047</v>
      </c>
      <c r="I9" s="8"/>
      <c r="J9" s="9"/>
      <c r="K9" s="9"/>
      <c r="L9" s="9"/>
      <c r="M9" s="9"/>
      <c r="N9" s="29" t="s">
        <v>1</v>
      </c>
      <c r="O9" s="29"/>
      <c r="P9" s="10">
        <f>SUM(Linkedin[Impressions])</f>
        <v>466294</v>
      </c>
      <c r="Q9" s="8"/>
      <c r="R9" s="9"/>
      <c r="S9" s="9"/>
      <c r="T9" s="9"/>
      <c r="U9" s="9"/>
      <c r="V9" s="29" t="s">
        <v>1</v>
      </c>
      <c r="W9" s="29"/>
      <c r="X9" s="10">
        <f>SUM(Instagram[Impressions])</f>
        <v>612149</v>
      </c>
      <c r="Y9" s="8"/>
      <c r="Z9" s="9"/>
      <c r="AA9" s="9"/>
      <c r="AB9" s="9"/>
      <c r="AC9" s="9"/>
      <c r="AD9" s="29" t="s">
        <v>1</v>
      </c>
      <c r="AE9" s="29"/>
      <c r="AF9" s="10">
        <f>SUM(X[Impressions])</f>
        <v>737589</v>
      </c>
      <c r="AG9" s="8"/>
      <c r="AH9" s="31" t="s">
        <v>16</v>
      </c>
      <c r="AI9" s="31"/>
      <c r="AJ9" s="14">
        <f>SUM(AF9,H9,X9,P9)</f>
        <v>2341079</v>
      </c>
    </row>
    <row r="10" spans="1:36" ht="40.200000000000003" customHeight="1" x14ac:dyDescent="0.25">
      <c r="A10" s="8"/>
      <c r="B10" s="9"/>
      <c r="C10" s="30" t="s">
        <v>6</v>
      </c>
      <c r="D10" s="30"/>
      <c r="E10" s="30"/>
      <c r="F10" s="30"/>
      <c r="G10" s="30"/>
      <c r="H10" s="30"/>
      <c r="I10" s="8"/>
      <c r="J10" s="9"/>
      <c r="K10" s="30" t="s">
        <v>8</v>
      </c>
      <c r="L10" s="30"/>
      <c r="M10" s="30"/>
      <c r="N10" s="30"/>
      <c r="O10" s="30"/>
      <c r="P10" s="30"/>
      <c r="Q10" s="8"/>
      <c r="R10" s="9"/>
      <c r="S10" s="30" t="s">
        <v>10</v>
      </c>
      <c r="T10" s="30"/>
      <c r="U10" s="30"/>
      <c r="V10" s="30"/>
      <c r="W10" s="30"/>
      <c r="X10" s="30"/>
      <c r="Y10" s="8"/>
      <c r="Z10" s="9"/>
      <c r="AA10" s="30" t="s">
        <v>11</v>
      </c>
      <c r="AB10" s="30"/>
      <c r="AC10" s="30"/>
      <c r="AD10" s="30"/>
      <c r="AE10" s="30"/>
      <c r="AF10" s="30"/>
      <c r="AG10" s="8"/>
      <c r="AH10" s="12"/>
      <c r="AI10" s="12"/>
      <c r="AJ10" s="12"/>
    </row>
    <row r="11" spans="1:36" x14ac:dyDescent="0.2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</row>
    <row r="12" spans="1:36" x14ac:dyDescent="0.2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</row>
    <row r="13" spans="1:36" x14ac:dyDescent="0.2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</row>
    <row r="14" spans="1:36" x14ac:dyDescent="0.2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</row>
    <row r="15" spans="1:36" x14ac:dyDescent="0.2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</row>
    <row r="16" spans="1:36" x14ac:dyDescent="0.2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</row>
    <row r="17" spans="1:36" x14ac:dyDescent="0.2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</row>
    <row r="18" spans="1:36" x14ac:dyDescent="0.2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</row>
    <row r="19" spans="1:36" x14ac:dyDescent="0.2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</row>
    <row r="20" spans="1:36" x14ac:dyDescent="0.2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</row>
    <row r="21" spans="1:36" x14ac:dyDescent="0.2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</row>
    <row r="22" spans="1:36" x14ac:dyDescent="0.2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</row>
    <row r="23" spans="1:36" x14ac:dyDescent="0.2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32"/>
      <c r="AJ23" s="32"/>
    </row>
    <row r="24" spans="1:36" x14ac:dyDescent="0.2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32"/>
      <c r="AJ24" s="32"/>
    </row>
    <row r="25" spans="1:36" x14ac:dyDescent="0.2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32"/>
      <c r="AJ25" s="32"/>
    </row>
    <row r="26" spans="1:36" x14ac:dyDescent="0.2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</row>
    <row r="27" spans="1:36" x14ac:dyDescent="0.2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</row>
    <row r="28" spans="1:36" x14ac:dyDescent="0.2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</row>
    <row r="29" spans="1:36" x14ac:dyDescent="0.2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</row>
    <row r="30" spans="1:36" x14ac:dyDescent="0.2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</row>
    <row r="31" spans="1:36" x14ac:dyDescent="0.2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</row>
    <row r="32" spans="1:36" x14ac:dyDescent="0.2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</row>
    <row r="33" spans="1:36" x14ac:dyDescent="0.2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</row>
    <row r="34" spans="1:36" x14ac:dyDescent="0.2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</row>
    <row r="35" spans="1:36" x14ac:dyDescent="0.2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</row>
    <row r="36" spans="1:36" x14ac:dyDescent="0.2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</row>
    <row r="37" spans="1:36" x14ac:dyDescent="0.2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</row>
    <row r="38" spans="1:36" x14ac:dyDescent="0.2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</row>
    <row r="39" spans="1:36" x14ac:dyDescent="0.2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</row>
    <row r="40" spans="1:36" x14ac:dyDescent="0.2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</row>
    <row r="41" spans="1:36" x14ac:dyDescent="0.2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</row>
    <row r="42" spans="1:36" x14ac:dyDescent="0.2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</row>
    <row r="43" spans="1:36" x14ac:dyDescent="0.2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</row>
    <row r="44" spans="1:36" x14ac:dyDescent="0.2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</row>
    <row r="45" spans="1:36" x14ac:dyDescent="0.2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</row>
    <row r="46" spans="1:36" x14ac:dyDescent="0.2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</row>
    <row r="47" spans="1:36" x14ac:dyDescent="0.2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</row>
    <row r="48" spans="1:36" x14ac:dyDescent="0.2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</row>
    <row r="49" spans="1:36" x14ac:dyDescent="0.2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</row>
    <row r="50" spans="1:36" x14ac:dyDescent="0.2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</row>
    <row r="51" spans="1:36" x14ac:dyDescent="0.2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</row>
    <row r="52" spans="1:36" x14ac:dyDescent="0.2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</row>
    <row r="53" spans="1:36" x14ac:dyDescent="0.2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</row>
    <row r="54" spans="1:36" x14ac:dyDescent="0.2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</row>
    <row r="55" spans="1:36" x14ac:dyDescent="0.2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</row>
    <row r="56" spans="1:36" x14ac:dyDescent="0.2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</row>
    <row r="57" spans="1:36" x14ac:dyDescent="0.2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</row>
    <row r="58" spans="1:36" x14ac:dyDescent="0.2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</row>
    <row r="59" spans="1:36" x14ac:dyDescent="0.2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</row>
    <row r="60" spans="1:36" x14ac:dyDescent="0.2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</row>
    <row r="61" spans="1:36" x14ac:dyDescent="0.2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</row>
    <row r="62" spans="1:36" x14ac:dyDescent="0.2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</row>
    <row r="63" spans="1:36" x14ac:dyDescent="0.2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</row>
  </sheetData>
  <mergeCells count="38">
    <mergeCell ref="AH9:AI9"/>
    <mergeCell ref="AI23:AJ25"/>
    <mergeCell ref="AD8:AE8"/>
    <mergeCell ref="F9:G9"/>
    <mergeCell ref="N9:O9"/>
    <mergeCell ref="V9:W9"/>
    <mergeCell ref="AD9:AE9"/>
    <mergeCell ref="AA10:AF10"/>
    <mergeCell ref="AD3:AE3"/>
    <mergeCell ref="AD4:AE4"/>
    <mergeCell ref="AD5:AE5"/>
    <mergeCell ref="AD6:AE6"/>
    <mergeCell ref="AD7:AE7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CAF5-4A60-4664-B8B0-0D07FC25ACF0}">
  <dimension ref="C3:AL60"/>
  <sheetViews>
    <sheetView topLeftCell="W1" workbookViewId="0">
      <selection activeCell="X6" sqref="X6"/>
    </sheetView>
  </sheetViews>
  <sheetFormatPr defaultRowHeight="14.4" x14ac:dyDescent="0.3"/>
  <cols>
    <col min="1" max="1" width="11.5546875" bestFit="1" customWidth="1"/>
    <col min="3" max="3" width="12.5546875" bestFit="1" customWidth="1"/>
    <col min="4" max="4" width="26.6640625" bestFit="1" customWidth="1"/>
    <col min="12" max="13" width="26.6640625" bestFit="1" customWidth="1"/>
    <col min="18" max="18" width="12.5546875" bestFit="1" customWidth="1"/>
    <col min="19" max="19" width="26.6640625" bestFit="1" customWidth="1"/>
    <col min="25" max="25" width="12.5546875" bestFit="1" customWidth="1"/>
    <col min="26" max="27" width="26.6640625" bestFit="1" customWidth="1"/>
    <col min="34" max="34" width="20.44140625" customWidth="1"/>
    <col min="35" max="35" width="20.6640625" customWidth="1"/>
    <col min="36" max="36" width="10.33203125" bestFit="1" customWidth="1"/>
    <col min="37" max="37" width="8.33203125" bestFit="1" customWidth="1"/>
  </cols>
  <sheetData>
    <row r="3" spans="3:38" ht="28.8" x14ac:dyDescent="0.55000000000000004">
      <c r="L3" s="25"/>
    </row>
    <row r="4" spans="3:38" ht="25.8" x14ac:dyDescent="0.5">
      <c r="Z4" s="24" t="s">
        <v>23</v>
      </c>
    </row>
    <row r="5" spans="3:38" ht="52.8" x14ac:dyDescent="0.7">
      <c r="D5" s="25" t="s">
        <v>20</v>
      </c>
      <c r="L5" s="26" t="s">
        <v>21</v>
      </c>
      <c r="S5" s="25" t="s">
        <v>22</v>
      </c>
      <c r="Z5" s="16" t="s">
        <v>17</v>
      </c>
      <c r="AA5" t="s">
        <v>19</v>
      </c>
      <c r="AH5" s="18" t="s">
        <v>0</v>
      </c>
      <c r="AI5" s="21" t="s">
        <v>24</v>
      </c>
      <c r="AJ5" s="21" t="s">
        <v>25</v>
      </c>
      <c r="AK5" s="21" t="s">
        <v>26</v>
      </c>
      <c r="AL5" s="21" t="s">
        <v>27</v>
      </c>
    </row>
    <row r="6" spans="3:38" x14ac:dyDescent="0.3">
      <c r="K6" s="16" t="s">
        <v>17</v>
      </c>
      <c r="L6" t="s">
        <v>19</v>
      </c>
      <c r="R6" s="16" t="s">
        <v>17</v>
      </c>
      <c r="S6" t="s">
        <v>19</v>
      </c>
      <c r="Z6" s="17">
        <v>1</v>
      </c>
      <c r="AA6">
        <v>27</v>
      </c>
      <c r="AH6" s="19">
        <v>1</v>
      </c>
      <c r="AI6" s="22">
        <v>10200</v>
      </c>
      <c r="AJ6" s="22">
        <v>10645</v>
      </c>
      <c r="AK6" s="22">
        <v>12138</v>
      </c>
      <c r="AL6" s="22">
        <v>14808</v>
      </c>
    </row>
    <row r="7" spans="3:38" x14ac:dyDescent="0.3">
      <c r="C7" s="16" t="s">
        <v>17</v>
      </c>
      <c r="D7" t="s">
        <v>19</v>
      </c>
      <c r="K7" s="17">
        <v>1</v>
      </c>
      <c r="L7">
        <v>17</v>
      </c>
      <c r="R7" s="17">
        <v>1</v>
      </c>
      <c r="S7">
        <v>23</v>
      </c>
      <c r="Z7" s="17">
        <v>2</v>
      </c>
      <c r="AA7">
        <v>33</v>
      </c>
      <c r="AH7" s="20">
        <v>2</v>
      </c>
      <c r="AI7" s="23">
        <v>9174</v>
      </c>
      <c r="AJ7" s="23">
        <v>10667</v>
      </c>
      <c r="AK7" s="23">
        <v>10642</v>
      </c>
      <c r="AL7" s="23">
        <v>12451</v>
      </c>
    </row>
    <row r="8" spans="3:38" x14ac:dyDescent="0.3">
      <c r="C8" s="17">
        <v>1</v>
      </c>
      <c r="D8">
        <v>18</v>
      </c>
      <c r="K8" s="17">
        <v>2</v>
      </c>
      <c r="L8">
        <v>19</v>
      </c>
      <c r="R8" s="17">
        <v>2</v>
      </c>
      <c r="S8">
        <v>30</v>
      </c>
      <c r="Z8" s="17">
        <v>3</v>
      </c>
      <c r="AA8">
        <v>18</v>
      </c>
      <c r="AH8" s="19">
        <v>3</v>
      </c>
      <c r="AI8" s="22">
        <v>8165</v>
      </c>
      <c r="AJ8" s="22">
        <v>8972</v>
      </c>
      <c r="AK8" s="22">
        <v>12250</v>
      </c>
      <c r="AL8" s="22">
        <v>14945</v>
      </c>
    </row>
    <row r="9" spans="3:38" x14ac:dyDescent="0.3">
      <c r="C9" s="17">
        <v>2</v>
      </c>
      <c r="D9">
        <v>20</v>
      </c>
      <c r="K9" s="17">
        <v>3</v>
      </c>
      <c r="L9">
        <v>11</v>
      </c>
      <c r="R9" s="17">
        <v>3</v>
      </c>
      <c r="S9">
        <v>15</v>
      </c>
      <c r="Z9" s="17">
        <v>4</v>
      </c>
      <c r="AA9">
        <v>14</v>
      </c>
      <c r="AH9" s="20">
        <v>4</v>
      </c>
      <c r="AI9" s="23">
        <v>9520</v>
      </c>
      <c r="AJ9" s="23">
        <v>9958</v>
      </c>
      <c r="AK9" s="23">
        <v>12090</v>
      </c>
      <c r="AL9" s="23">
        <v>12695</v>
      </c>
    </row>
    <row r="10" spans="3:38" x14ac:dyDescent="0.3">
      <c r="C10" s="17">
        <v>3</v>
      </c>
      <c r="D10">
        <v>12</v>
      </c>
      <c r="K10" s="17">
        <v>4</v>
      </c>
      <c r="L10">
        <v>11</v>
      </c>
      <c r="R10" s="17">
        <v>4</v>
      </c>
      <c r="S10">
        <v>14</v>
      </c>
      <c r="Z10" s="17">
        <v>5</v>
      </c>
      <c r="AA10">
        <v>14</v>
      </c>
      <c r="AH10" s="19">
        <v>5</v>
      </c>
      <c r="AI10" s="22">
        <v>8672</v>
      </c>
      <c r="AJ10" s="22">
        <v>9636</v>
      </c>
      <c r="AK10" s="22">
        <v>10840</v>
      </c>
      <c r="AL10" s="22">
        <v>12032</v>
      </c>
    </row>
    <row r="11" spans="3:38" x14ac:dyDescent="0.3">
      <c r="C11" s="17">
        <v>4</v>
      </c>
      <c r="D11">
        <v>12</v>
      </c>
      <c r="K11" s="17">
        <v>5</v>
      </c>
      <c r="L11">
        <v>10</v>
      </c>
      <c r="R11" s="17">
        <v>5</v>
      </c>
      <c r="S11">
        <v>12</v>
      </c>
      <c r="Z11" s="17">
        <v>6</v>
      </c>
      <c r="AA11">
        <v>35</v>
      </c>
      <c r="AH11" s="20">
        <v>6</v>
      </c>
      <c r="AI11" s="23">
        <v>9149</v>
      </c>
      <c r="AJ11" s="23">
        <v>10054</v>
      </c>
      <c r="AK11" s="23">
        <v>11802</v>
      </c>
      <c r="AL11" s="23">
        <v>14871</v>
      </c>
    </row>
    <row r="12" spans="3:38" x14ac:dyDescent="0.3">
      <c r="C12" s="17">
        <v>5</v>
      </c>
      <c r="D12">
        <v>10</v>
      </c>
      <c r="K12" s="17">
        <v>6</v>
      </c>
      <c r="L12">
        <v>21</v>
      </c>
      <c r="R12" s="17">
        <v>6</v>
      </c>
      <c r="S12">
        <v>34</v>
      </c>
      <c r="Z12" s="17">
        <v>7</v>
      </c>
      <c r="AA12">
        <v>21</v>
      </c>
      <c r="AH12" s="19">
        <v>7</v>
      </c>
      <c r="AI12" s="22">
        <v>8000</v>
      </c>
      <c r="AJ12" s="22">
        <v>9386</v>
      </c>
      <c r="AK12" s="22">
        <v>9120</v>
      </c>
      <c r="AL12" s="22">
        <v>11400</v>
      </c>
    </row>
    <row r="13" spans="3:38" x14ac:dyDescent="0.3">
      <c r="C13" s="17">
        <v>6</v>
      </c>
      <c r="D13">
        <v>23</v>
      </c>
      <c r="K13" s="17">
        <v>7</v>
      </c>
      <c r="L13">
        <v>12</v>
      </c>
      <c r="R13" s="17">
        <v>7</v>
      </c>
      <c r="S13">
        <v>18</v>
      </c>
      <c r="Z13" s="17">
        <v>8</v>
      </c>
      <c r="AA13">
        <v>16</v>
      </c>
      <c r="AH13" s="20">
        <v>8</v>
      </c>
      <c r="AI13" s="23">
        <v>8185</v>
      </c>
      <c r="AJ13" s="23">
        <v>10231</v>
      </c>
      <c r="AK13" s="23">
        <v>14520</v>
      </c>
      <c r="AL13" s="23">
        <v>17714</v>
      </c>
    </row>
    <row r="14" spans="3:38" x14ac:dyDescent="0.3">
      <c r="C14" s="17">
        <v>7</v>
      </c>
      <c r="D14">
        <v>11</v>
      </c>
      <c r="K14" s="17">
        <v>8</v>
      </c>
      <c r="L14">
        <v>10</v>
      </c>
      <c r="R14" s="17">
        <v>8</v>
      </c>
      <c r="S14">
        <v>15</v>
      </c>
      <c r="Z14" s="17">
        <v>9</v>
      </c>
      <c r="AA14">
        <v>28</v>
      </c>
      <c r="AH14" s="19">
        <v>9</v>
      </c>
      <c r="AI14" s="22">
        <v>8532</v>
      </c>
      <c r="AJ14" s="22">
        <v>9921</v>
      </c>
      <c r="AK14" s="22">
        <v>10324</v>
      </c>
      <c r="AL14" s="22">
        <v>12389</v>
      </c>
    </row>
    <row r="15" spans="3:38" x14ac:dyDescent="0.3">
      <c r="C15" s="17">
        <v>8</v>
      </c>
      <c r="D15">
        <v>11</v>
      </c>
      <c r="K15" s="17">
        <v>9</v>
      </c>
      <c r="L15">
        <v>17</v>
      </c>
      <c r="R15" s="17">
        <v>9</v>
      </c>
      <c r="S15">
        <v>27</v>
      </c>
      <c r="Z15" s="17">
        <v>10</v>
      </c>
      <c r="AA15">
        <v>19</v>
      </c>
      <c r="AH15" s="20">
        <v>10</v>
      </c>
      <c r="AI15" s="23">
        <v>8190</v>
      </c>
      <c r="AJ15" s="23">
        <v>9000</v>
      </c>
      <c r="AK15" s="23">
        <v>13580</v>
      </c>
      <c r="AL15" s="23">
        <v>17247</v>
      </c>
    </row>
    <row r="16" spans="3:38" x14ac:dyDescent="0.3">
      <c r="C16" s="17">
        <v>9</v>
      </c>
      <c r="D16">
        <v>18</v>
      </c>
      <c r="K16" s="17">
        <v>10</v>
      </c>
      <c r="L16">
        <v>14</v>
      </c>
      <c r="R16" s="17">
        <v>10</v>
      </c>
      <c r="S16">
        <v>18</v>
      </c>
      <c r="Z16" s="17">
        <v>11</v>
      </c>
      <c r="AA16">
        <v>35</v>
      </c>
      <c r="AH16" s="19">
        <v>11</v>
      </c>
      <c r="AI16" s="22">
        <v>7813</v>
      </c>
      <c r="AJ16" s="22">
        <v>9413</v>
      </c>
      <c r="AK16" s="22">
        <v>9923</v>
      </c>
      <c r="AL16" s="22">
        <v>10419</v>
      </c>
    </row>
    <row r="17" spans="3:38" x14ac:dyDescent="0.3">
      <c r="C17" s="17">
        <v>10</v>
      </c>
      <c r="D17">
        <v>15</v>
      </c>
      <c r="K17" s="17">
        <v>11</v>
      </c>
      <c r="L17">
        <v>23</v>
      </c>
      <c r="R17" s="17">
        <v>11</v>
      </c>
      <c r="S17">
        <v>35</v>
      </c>
      <c r="Z17" s="17">
        <v>12</v>
      </c>
      <c r="AA17">
        <v>36</v>
      </c>
      <c r="AH17" s="20">
        <v>12</v>
      </c>
      <c r="AI17" s="23">
        <v>9341</v>
      </c>
      <c r="AJ17" s="23">
        <v>10737</v>
      </c>
      <c r="AK17" s="23">
        <v>10742</v>
      </c>
      <c r="AL17" s="23">
        <v>12246</v>
      </c>
    </row>
    <row r="18" spans="3:38" x14ac:dyDescent="0.3">
      <c r="C18" s="17">
        <v>11</v>
      </c>
      <c r="D18">
        <v>24</v>
      </c>
      <c r="K18" s="17">
        <v>12</v>
      </c>
      <c r="L18">
        <v>21</v>
      </c>
      <c r="R18" s="17">
        <v>12</v>
      </c>
      <c r="S18">
        <v>33</v>
      </c>
      <c r="Z18" s="17">
        <v>13</v>
      </c>
      <c r="AA18">
        <v>25</v>
      </c>
      <c r="AH18" s="19">
        <v>13</v>
      </c>
      <c r="AI18" s="22">
        <v>8711</v>
      </c>
      <c r="AJ18" s="22">
        <v>10889</v>
      </c>
      <c r="AK18" s="22">
        <v>11150</v>
      </c>
      <c r="AL18" s="22">
        <v>13380</v>
      </c>
    </row>
    <row r="19" spans="3:38" x14ac:dyDescent="0.3">
      <c r="C19" s="17">
        <v>12</v>
      </c>
      <c r="D19">
        <v>20</v>
      </c>
      <c r="K19" s="17">
        <v>13</v>
      </c>
      <c r="L19">
        <v>15</v>
      </c>
      <c r="R19" s="17">
        <v>13</v>
      </c>
      <c r="S19">
        <v>24</v>
      </c>
      <c r="Z19" s="17">
        <v>14</v>
      </c>
      <c r="AA19">
        <v>31</v>
      </c>
      <c r="AH19" s="20">
        <v>14</v>
      </c>
      <c r="AI19" s="23">
        <v>9544</v>
      </c>
      <c r="AJ19" s="23">
        <v>10845</v>
      </c>
      <c r="AK19" s="23">
        <v>11453</v>
      </c>
      <c r="AL19" s="23">
        <v>14774</v>
      </c>
    </row>
    <row r="20" spans="3:38" x14ac:dyDescent="0.3">
      <c r="C20" s="17">
        <v>13</v>
      </c>
      <c r="D20">
        <v>16</v>
      </c>
      <c r="K20" s="17">
        <v>14</v>
      </c>
      <c r="L20">
        <v>22</v>
      </c>
      <c r="R20" s="17">
        <v>14</v>
      </c>
      <c r="S20">
        <v>26</v>
      </c>
      <c r="Z20" s="17">
        <v>15</v>
      </c>
      <c r="AA20">
        <v>18</v>
      </c>
      <c r="AH20" s="19">
        <v>15</v>
      </c>
      <c r="AI20" s="22">
        <v>7466</v>
      </c>
      <c r="AJ20" s="22">
        <v>8995</v>
      </c>
      <c r="AK20" s="22">
        <v>8437</v>
      </c>
      <c r="AL20" s="22">
        <v>10520</v>
      </c>
    </row>
    <row r="21" spans="3:38" x14ac:dyDescent="0.3">
      <c r="C21" s="17">
        <v>14</v>
      </c>
      <c r="D21">
        <v>23</v>
      </c>
      <c r="K21" s="17">
        <v>15</v>
      </c>
      <c r="L21">
        <v>11</v>
      </c>
      <c r="R21" s="17">
        <v>15</v>
      </c>
      <c r="S21">
        <v>17</v>
      </c>
      <c r="Z21" s="17">
        <v>16</v>
      </c>
      <c r="AA21">
        <v>37</v>
      </c>
      <c r="AH21" s="20">
        <v>16</v>
      </c>
      <c r="AI21" s="23">
        <v>7464</v>
      </c>
      <c r="AJ21" s="23">
        <v>8781</v>
      </c>
      <c r="AK21" s="23">
        <v>10226</v>
      </c>
      <c r="AL21" s="23">
        <v>13498</v>
      </c>
    </row>
    <row r="22" spans="3:38" x14ac:dyDescent="0.3">
      <c r="C22" s="17">
        <v>15</v>
      </c>
      <c r="D22">
        <v>10</v>
      </c>
      <c r="K22" s="17">
        <v>16</v>
      </c>
      <c r="L22">
        <v>25</v>
      </c>
      <c r="R22" s="17">
        <v>16</v>
      </c>
      <c r="S22">
        <v>37</v>
      </c>
      <c r="Z22" s="17">
        <v>17</v>
      </c>
      <c r="AA22">
        <v>39</v>
      </c>
      <c r="AH22" s="19">
        <v>17</v>
      </c>
      <c r="AI22" s="22">
        <v>9308</v>
      </c>
      <c r="AJ22" s="22">
        <v>10117</v>
      </c>
      <c r="AK22" s="22">
        <v>10704</v>
      </c>
      <c r="AL22" s="22">
        <v>13808</v>
      </c>
    </row>
    <row r="23" spans="3:38" x14ac:dyDescent="0.3">
      <c r="C23" s="17">
        <v>16</v>
      </c>
      <c r="D23">
        <v>24</v>
      </c>
      <c r="K23" s="17">
        <v>17</v>
      </c>
      <c r="L23">
        <v>26</v>
      </c>
      <c r="R23" s="17">
        <v>17</v>
      </c>
      <c r="S23">
        <v>36</v>
      </c>
      <c r="Z23" s="17">
        <v>18</v>
      </c>
      <c r="AA23">
        <v>15</v>
      </c>
      <c r="AH23" s="20">
        <v>18</v>
      </c>
      <c r="AI23" s="23">
        <v>8372</v>
      </c>
      <c r="AJ23" s="23">
        <v>9514</v>
      </c>
      <c r="AK23" s="23">
        <v>10381</v>
      </c>
      <c r="AL23" s="23">
        <v>11419</v>
      </c>
    </row>
    <row r="24" spans="3:38" x14ac:dyDescent="0.3">
      <c r="C24" s="17">
        <v>17</v>
      </c>
      <c r="D24">
        <v>25</v>
      </c>
      <c r="K24" s="17">
        <v>18</v>
      </c>
      <c r="L24">
        <v>11</v>
      </c>
      <c r="R24" s="17">
        <v>18</v>
      </c>
      <c r="S24">
        <v>15</v>
      </c>
      <c r="Z24" s="17">
        <v>19</v>
      </c>
      <c r="AA24">
        <v>22</v>
      </c>
      <c r="AH24" s="19">
        <v>19</v>
      </c>
      <c r="AI24" s="22">
        <v>8645</v>
      </c>
      <c r="AJ24" s="22">
        <v>9714</v>
      </c>
      <c r="AK24" s="22">
        <v>11930</v>
      </c>
      <c r="AL24" s="22">
        <v>13720</v>
      </c>
    </row>
    <row r="25" spans="3:38" x14ac:dyDescent="0.3">
      <c r="C25" s="17">
        <v>18</v>
      </c>
      <c r="D25">
        <v>12</v>
      </c>
      <c r="K25" s="17">
        <v>19</v>
      </c>
      <c r="L25">
        <v>16</v>
      </c>
      <c r="R25" s="17">
        <v>19</v>
      </c>
      <c r="S25">
        <v>22</v>
      </c>
      <c r="Z25" s="17">
        <v>20</v>
      </c>
      <c r="AA25">
        <v>35</v>
      </c>
      <c r="AH25" s="20">
        <v>20</v>
      </c>
      <c r="AI25" s="23">
        <v>9000</v>
      </c>
      <c r="AJ25" s="23">
        <v>9973</v>
      </c>
      <c r="AK25" s="23">
        <v>12510</v>
      </c>
      <c r="AL25" s="23">
        <v>15638</v>
      </c>
    </row>
    <row r="26" spans="3:38" x14ac:dyDescent="0.3">
      <c r="C26" s="17">
        <v>19</v>
      </c>
      <c r="D26">
        <v>17</v>
      </c>
      <c r="K26" s="17">
        <v>20</v>
      </c>
      <c r="L26">
        <v>22</v>
      </c>
      <c r="R26" s="17">
        <v>20</v>
      </c>
      <c r="S26">
        <v>29</v>
      </c>
      <c r="Z26" s="17">
        <v>21</v>
      </c>
      <c r="AA26">
        <v>12</v>
      </c>
      <c r="AH26" s="19">
        <v>21</v>
      </c>
      <c r="AI26" s="22">
        <v>7837</v>
      </c>
      <c r="AJ26" s="22">
        <v>8518</v>
      </c>
      <c r="AK26" s="22">
        <v>10815</v>
      </c>
      <c r="AL26" s="22">
        <v>11572</v>
      </c>
    </row>
    <row r="27" spans="3:38" x14ac:dyDescent="0.3">
      <c r="C27" s="17">
        <v>20</v>
      </c>
      <c r="D27">
        <v>23</v>
      </c>
      <c r="K27" s="17">
        <v>21</v>
      </c>
      <c r="L27">
        <v>7</v>
      </c>
      <c r="R27" s="17">
        <v>21</v>
      </c>
      <c r="S27">
        <v>10</v>
      </c>
      <c r="Z27" s="17">
        <v>22</v>
      </c>
      <c r="AA27">
        <v>19</v>
      </c>
      <c r="AH27" s="20">
        <v>22</v>
      </c>
      <c r="AI27" s="23">
        <v>8609</v>
      </c>
      <c r="AJ27" s="23">
        <v>10499</v>
      </c>
      <c r="AK27" s="23">
        <v>11020</v>
      </c>
      <c r="AL27" s="23">
        <v>13224</v>
      </c>
    </row>
    <row r="28" spans="3:38" x14ac:dyDescent="0.3">
      <c r="C28" s="17">
        <v>21</v>
      </c>
      <c r="D28">
        <v>8</v>
      </c>
      <c r="K28" s="17">
        <v>22</v>
      </c>
      <c r="L28">
        <v>13</v>
      </c>
      <c r="R28" s="17">
        <v>22</v>
      </c>
      <c r="S28">
        <v>18</v>
      </c>
      <c r="Z28" s="17">
        <v>23</v>
      </c>
      <c r="AA28">
        <v>39</v>
      </c>
      <c r="AH28" s="19">
        <v>23</v>
      </c>
      <c r="AI28" s="22">
        <v>8483</v>
      </c>
      <c r="AJ28" s="22">
        <v>9221</v>
      </c>
      <c r="AK28" s="22">
        <v>10264</v>
      </c>
      <c r="AL28" s="22">
        <v>11598</v>
      </c>
    </row>
    <row r="29" spans="3:38" x14ac:dyDescent="0.3">
      <c r="C29" s="17">
        <v>22</v>
      </c>
      <c r="D29">
        <v>14</v>
      </c>
      <c r="K29" s="17">
        <v>23</v>
      </c>
      <c r="L29">
        <v>23</v>
      </c>
      <c r="R29" s="17">
        <v>23</v>
      </c>
      <c r="S29">
        <v>32</v>
      </c>
      <c r="Z29" s="17">
        <v>24</v>
      </c>
      <c r="AA29">
        <v>29</v>
      </c>
      <c r="AH29" s="20">
        <v>24</v>
      </c>
      <c r="AI29" s="23">
        <v>9387</v>
      </c>
      <c r="AJ29" s="23">
        <v>10547</v>
      </c>
      <c r="AK29" s="23">
        <v>14445</v>
      </c>
      <c r="AL29" s="23">
        <v>16178</v>
      </c>
    </row>
    <row r="30" spans="3:38" x14ac:dyDescent="0.3">
      <c r="C30" s="17">
        <v>23</v>
      </c>
      <c r="D30">
        <v>24</v>
      </c>
      <c r="K30" s="17">
        <v>24</v>
      </c>
      <c r="L30">
        <v>20</v>
      </c>
      <c r="R30" s="17">
        <v>24</v>
      </c>
      <c r="S30">
        <v>24</v>
      </c>
      <c r="Z30" s="17">
        <v>25</v>
      </c>
      <c r="AA30">
        <v>20</v>
      </c>
      <c r="AH30" s="19">
        <v>25</v>
      </c>
      <c r="AI30" s="22">
        <v>9421</v>
      </c>
      <c r="AJ30" s="22">
        <v>10706</v>
      </c>
      <c r="AK30" s="22">
        <v>11965</v>
      </c>
      <c r="AL30" s="22">
        <v>15794</v>
      </c>
    </row>
    <row r="31" spans="3:38" x14ac:dyDescent="0.3">
      <c r="C31" s="17">
        <v>24</v>
      </c>
      <c r="D31">
        <v>19</v>
      </c>
      <c r="K31" s="17">
        <v>25</v>
      </c>
      <c r="L31">
        <v>12</v>
      </c>
      <c r="R31" s="17">
        <v>25</v>
      </c>
      <c r="S31">
        <v>19</v>
      </c>
      <c r="Z31" s="17">
        <v>26</v>
      </c>
      <c r="AA31">
        <v>20</v>
      </c>
      <c r="AH31" s="20">
        <v>26</v>
      </c>
      <c r="AI31" s="23">
        <v>8283</v>
      </c>
      <c r="AJ31" s="23">
        <v>9980</v>
      </c>
      <c r="AK31" s="23">
        <v>10519</v>
      </c>
      <c r="AL31" s="23">
        <v>11361</v>
      </c>
    </row>
    <row r="32" spans="3:38" x14ac:dyDescent="0.3">
      <c r="C32" s="17">
        <v>25</v>
      </c>
      <c r="D32">
        <v>12</v>
      </c>
      <c r="K32" s="17">
        <v>26</v>
      </c>
      <c r="L32">
        <v>12</v>
      </c>
      <c r="R32" s="17">
        <v>26</v>
      </c>
      <c r="S32">
        <v>18</v>
      </c>
      <c r="Z32" s="17">
        <v>27</v>
      </c>
      <c r="AA32">
        <v>19</v>
      </c>
      <c r="AH32" s="19">
        <v>27</v>
      </c>
      <c r="AI32" s="22">
        <v>9520</v>
      </c>
      <c r="AJ32" s="22">
        <v>9598</v>
      </c>
      <c r="AK32" s="22">
        <v>10853</v>
      </c>
      <c r="AL32" s="22">
        <v>11504</v>
      </c>
    </row>
    <row r="33" spans="3:38" x14ac:dyDescent="0.3">
      <c r="C33" s="17">
        <v>26</v>
      </c>
      <c r="D33">
        <v>12</v>
      </c>
      <c r="K33" s="17">
        <v>27</v>
      </c>
      <c r="L33">
        <v>11</v>
      </c>
      <c r="R33" s="17">
        <v>27</v>
      </c>
      <c r="S33">
        <v>16</v>
      </c>
      <c r="Z33" s="17">
        <v>28</v>
      </c>
      <c r="AA33">
        <v>20</v>
      </c>
      <c r="AH33" s="20">
        <v>28</v>
      </c>
      <c r="AI33" s="23">
        <v>8328</v>
      </c>
      <c r="AJ33" s="23">
        <v>9572</v>
      </c>
      <c r="AK33" s="23">
        <v>9244</v>
      </c>
      <c r="AL33" s="23">
        <v>11555</v>
      </c>
    </row>
    <row r="34" spans="3:38" x14ac:dyDescent="0.3">
      <c r="C34" s="17">
        <v>27</v>
      </c>
      <c r="D34">
        <v>11</v>
      </c>
      <c r="K34" s="17">
        <v>28</v>
      </c>
      <c r="L34">
        <v>13</v>
      </c>
      <c r="R34" s="17">
        <v>28</v>
      </c>
      <c r="S34">
        <v>17</v>
      </c>
      <c r="Z34" s="17">
        <v>29</v>
      </c>
      <c r="AA34">
        <v>20</v>
      </c>
      <c r="AH34" s="19">
        <v>29</v>
      </c>
      <c r="AI34" s="22">
        <v>7950</v>
      </c>
      <c r="AJ34" s="22">
        <v>8833</v>
      </c>
      <c r="AK34" s="22">
        <v>12520</v>
      </c>
      <c r="AL34" s="22">
        <v>15274</v>
      </c>
    </row>
    <row r="35" spans="3:38" x14ac:dyDescent="0.3">
      <c r="C35" s="17">
        <v>28</v>
      </c>
      <c r="D35">
        <v>15</v>
      </c>
      <c r="K35" s="17">
        <v>29</v>
      </c>
      <c r="L35">
        <v>12</v>
      </c>
      <c r="R35" s="17">
        <v>29</v>
      </c>
      <c r="S35">
        <v>16</v>
      </c>
      <c r="Z35" s="17">
        <v>30</v>
      </c>
      <c r="AA35">
        <v>11</v>
      </c>
      <c r="AH35" s="20">
        <v>30</v>
      </c>
      <c r="AI35" s="23">
        <v>7990</v>
      </c>
      <c r="AJ35" s="23">
        <v>9184</v>
      </c>
      <c r="AK35" s="23">
        <v>10467</v>
      </c>
      <c r="AL35" s="23">
        <v>13502</v>
      </c>
    </row>
    <row r="36" spans="3:38" x14ac:dyDescent="0.3">
      <c r="C36" s="17">
        <v>29</v>
      </c>
      <c r="D36">
        <v>11</v>
      </c>
      <c r="K36" s="17">
        <v>30</v>
      </c>
      <c r="L36">
        <v>7</v>
      </c>
      <c r="R36" s="17">
        <v>30</v>
      </c>
      <c r="S36">
        <v>9</v>
      </c>
      <c r="Z36" s="17">
        <v>31</v>
      </c>
      <c r="AA36">
        <v>35</v>
      </c>
      <c r="AH36" s="19">
        <v>31</v>
      </c>
      <c r="AI36" s="22">
        <v>7936</v>
      </c>
      <c r="AJ36" s="22">
        <v>8917</v>
      </c>
      <c r="AK36" s="22">
        <v>10222</v>
      </c>
      <c r="AL36" s="22">
        <v>12062</v>
      </c>
    </row>
    <row r="37" spans="3:38" x14ac:dyDescent="0.3">
      <c r="C37" s="17">
        <v>30</v>
      </c>
      <c r="D37">
        <v>8</v>
      </c>
      <c r="K37" s="17">
        <v>31</v>
      </c>
      <c r="L37">
        <v>22</v>
      </c>
      <c r="R37" s="17">
        <v>31</v>
      </c>
      <c r="S37">
        <v>34</v>
      </c>
      <c r="Z37" s="17">
        <v>32</v>
      </c>
      <c r="AA37">
        <v>24</v>
      </c>
      <c r="AH37" s="20">
        <v>32</v>
      </c>
      <c r="AI37" s="23">
        <v>8672</v>
      </c>
      <c r="AJ37" s="23">
        <v>9426</v>
      </c>
      <c r="AK37" s="23">
        <v>11013</v>
      </c>
      <c r="AL37" s="23">
        <v>14317</v>
      </c>
    </row>
    <row r="38" spans="3:38" x14ac:dyDescent="0.3">
      <c r="C38" s="17">
        <v>31</v>
      </c>
      <c r="D38">
        <v>23</v>
      </c>
      <c r="K38" s="17">
        <v>32</v>
      </c>
      <c r="L38">
        <v>16</v>
      </c>
      <c r="R38" s="17">
        <v>32</v>
      </c>
      <c r="S38">
        <v>23</v>
      </c>
      <c r="Z38" s="17">
        <v>33</v>
      </c>
      <c r="AA38">
        <v>29</v>
      </c>
      <c r="AH38" s="19">
        <v>33</v>
      </c>
      <c r="AI38" s="22">
        <v>8963</v>
      </c>
      <c r="AJ38" s="22">
        <v>10799</v>
      </c>
      <c r="AK38" s="22">
        <v>10576</v>
      </c>
      <c r="AL38" s="22">
        <v>13749</v>
      </c>
    </row>
    <row r="39" spans="3:38" x14ac:dyDescent="0.3">
      <c r="C39" s="17">
        <v>32</v>
      </c>
      <c r="D39">
        <v>18</v>
      </c>
      <c r="K39" s="17">
        <v>33</v>
      </c>
      <c r="L39">
        <v>22</v>
      </c>
      <c r="R39" s="17">
        <v>33</v>
      </c>
      <c r="S39">
        <v>29</v>
      </c>
      <c r="Z39" s="17">
        <v>34</v>
      </c>
      <c r="AA39">
        <v>16</v>
      </c>
      <c r="AH39" s="20">
        <v>34</v>
      </c>
      <c r="AI39" s="23">
        <v>8420</v>
      </c>
      <c r="AJ39" s="23">
        <v>9644</v>
      </c>
      <c r="AK39" s="23">
        <v>10525</v>
      </c>
      <c r="AL39" s="23">
        <v>13472</v>
      </c>
    </row>
    <row r="40" spans="3:38" x14ac:dyDescent="0.3">
      <c r="C40" s="17">
        <v>33</v>
      </c>
      <c r="D40">
        <v>21</v>
      </c>
      <c r="K40" s="17">
        <v>34</v>
      </c>
      <c r="L40">
        <v>10</v>
      </c>
      <c r="R40" s="17">
        <v>34</v>
      </c>
      <c r="S40">
        <v>13</v>
      </c>
      <c r="Z40" s="17">
        <v>35</v>
      </c>
      <c r="AA40">
        <v>31</v>
      </c>
      <c r="AH40" s="19">
        <v>35</v>
      </c>
      <c r="AI40" s="22">
        <v>7616</v>
      </c>
      <c r="AJ40" s="22">
        <v>8655</v>
      </c>
      <c r="AK40" s="22">
        <v>11200</v>
      </c>
      <c r="AL40" s="22">
        <v>11872</v>
      </c>
    </row>
    <row r="41" spans="3:38" x14ac:dyDescent="0.3">
      <c r="C41" s="17">
        <v>34</v>
      </c>
      <c r="D41">
        <v>11</v>
      </c>
      <c r="K41" s="17">
        <v>35</v>
      </c>
      <c r="L41">
        <v>20</v>
      </c>
      <c r="R41" s="17">
        <v>35</v>
      </c>
      <c r="S41">
        <v>26</v>
      </c>
      <c r="Z41" s="17">
        <v>36</v>
      </c>
      <c r="AA41">
        <v>22</v>
      </c>
      <c r="AH41" s="20">
        <v>36</v>
      </c>
      <c r="AI41" s="23">
        <v>7887</v>
      </c>
      <c r="AJ41" s="23">
        <v>9065</v>
      </c>
      <c r="AK41" s="23">
        <v>11042</v>
      </c>
      <c r="AL41" s="23">
        <v>13250</v>
      </c>
    </row>
    <row r="42" spans="3:38" x14ac:dyDescent="0.3">
      <c r="C42" s="17">
        <v>35</v>
      </c>
      <c r="D42">
        <v>22</v>
      </c>
      <c r="K42" s="17">
        <v>36</v>
      </c>
      <c r="L42">
        <v>16</v>
      </c>
      <c r="R42" s="17">
        <v>36</v>
      </c>
      <c r="S42">
        <v>22</v>
      </c>
      <c r="Z42" s="17">
        <v>37</v>
      </c>
      <c r="AA42">
        <v>11</v>
      </c>
      <c r="AH42" s="19">
        <v>37</v>
      </c>
      <c r="AI42" s="22">
        <v>8882</v>
      </c>
      <c r="AJ42" s="22">
        <v>10328</v>
      </c>
      <c r="AK42" s="22">
        <v>9770</v>
      </c>
      <c r="AL42" s="22">
        <v>11138</v>
      </c>
    </row>
    <row r="43" spans="3:38" x14ac:dyDescent="0.3">
      <c r="C43" s="17">
        <v>36</v>
      </c>
      <c r="D43">
        <v>15</v>
      </c>
      <c r="K43" s="17">
        <v>37</v>
      </c>
      <c r="L43">
        <v>8</v>
      </c>
      <c r="R43" s="17">
        <v>37</v>
      </c>
      <c r="S43">
        <v>10</v>
      </c>
      <c r="Z43" s="17">
        <v>38</v>
      </c>
      <c r="AA43">
        <v>19</v>
      </c>
      <c r="AH43" s="20">
        <v>38</v>
      </c>
      <c r="AI43" s="23">
        <v>8728</v>
      </c>
      <c r="AJ43" s="23">
        <v>9918</v>
      </c>
      <c r="AK43" s="23">
        <v>11608</v>
      </c>
      <c r="AL43" s="23">
        <v>14858</v>
      </c>
    </row>
    <row r="44" spans="3:38" x14ac:dyDescent="0.3">
      <c r="C44" s="17">
        <v>37</v>
      </c>
      <c r="D44">
        <v>8</v>
      </c>
      <c r="K44" s="17">
        <v>38</v>
      </c>
      <c r="L44">
        <v>13</v>
      </c>
      <c r="R44" s="17">
        <v>38</v>
      </c>
      <c r="S44">
        <v>16</v>
      </c>
      <c r="Z44" s="17">
        <v>39</v>
      </c>
      <c r="AA44">
        <v>34</v>
      </c>
      <c r="AH44" s="19">
        <v>39</v>
      </c>
      <c r="AI44" s="22">
        <v>8735</v>
      </c>
      <c r="AJ44" s="22">
        <v>9705</v>
      </c>
      <c r="AK44" s="22">
        <v>9958</v>
      </c>
      <c r="AL44" s="22">
        <v>12448</v>
      </c>
    </row>
    <row r="45" spans="3:38" x14ac:dyDescent="0.3">
      <c r="C45" s="17">
        <v>38</v>
      </c>
      <c r="D45">
        <v>13</v>
      </c>
      <c r="K45" s="17">
        <v>39</v>
      </c>
      <c r="L45">
        <v>23</v>
      </c>
      <c r="R45" s="17">
        <v>39</v>
      </c>
      <c r="S45">
        <v>29</v>
      </c>
      <c r="Z45" s="17">
        <v>40</v>
      </c>
      <c r="AA45">
        <v>31</v>
      </c>
      <c r="AH45" s="20">
        <v>40</v>
      </c>
      <c r="AI45" s="23">
        <v>7369</v>
      </c>
      <c r="AJ45" s="23">
        <v>8669</v>
      </c>
      <c r="AK45" s="23">
        <v>8253</v>
      </c>
      <c r="AL45" s="23">
        <v>14500</v>
      </c>
    </row>
    <row r="46" spans="3:38" x14ac:dyDescent="0.3">
      <c r="C46" s="17">
        <v>39</v>
      </c>
      <c r="D46">
        <v>25</v>
      </c>
      <c r="K46" s="17">
        <v>40</v>
      </c>
      <c r="L46">
        <v>17</v>
      </c>
      <c r="R46" s="17">
        <v>40</v>
      </c>
      <c r="S46">
        <v>27</v>
      </c>
      <c r="Z46" s="17">
        <v>41</v>
      </c>
      <c r="AA46">
        <v>22</v>
      </c>
      <c r="AH46" s="19">
        <v>41</v>
      </c>
      <c r="AI46" s="22">
        <v>9605</v>
      </c>
      <c r="AJ46" s="22">
        <v>11300</v>
      </c>
      <c r="AK46" s="22">
        <v>13255</v>
      </c>
      <c r="AL46" s="22">
        <v>15243</v>
      </c>
    </row>
    <row r="47" spans="3:38" x14ac:dyDescent="0.3">
      <c r="C47" s="17">
        <v>40</v>
      </c>
      <c r="D47">
        <v>17</v>
      </c>
      <c r="K47" s="17">
        <v>41</v>
      </c>
      <c r="L47">
        <v>17</v>
      </c>
      <c r="R47" s="17">
        <v>41</v>
      </c>
      <c r="S47">
        <v>20</v>
      </c>
      <c r="Z47" s="17">
        <v>42</v>
      </c>
      <c r="AA47">
        <v>13</v>
      </c>
      <c r="AH47" s="20">
        <v>42</v>
      </c>
      <c r="AI47" s="23">
        <v>9187</v>
      </c>
      <c r="AJ47" s="23">
        <v>10683</v>
      </c>
      <c r="AK47" s="23">
        <v>11850</v>
      </c>
      <c r="AL47" s="23">
        <v>15405</v>
      </c>
    </row>
    <row r="48" spans="3:38" x14ac:dyDescent="0.3">
      <c r="C48" s="17">
        <v>41</v>
      </c>
      <c r="D48">
        <v>17</v>
      </c>
      <c r="K48" s="17">
        <v>42</v>
      </c>
      <c r="L48">
        <v>9</v>
      </c>
      <c r="R48" s="17">
        <v>42</v>
      </c>
      <c r="S48">
        <v>12</v>
      </c>
      <c r="Z48" s="17">
        <v>43</v>
      </c>
      <c r="AA48">
        <v>18</v>
      </c>
      <c r="AH48" s="19">
        <v>43</v>
      </c>
      <c r="AI48" s="22">
        <v>10206</v>
      </c>
      <c r="AJ48" s="22">
        <v>12150</v>
      </c>
      <c r="AK48" s="22">
        <v>12962</v>
      </c>
      <c r="AL48" s="22">
        <v>15820</v>
      </c>
    </row>
    <row r="49" spans="3:38" x14ac:dyDescent="0.3">
      <c r="C49" s="17">
        <v>42</v>
      </c>
      <c r="D49">
        <v>10</v>
      </c>
      <c r="K49" s="17">
        <v>43</v>
      </c>
      <c r="L49">
        <v>11</v>
      </c>
      <c r="R49" s="17">
        <v>43</v>
      </c>
      <c r="S49">
        <v>16</v>
      </c>
      <c r="Z49" s="17">
        <v>44</v>
      </c>
      <c r="AA49">
        <v>28</v>
      </c>
      <c r="AH49" s="20">
        <v>44</v>
      </c>
      <c r="AI49" s="23">
        <v>10157</v>
      </c>
      <c r="AJ49" s="23">
        <v>11542</v>
      </c>
      <c r="AK49" s="23">
        <v>14118</v>
      </c>
      <c r="AL49" s="23">
        <v>18777</v>
      </c>
    </row>
    <row r="50" spans="3:38" x14ac:dyDescent="0.3">
      <c r="C50" s="17">
        <v>43</v>
      </c>
      <c r="D50">
        <v>12</v>
      </c>
      <c r="K50" s="17">
        <v>44</v>
      </c>
      <c r="L50">
        <v>18</v>
      </c>
      <c r="R50" s="17">
        <v>44</v>
      </c>
      <c r="S50">
        <v>25</v>
      </c>
      <c r="Z50" s="17">
        <v>45</v>
      </c>
      <c r="AA50">
        <v>27</v>
      </c>
      <c r="AH50" s="19">
        <v>45</v>
      </c>
      <c r="AI50" s="22">
        <v>10280</v>
      </c>
      <c r="AJ50" s="22">
        <v>11550</v>
      </c>
      <c r="AK50" s="22">
        <v>13056</v>
      </c>
      <c r="AL50" s="22">
        <v>16059</v>
      </c>
    </row>
    <row r="51" spans="3:38" x14ac:dyDescent="0.3">
      <c r="C51" s="17">
        <v>44</v>
      </c>
      <c r="D51">
        <v>18</v>
      </c>
      <c r="K51" s="17">
        <v>45</v>
      </c>
      <c r="L51">
        <v>19</v>
      </c>
      <c r="R51" s="17">
        <v>45</v>
      </c>
      <c r="S51">
        <v>25</v>
      </c>
      <c r="Z51" s="17">
        <v>46</v>
      </c>
      <c r="AA51">
        <v>40</v>
      </c>
      <c r="AH51" s="20">
        <v>46</v>
      </c>
      <c r="AI51" s="23">
        <v>11240</v>
      </c>
      <c r="AJ51" s="23">
        <v>10140</v>
      </c>
      <c r="AK51" s="23">
        <v>15399</v>
      </c>
      <c r="AL51" s="23">
        <v>18017</v>
      </c>
    </row>
    <row r="52" spans="3:38" x14ac:dyDescent="0.3">
      <c r="C52" s="17">
        <v>45</v>
      </c>
      <c r="D52">
        <v>9</v>
      </c>
      <c r="K52" s="17">
        <v>46</v>
      </c>
      <c r="L52">
        <v>21</v>
      </c>
      <c r="R52" s="17">
        <v>46</v>
      </c>
      <c r="S52">
        <v>33</v>
      </c>
      <c r="Z52" s="17">
        <v>47</v>
      </c>
      <c r="AA52">
        <v>37</v>
      </c>
      <c r="AH52" s="19">
        <v>47</v>
      </c>
      <c r="AI52" s="22">
        <v>10558</v>
      </c>
      <c r="AJ52" s="22">
        <v>10780</v>
      </c>
      <c r="AK52" s="22">
        <v>14359</v>
      </c>
      <c r="AL52" s="22">
        <v>17231</v>
      </c>
    </row>
    <row r="53" spans="3:38" x14ac:dyDescent="0.3">
      <c r="C53" s="17">
        <v>46</v>
      </c>
      <c r="D53">
        <v>22</v>
      </c>
      <c r="K53" s="17">
        <v>47</v>
      </c>
      <c r="L53">
        <v>23</v>
      </c>
      <c r="R53" s="17">
        <v>47</v>
      </c>
      <c r="S53">
        <v>36</v>
      </c>
      <c r="Z53" s="17">
        <v>48</v>
      </c>
      <c r="AA53">
        <v>36</v>
      </c>
      <c r="AH53" s="20">
        <v>48</v>
      </c>
      <c r="AI53" s="23">
        <v>10253</v>
      </c>
      <c r="AJ53" s="23">
        <v>11210</v>
      </c>
      <c r="AK53" s="23">
        <v>13800</v>
      </c>
      <c r="AL53" s="23">
        <v>17664</v>
      </c>
    </row>
    <row r="54" spans="3:38" x14ac:dyDescent="0.3">
      <c r="C54" s="17">
        <v>47</v>
      </c>
      <c r="D54">
        <v>18</v>
      </c>
      <c r="K54" s="17">
        <v>48</v>
      </c>
      <c r="L54">
        <v>23</v>
      </c>
      <c r="R54" s="17">
        <v>48</v>
      </c>
      <c r="S54">
        <v>34</v>
      </c>
      <c r="Z54" s="17">
        <v>49</v>
      </c>
      <c r="AA54">
        <v>25</v>
      </c>
      <c r="AH54" s="19">
        <v>49</v>
      </c>
      <c r="AI54" s="22">
        <v>10850</v>
      </c>
      <c r="AJ54" s="22">
        <v>11450</v>
      </c>
      <c r="AK54" s="22">
        <v>15299</v>
      </c>
      <c r="AL54" s="22">
        <v>18359</v>
      </c>
    </row>
    <row r="55" spans="3:38" x14ac:dyDescent="0.3">
      <c r="C55" s="17">
        <v>48</v>
      </c>
      <c r="D55">
        <v>22</v>
      </c>
      <c r="K55" s="17">
        <v>49</v>
      </c>
      <c r="L55">
        <v>18</v>
      </c>
      <c r="R55" s="17">
        <v>49</v>
      </c>
      <c r="S55">
        <v>23</v>
      </c>
      <c r="Z55" s="17">
        <v>50</v>
      </c>
      <c r="AA55">
        <v>31</v>
      </c>
      <c r="AH55" s="20">
        <v>50</v>
      </c>
      <c r="AI55" s="23">
        <v>10141</v>
      </c>
      <c r="AJ55" s="23">
        <v>12520</v>
      </c>
      <c r="AK55" s="23">
        <v>16520</v>
      </c>
      <c r="AL55" s="23">
        <v>17200</v>
      </c>
    </row>
    <row r="56" spans="3:38" x14ac:dyDescent="0.3">
      <c r="C56" s="17">
        <v>49</v>
      </c>
      <c r="D56">
        <v>20</v>
      </c>
      <c r="K56" s="17">
        <v>50</v>
      </c>
      <c r="L56">
        <v>17</v>
      </c>
      <c r="R56" s="17">
        <v>50</v>
      </c>
      <c r="S56">
        <v>26</v>
      </c>
      <c r="Z56" s="17">
        <v>51</v>
      </c>
      <c r="AA56">
        <v>27</v>
      </c>
      <c r="AH56" s="19">
        <v>51</v>
      </c>
      <c r="AI56" s="22">
        <v>11000</v>
      </c>
      <c r="AJ56" s="22">
        <v>11240</v>
      </c>
      <c r="AK56" s="22">
        <v>15290</v>
      </c>
      <c r="AL56" s="22">
        <v>18500</v>
      </c>
    </row>
    <row r="57" spans="3:38" x14ac:dyDescent="0.3">
      <c r="C57" s="17">
        <v>50</v>
      </c>
      <c r="D57">
        <v>11</v>
      </c>
      <c r="K57" s="17">
        <v>51</v>
      </c>
      <c r="L57">
        <v>21</v>
      </c>
      <c r="R57" s="17">
        <v>51</v>
      </c>
      <c r="S57">
        <v>28</v>
      </c>
      <c r="Z57" s="17">
        <v>52</v>
      </c>
      <c r="AA57">
        <v>27</v>
      </c>
      <c r="AH57" s="20">
        <v>52</v>
      </c>
      <c r="AI57" s="23">
        <v>10350</v>
      </c>
      <c r="AJ57" s="23">
        <v>11250</v>
      </c>
      <c r="AK57" s="23">
        <v>15200</v>
      </c>
      <c r="AL57" s="23">
        <v>16112</v>
      </c>
    </row>
    <row r="58" spans="3:38" x14ac:dyDescent="0.3">
      <c r="C58" s="17">
        <v>51</v>
      </c>
      <c r="D58">
        <v>9</v>
      </c>
      <c r="K58" s="17">
        <v>52</v>
      </c>
      <c r="L58">
        <v>22</v>
      </c>
      <c r="R58" s="17">
        <v>52</v>
      </c>
      <c r="S58">
        <v>27</v>
      </c>
      <c r="Z58" s="17" t="s">
        <v>18</v>
      </c>
      <c r="AA58">
        <v>1310</v>
      </c>
    </row>
    <row r="59" spans="3:38" x14ac:dyDescent="0.3">
      <c r="C59" s="17">
        <v>52</v>
      </c>
      <c r="D59">
        <v>23</v>
      </c>
      <c r="K59" s="17" t="s">
        <v>18</v>
      </c>
      <c r="L59">
        <v>850</v>
      </c>
      <c r="R59" s="17" t="s">
        <v>18</v>
      </c>
      <c r="S59">
        <v>1193</v>
      </c>
    </row>
    <row r="60" spans="3:38" x14ac:dyDescent="0.3">
      <c r="C60" s="17" t="s">
        <v>18</v>
      </c>
      <c r="D60">
        <v>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فارس اشرف محسن احمد</cp:lastModifiedBy>
  <cp:lastPrinted>2024-05-29T13:43:25Z</cp:lastPrinted>
  <dcterms:created xsi:type="dcterms:W3CDTF">2024-05-27T11:02:34Z</dcterms:created>
  <dcterms:modified xsi:type="dcterms:W3CDTF">2024-08-04T20:59:34Z</dcterms:modified>
</cp:coreProperties>
</file>