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FAR" sheetId="2" r:id="rId5"/>
    <sheet state="visible" name="Fixed Asset Balances" sheetId="3" r:id="rId6"/>
    <sheet state="visible" name="Depreciation" sheetId="4" r:id="rId7"/>
    <sheet state="visible" name="Assumptions" sheetId="5" r:id="rId8"/>
    <sheet state="visible" name="Calcs-1" sheetId="6" r:id="rId9"/>
    <sheet state="visible" name="Sales and Costs" sheetId="7" r:id="rId10"/>
    <sheet state="visible" name="Purchases" sheetId="8" r:id="rId11"/>
    <sheet state="visible" name="Collections" sheetId="9" r:id="rId12"/>
    <sheet state="visible" name="Capital" sheetId="10" r:id="rId13"/>
    <sheet state="visible" name="Loan and Interest" sheetId="11" r:id="rId14"/>
    <sheet state="visible" name="Stock" sheetId="12" r:id="rId15"/>
    <sheet state="visible" name="Cash Details" sheetId="13" r:id="rId16"/>
    <sheet state="visible" name="Balances" sheetId="14" r:id="rId17"/>
  </sheets>
  <definedNames/>
  <calcPr/>
</workbook>
</file>

<file path=xl/sharedStrings.xml><?xml version="1.0" encoding="utf-8"?>
<sst xmlns="http://schemas.openxmlformats.org/spreadsheetml/2006/main" count="423" uniqueCount="154">
  <si>
    <t>Description</t>
  </si>
  <si>
    <t xml:space="preserve">Diecorator company Ltd. deals in selling Wall watches. </t>
  </si>
  <si>
    <t>Every month they purchase 5100 Wall watches and sell 4800 Wall watches.</t>
  </si>
  <si>
    <t>The purchase price of each Wall watch is Rs. 325. They make the payment for purchases in every 2 months and make the balance zero in the month they make payment.</t>
  </si>
  <si>
    <t xml:space="preserve">It sells one Wall watch for Rs. 350. </t>
  </si>
  <si>
    <t>It makes 40% of the total sales to Customer1 who make the payment after one month.</t>
  </si>
  <si>
    <t>It makes 60% of its total sales to Customer2 who make the payment after two months.</t>
  </si>
  <si>
    <t>In the first month they issued 49400 shares of Rs. 99 each to its shareholders who paid for these shares in cash.</t>
  </si>
  <si>
    <t>They employ 1 sales person to whom Rs. 19000 salary per month is paid and 1 book keeper to whom they pay Rs. 25000 salary per month. The rent of the office is Rs. 34000 per month and electricity expenses are Rs. 4000 per month.</t>
  </si>
  <si>
    <t>Make a model for 12 months.</t>
  </si>
  <si>
    <t>Item Code</t>
  </si>
  <si>
    <t>Item Type</t>
  </si>
  <si>
    <t>Item Details</t>
  </si>
  <si>
    <t>Month of Purchase</t>
  </si>
  <si>
    <t>Purchase Amount (Rs.)</t>
  </si>
  <si>
    <t>Life of Assets (In months)</t>
  </si>
  <si>
    <t>Disposal Month</t>
  </si>
  <si>
    <t>FAS001</t>
  </si>
  <si>
    <t>AC</t>
  </si>
  <si>
    <t>AC630</t>
  </si>
  <si>
    <t>FAS002</t>
  </si>
  <si>
    <t>Furniture</t>
  </si>
  <si>
    <t>FUR549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</si>
  <si>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</si>
  <si>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</si>
  <si>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</si>
  <si>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</si>
  <si>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</si>
  <si>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</si>
  <si>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</si>
  <si>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</si>
  <si>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</si>
  <si>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</si>
  <si>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</si>
  <si>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</si>
  <si>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</si>
  <si>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</si>
  <si>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</si>
  <si>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</si>
  <si>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</si>
  <si>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</si>
  <si>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Opening Balance</t>
  </si>
  <si>
    <t>Total</t>
  </si>
  <si>
    <t>Purchases</t>
  </si>
  <si>
    <t>Disposal</t>
  </si>
  <si>
    <t>Closing Balance</t>
  </si>
  <si>
    <t>Depreciation for the month</t>
  </si>
  <si>
    <t>Sales</t>
  </si>
  <si>
    <t>Product</t>
  </si>
  <si>
    <t>Quantity</t>
  </si>
  <si>
    <t>Selling Price (in Rs.)</t>
  </si>
  <si>
    <t>Collections</t>
  </si>
  <si>
    <t>Wall watches</t>
  </si>
  <si>
    <t>After 1 months</t>
  </si>
  <si>
    <t>After 2 months</t>
  </si>
  <si>
    <t>Purchase Price (in Rs.)</t>
  </si>
  <si>
    <t>Payments</t>
  </si>
  <si>
    <t>Every 2 months payment is done and we make the balance 0.</t>
  </si>
  <si>
    <t>Other Costs</t>
  </si>
  <si>
    <t>Salary</t>
  </si>
  <si>
    <t>Sales person 1</t>
  </si>
  <si>
    <t>Book keeper</t>
  </si>
  <si>
    <t>Rent</t>
  </si>
  <si>
    <t>Electricity Expenses</t>
  </si>
  <si>
    <t>Equity Share Issue</t>
  </si>
  <si>
    <t>Month 1</t>
  </si>
  <si>
    <t>Month 5</t>
  </si>
  <si>
    <t>Issue Price</t>
  </si>
  <si>
    <t>Number of shares</t>
  </si>
  <si>
    <t>Loans</t>
  </si>
  <si>
    <t>Loan Taken month</t>
  </si>
  <si>
    <t>Loan Amount</t>
  </si>
  <si>
    <t>Yearly Interest</t>
  </si>
  <si>
    <t xml:space="preserve">InterestPayment </t>
  </si>
  <si>
    <t>Loan Period</t>
  </si>
  <si>
    <t>Repayment Month</t>
  </si>
  <si>
    <t>13-month term Loan-SBI</t>
  </si>
  <si>
    <t>Monthly</t>
  </si>
  <si>
    <t>14-month term Loan-HDFC</t>
  </si>
  <si>
    <t>Dividend Details</t>
  </si>
  <si>
    <t>Dividend</t>
  </si>
  <si>
    <t>Rs. per share</t>
  </si>
  <si>
    <t>Month</t>
  </si>
  <si>
    <t>Tax</t>
  </si>
  <si>
    <t>on profit after interest</t>
  </si>
  <si>
    <t>Purchase Quantity</t>
  </si>
  <si>
    <t>Sales Quantity</t>
  </si>
  <si>
    <t>Amount in Rs.</t>
  </si>
  <si>
    <t xml:space="preserve">Sales  </t>
  </si>
  <si>
    <t xml:space="preserve">Costs of goods sold </t>
  </si>
  <si>
    <t>Total Costs</t>
  </si>
  <si>
    <t>Depreciation</t>
  </si>
  <si>
    <t xml:space="preserve">Profits before Interests </t>
  </si>
  <si>
    <t>Interest Expense</t>
  </si>
  <si>
    <t xml:space="preserve">Profits after Interests </t>
  </si>
  <si>
    <t>Tax Expenses</t>
  </si>
  <si>
    <t xml:space="preserve">Profits after Tax </t>
  </si>
  <si>
    <t>Purchases (in Rs.)</t>
  </si>
  <si>
    <t>Payment made for Purchases (In Rs.)</t>
  </si>
  <si>
    <t>Payment outstanding for Purchases</t>
  </si>
  <si>
    <t>Sales  (In Rs.)</t>
  </si>
  <si>
    <t>Customer1</t>
  </si>
  <si>
    <t>Customer2</t>
  </si>
  <si>
    <t>Collections  (In Rs.)</t>
  </si>
  <si>
    <t>Cash tobe collected (In Rs.)</t>
  </si>
  <si>
    <t>Share Issue</t>
  </si>
  <si>
    <t>Issue Price (In Rs.)</t>
  </si>
  <si>
    <t>Equity Shares Issued (In number)</t>
  </si>
  <si>
    <t>Opening number of shares</t>
  </si>
  <si>
    <t>Number of Shares issued in the month</t>
  </si>
  <si>
    <t>Closing number of shares</t>
  </si>
  <si>
    <t>Equity Shares Capital</t>
  </si>
  <si>
    <t>Share Capital issues</t>
  </si>
  <si>
    <t>Dividend per share</t>
  </si>
  <si>
    <t>Dividend (In Rs.)</t>
  </si>
  <si>
    <t>Loan Taken</t>
  </si>
  <si>
    <t>Loan Repaid</t>
  </si>
  <si>
    <t>Interest Paid</t>
  </si>
  <si>
    <t>Opening Stock (Qty)</t>
  </si>
  <si>
    <t>Change in Stock (Qty)</t>
  </si>
  <si>
    <t>Closing Stock (Qty)</t>
  </si>
  <si>
    <t>Closing Stock (In Rs.)</t>
  </si>
  <si>
    <t>Cash Inflow (in Rs.)</t>
  </si>
  <si>
    <t>Collections from Customers</t>
  </si>
  <si>
    <t>Cash from Loans</t>
  </si>
  <si>
    <t>Cash Received for Equity Shares Capital</t>
  </si>
  <si>
    <t>Cash Outflow (in Rs.)</t>
  </si>
  <si>
    <t>Paid for Fixed Asset Purchase</t>
  </si>
  <si>
    <t>Payment for Purchases</t>
  </si>
  <si>
    <t>Payment   for Other Costs</t>
  </si>
  <si>
    <t>Dividend Paid</t>
  </si>
  <si>
    <t>Tax Paid</t>
  </si>
  <si>
    <t>Net Cash for the Month</t>
  </si>
  <si>
    <t>Cash in Hand</t>
  </si>
  <si>
    <t>Opening Cash</t>
  </si>
  <si>
    <t>Closing Cash</t>
  </si>
  <si>
    <t>Assets</t>
  </si>
  <si>
    <t>Fixed Assets</t>
  </si>
  <si>
    <t>Stock</t>
  </si>
  <si>
    <t>Cash to be Collected</t>
  </si>
  <si>
    <t>Total(TA)</t>
  </si>
  <si>
    <t>Liabilities</t>
  </si>
  <si>
    <t>Term Loans</t>
  </si>
  <si>
    <t>Total(TL)</t>
  </si>
  <si>
    <t>Difference 1(TA-TL)</t>
  </si>
  <si>
    <t>Equity</t>
  </si>
  <si>
    <t>Equity Share Capital</t>
  </si>
  <si>
    <t>Accumulated Profits</t>
  </si>
  <si>
    <t>Opening Profit</t>
  </si>
  <si>
    <t>Profit for the Month</t>
  </si>
  <si>
    <t>Dividend Paid in the month</t>
  </si>
  <si>
    <t>Closing Profit</t>
  </si>
  <si>
    <t>Total Equity and Accumulated Profits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</si>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</sst>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sz val="10.0"/>
      <color rgb="FF000000"/>
      <name val="Arial"/>
    </font>
    <font>
      <color rgb="FF1F1F1F"/>
      <name val="Arial"/>
    </font>
    <font>
      <b/>
      <sz val="10.0"/>
      <color rgb="FF1F1F1F"/>
      <name val="&quot;Google Sans&quot;"/>
    </font>
    <font>
      <b/>
      <sz val="11.0"/>
      <color rgb="FF222222"/>
      <name val="&quot;Google Sans&quot;"/>
    </font>
    <font>
      <b/>
      <color rgb="FF1F1F1F"/>
      <name val="Arial"/>
    </font>
    <font>
      <sz val="10.0"/>
      <color rgb="FF1F1F1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FDFF6"/>
        <bgColor rgb="FFCFDFF6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3" xfId="0" applyFont="1" applyNumberFormat="1"/>
    <xf borderId="0" fillId="0" fontId="4" numFmtId="3" xfId="0" applyAlignment="1" applyFont="1" applyNumberFormat="1">
      <alignment readingOrder="0"/>
    </xf>
    <xf borderId="0" fillId="3" fontId="4" numFmtId="3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2" fontId="9" numFmtId="0" xfId="0" applyAlignment="1" applyFont="1">
      <alignment horizontal="left" readingOrder="0"/>
    </xf>
    <xf borderId="0" fillId="0" fontId="3" numFmtId="0" xfId="0" applyAlignment="1" applyFont="1">
      <alignment horizontal="right" readingOrder="0" vertical="bottom"/>
    </xf>
    <xf borderId="0" fillId="0" fontId="4" numFmtId="9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2" fontId="10" numFmtId="0" xfId="0" applyAlignment="1" applyFont="1">
      <alignment vertical="bottom"/>
    </xf>
    <xf borderId="0" fillId="0" fontId="3" numFmtId="9" xfId="0" applyAlignment="1" applyFont="1" applyNumberFormat="1">
      <alignment horizontal="right" readingOrder="0" vertical="bottom"/>
    </xf>
    <xf borderId="0" fillId="2" fontId="11" numFmtId="0" xfId="0" applyAlignment="1" applyFont="1">
      <alignment readingOrder="0"/>
    </xf>
    <xf borderId="0" fillId="4" fontId="12" numFmtId="0" xfId="0" applyAlignment="1" applyFill="1" applyFont="1">
      <alignment readingOrder="0"/>
    </xf>
    <xf borderId="0" fillId="0" fontId="8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0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2" t="s">
        <v>8</v>
      </c>
    </row>
    <row r="10">
      <c r="A10" s="4" t="s">
        <v>9</v>
      </c>
    </row>
    <row r="12">
      <c r="A12" s="5"/>
    </row>
    <row r="13">
      <c r="A13" s="5"/>
    </row>
    <row r="14">
      <c r="A14" s="5"/>
    </row>
    <row r="15">
      <c r="A15" s="4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19" width="8.7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105</v>
      </c>
    </row>
    <row r="3">
      <c r="A3" s="9" t="s">
        <v>106</v>
      </c>
      <c r="B3" s="9">
        <f>Assumptions!B18</f>
        <v>99</v>
      </c>
      <c r="C3" s="9">
        <v>0.0</v>
      </c>
      <c r="D3" s="9">
        <v>0.0</v>
      </c>
      <c r="E3" s="9">
        <v>0.0</v>
      </c>
      <c r="F3" s="9">
        <f>Assumptions!C18</f>
        <v>110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</row>
    <row r="4">
      <c r="A4" s="9" t="s">
        <v>68</v>
      </c>
      <c r="B4" s="9">
        <f>Assumptions!B19</f>
        <v>49400</v>
      </c>
      <c r="C4" s="9">
        <v>0.0</v>
      </c>
      <c r="D4" s="9">
        <v>0.0</v>
      </c>
      <c r="E4" s="9">
        <v>0.0</v>
      </c>
      <c r="F4" s="9">
        <f>Assumptions!C19</f>
        <v>17300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</row>
    <row r="6">
      <c r="A6" s="13" t="s">
        <v>107</v>
      </c>
    </row>
    <row r="7">
      <c r="A7" s="9" t="s">
        <v>108</v>
      </c>
      <c r="B7" s="9">
        <v>0.0</v>
      </c>
      <c r="C7" s="12">
        <f t="shared" ref="C7:S7" si="1">B9</f>
        <v>49400</v>
      </c>
      <c r="D7" s="12">
        <f t="shared" si="1"/>
        <v>49400</v>
      </c>
      <c r="E7" s="12">
        <f t="shared" si="1"/>
        <v>49400</v>
      </c>
      <c r="F7" s="12">
        <f t="shared" si="1"/>
        <v>49400</v>
      </c>
      <c r="G7" s="12">
        <f t="shared" si="1"/>
        <v>66700</v>
      </c>
      <c r="H7" s="12">
        <f t="shared" si="1"/>
        <v>66700</v>
      </c>
      <c r="I7" s="12">
        <f t="shared" si="1"/>
        <v>66700</v>
      </c>
      <c r="J7" s="12">
        <f t="shared" si="1"/>
        <v>66700</v>
      </c>
      <c r="K7" s="12">
        <f t="shared" si="1"/>
        <v>66700</v>
      </c>
      <c r="L7" s="12">
        <f t="shared" si="1"/>
        <v>66700</v>
      </c>
      <c r="M7" s="12">
        <f t="shared" si="1"/>
        <v>66700</v>
      </c>
      <c r="N7" s="12">
        <f t="shared" si="1"/>
        <v>66700</v>
      </c>
      <c r="O7" s="12">
        <f t="shared" si="1"/>
        <v>66700</v>
      </c>
      <c r="P7" s="12">
        <f t="shared" si="1"/>
        <v>66700</v>
      </c>
      <c r="Q7" s="12">
        <f t="shared" si="1"/>
        <v>66700</v>
      </c>
      <c r="R7" s="12">
        <f t="shared" si="1"/>
        <v>66700</v>
      </c>
      <c r="S7" s="12">
        <f t="shared" si="1"/>
        <v>66700</v>
      </c>
    </row>
    <row r="8">
      <c r="A8" s="9" t="s">
        <v>109</v>
      </c>
      <c r="B8" s="12">
        <f t="shared" ref="B8:S8" si="2">B4</f>
        <v>49400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17300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</row>
    <row r="9">
      <c r="A9" s="9" t="s">
        <v>110</v>
      </c>
      <c r="B9" s="12">
        <f t="shared" ref="B9:S9" si="3">B7+B8</f>
        <v>49400</v>
      </c>
      <c r="C9" s="12">
        <f t="shared" si="3"/>
        <v>49400</v>
      </c>
      <c r="D9" s="12">
        <f t="shared" si="3"/>
        <v>49400</v>
      </c>
      <c r="E9" s="12">
        <f t="shared" si="3"/>
        <v>49400</v>
      </c>
      <c r="F9" s="12">
        <f t="shared" si="3"/>
        <v>66700</v>
      </c>
      <c r="G9" s="12">
        <f t="shared" si="3"/>
        <v>66700</v>
      </c>
      <c r="H9" s="12">
        <f t="shared" si="3"/>
        <v>66700</v>
      </c>
      <c r="I9" s="12">
        <f t="shared" si="3"/>
        <v>66700</v>
      </c>
      <c r="J9" s="12">
        <f t="shared" si="3"/>
        <v>66700</v>
      </c>
      <c r="K9" s="12">
        <f t="shared" si="3"/>
        <v>66700</v>
      </c>
      <c r="L9" s="12">
        <f t="shared" si="3"/>
        <v>66700</v>
      </c>
      <c r="M9" s="12">
        <f t="shared" si="3"/>
        <v>66700</v>
      </c>
      <c r="N9" s="12">
        <f t="shared" si="3"/>
        <v>66700</v>
      </c>
      <c r="O9" s="12">
        <f t="shared" si="3"/>
        <v>66700</v>
      </c>
      <c r="P9" s="12">
        <f t="shared" si="3"/>
        <v>66700</v>
      </c>
      <c r="Q9" s="12">
        <f t="shared" si="3"/>
        <v>66700</v>
      </c>
      <c r="R9" s="12">
        <f t="shared" si="3"/>
        <v>66700</v>
      </c>
      <c r="S9" s="12">
        <f t="shared" si="3"/>
        <v>66700</v>
      </c>
    </row>
    <row r="11">
      <c r="A11" s="13" t="s">
        <v>111</v>
      </c>
    </row>
    <row r="12">
      <c r="A12" s="9" t="s">
        <v>41</v>
      </c>
      <c r="B12" s="9">
        <v>0.0</v>
      </c>
      <c r="C12" s="12">
        <f t="shared" ref="C12:S12" si="4">B14</f>
        <v>4890600</v>
      </c>
      <c r="D12" s="12">
        <f t="shared" si="4"/>
        <v>4890600</v>
      </c>
      <c r="E12" s="12">
        <f t="shared" si="4"/>
        <v>4890600</v>
      </c>
      <c r="F12" s="12">
        <f t="shared" si="4"/>
        <v>4890600</v>
      </c>
      <c r="G12" s="12">
        <f t="shared" si="4"/>
        <v>6793600</v>
      </c>
      <c r="H12" s="12">
        <f t="shared" si="4"/>
        <v>6793600</v>
      </c>
      <c r="I12" s="12">
        <f t="shared" si="4"/>
        <v>6793600</v>
      </c>
      <c r="J12" s="12">
        <f t="shared" si="4"/>
        <v>6793600</v>
      </c>
      <c r="K12" s="12">
        <f t="shared" si="4"/>
        <v>6793600</v>
      </c>
      <c r="L12" s="12">
        <f t="shared" si="4"/>
        <v>6793600</v>
      </c>
      <c r="M12" s="12">
        <f t="shared" si="4"/>
        <v>6793600</v>
      </c>
      <c r="N12" s="12">
        <f t="shared" si="4"/>
        <v>6793600</v>
      </c>
      <c r="O12" s="12">
        <f t="shared" si="4"/>
        <v>6793600</v>
      </c>
      <c r="P12" s="12">
        <f t="shared" si="4"/>
        <v>6793600</v>
      </c>
      <c r="Q12" s="12">
        <f t="shared" si="4"/>
        <v>6793600</v>
      </c>
      <c r="R12" s="12">
        <f t="shared" si="4"/>
        <v>6793600</v>
      </c>
      <c r="S12" s="12">
        <f t="shared" si="4"/>
        <v>6793600</v>
      </c>
    </row>
    <row r="13">
      <c r="A13" s="9" t="s">
        <v>112</v>
      </c>
      <c r="B13" s="12">
        <f t="shared" ref="B13:S13" si="5">B3*B4</f>
        <v>4890600</v>
      </c>
      <c r="C13" s="12">
        <f t="shared" si="5"/>
        <v>0</v>
      </c>
      <c r="D13" s="12">
        <f t="shared" si="5"/>
        <v>0</v>
      </c>
      <c r="E13" s="12">
        <f t="shared" si="5"/>
        <v>0</v>
      </c>
      <c r="F13" s="12">
        <f t="shared" si="5"/>
        <v>1903000</v>
      </c>
      <c r="G13" s="12">
        <f t="shared" si="5"/>
        <v>0</v>
      </c>
      <c r="H13" s="12">
        <f t="shared" si="5"/>
        <v>0</v>
      </c>
      <c r="I13" s="12">
        <f t="shared" si="5"/>
        <v>0</v>
      </c>
      <c r="J13" s="12">
        <f t="shared" si="5"/>
        <v>0</v>
      </c>
      <c r="K13" s="12">
        <f t="shared" si="5"/>
        <v>0</v>
      </c>
      <c r="L13" s="12">
        <f t="shared" si="5"/>
        <v>0</v>
      </c>
      <c r="M13" s="12">
        <f t="shared" si="5"/>
        <v>0</v>
      </c>
      <c r="N13" s="12">
        <f t="shared" si="5"/>
        <v>0</v>
      </c>
      <c r="O13" s="12">
        <f t="shared" si="5"/>
        <v>0</v>
      </c>
      <c r="P13" s="12">
        <f t="shared" si="5"/>
        <v>0</v>
      </c>
      <c r="Q13" s="12">
        <f t="shared" si="5"/>
        <v>0</v>
      </c>
      <c r="R13" s="12">
        <f t="shared" si="5"/>
        <v>0</v>
      </c>
      <c r="S13" s="12">
        <f t="shared" si="5"/>
        <v>0</v>
      </c>
    </row>
    <row r="14">
      <c r="A14" s="9" t="s">
        <v>45</v>
      </c>
      <c r="B14" s="12">
        <f t="shared" ref="B14:S14" si="6">B12+B13</f>
        <v>4890600</v>
      </c>
      <c r="C14" s="12">
        <f t="shared" si="6"/>
        <v>4890600</v>
      </c>
      <c r="D14" s="12">
        <f t="shared" si="6"/>
        <v>4890600</v>
      </c>
      <c r="E14" s="12">
        <f t="shared" si="6"/>
        <v>4890600</v>
      </c>
      <c r="F14" s="12">
        <f t="shared" si="6"/>
        <v>6793600</v>
      </c>
      <c r="G14" s="12">
        <f t="shared" si="6"/>
        <v>6793600</v>
      </c>
      <c r="H14" s="12">
        <f t="shared" si="6"/>
        <v>6793600</v>
      </c>
      <c r="I14" s="12">
        <f t="shared" si="6"/>
        <v>6793600</v>
      </c>
      <c r="J14" s="12">
        <f t="shared" si="6"/>
        <v>6793600</v>
      </c>
      <c r="K14" s="12">
        <f t="shared" si="6"/>
        <v>6793600</v>
      </c>
      <c r="L14" s="12">
        <f t="shared" si="6"/>
        <v>6793600</v>
      </c>
      <c r="M14" s="12">
        <f t="shared" si="6"/>
        <v>6793600</v>
      </c>
      <c r="N14" s="12">
        <f t="shared" si="6"/>
        <v>6793600</v>
      </c>
      <c r="O14" s="12">
        <f t="shared" si="6"/>
        <v>6793600</v>
      </c>
      <c r="P14" s="12">
        <f t="shared" si="6"/>
        <v>6793600</v>
      </c>
      <c r="Q14" s="12">
        <f t="shared" si="6"/>
        <v>6793600</v>
      </c>
      <c r="R14" s="12">
        <f t="shared" si="6"/>
        <v>6793600</v>
      </c>
      <c r="S14" s="12">
        <f t="shared" si="6"/>
        <v>6793600</v>
      </c>
    </row>
    <row r="16">
      <c r="A16" s="19" t="s">
        <v>113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12">
        <f>Assumptions!B26</f>
        <v>1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</row>
    <row r="17">
      <c r="A17" s="5"/>
    </row>
    <row r="18">
      <c r="A18" s="32" t="s">
        <v>114</v>
      </c>
      <c r="B18" s="12">
        <f t="shared" ref="B18:S18" si="7">B16*B9</f>
        <v>0</v>
      </c>
      <c r="C18" s="12">
        <f t="shared" si="7"/>
        <v>0</v>
      </c>
      <c r="D18" s="12">
        <f t="shared" si="7"/>
        <v>0</v>
      </c>
      <c r="E18" s="12">
        <f t="shared" si="7"/>
        <v>0</v>
      </c>
      <c r="F18" s="12">
        <f t="shared" si="7"/>
        <v>0</v>
      </c>
      <c r="G18" s="12">
        <f t="shared" si="7"/>
        <v>0</v>
      </c>
      <c r="H18" s="12">
        <f t="shared" si="7"/>
        <v>0</v>
      </c>
      <c r="I18" s="12">
        <f t="shared" si="7"/>
        <v>0</v>
      </c>
      <c r="J18" s="12">
        <f t="shared" si="7"/>
        <v>0</v>
      </c>
      <c r="K18" s="12">
        <f t="shared" si="7"/>
        <v>0</v>
      </c>
      <c r="L18" s="12">
        <f t="shared" si="7"/>
        <v>0</v>
      </c>
      <c r="M18" s="12">
        <f t="shared" si="7"/>
        <v>66700</v>
      </c>
      <c r="N18" s="12">
        <f t="shared" si="7"/>
        <v>0</v>
      </c>
      <c r="O18" s="12">
        <f t="shared" si="7"/>
        <v>0</v>
      </c>
      <c r="P18" s="12">
        <f t="shared" si="7"/>
        <v>0</v>
      </c>
      <c r="Q18" s="12">
        <f t="shared" si="7"/>
        <v>0</v>
      </c>
      <c r="R18" s="12">
        <f t="shared" si="7"/>
        <v>0</v>
      </c>
      <c r="S18" s="12">
        <f t="shared" si="7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  <col customWidth="1" min="2" max="2" width="9.13"/>
    <col customWidth="1" min="3" max="3" width="7.88"/>
    <col customWidth="1" min="4" max="4" width="8.13"/>
    <col customWidth="1" min="5" max="5" width="8.0"/>
    <col customWidth="1" min="6" max="6" width="8.13"/>
    <col customWidth="1" min="7" max="7" width="7.5"/>
    <col customWidth="1" min="8" max="8" width="7.88"/>
    <col customWidth="1" min="9" max="9" width="8.63"/>
    <col customWidth="1" min="10" max="10" width="8.25"/>
    <col customWidth="1" min="11" max="11" width="8.63"/>
    <col customWidth="1" min="12" max="12" width="9.13"/>
    <col customWidth="1" min="13" max="19" width="8.2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69</v>
      </c>
    </row>
    <row r="3">
      <c r="A3" s="13" t="s">
        <v>41</v>
      </c>
      <c r="B3" s="9"/>
    </row>
    <row r="4">
      <c r="A4" s="25" t="s">
        <v>76</v>
      </c>
      <c r="B4" s="14">
        <v>0.0</v>
      </c>
      <c r="C4" s="14">
        <f t="shared" ref="C4:S4" si="1">B19</f>
        <v>1700000</v>
      </c>
      <c r="D4" s="14">
        <f t="shared" si="1"/>
        <v>1700000</v>
      </c>
      <c r="E4" s="14">
        <f t="shared" si="1"/>
        <v>1700000</v>
      </c>
      <c r="F4" s="14">
        <f t="shared" si="1"/>
        <v>1700000</v>
      </c>
      <c r="G4" s="14">
        <f t="shared" si="1"/>
        <v>1700000</v>
      </c>
      <c r="H4" s="14">
        <f t="shared" si="1"/>
        <v>1700000</v>
      </c>
      <c r="I4" s="14">
        <f t="shared" si="1"/>
        <v>1700000</v>
      </c>
      <c r="J4" s="14">
        <f t="shared" si="1"/>
        <v>1700000</v>
      </c>
      <c r="K4" s="14">
        <f t="shared" si="1"/>
        <v>1700000</v>
      </c>
      <c r="L4" s="14">
        <f t="shared" si="1"/>
        <v>1700000</v>
      </c>
      <c r="M4" s="14">
        <f t="shared" si="1"/>
        <v>1700000</v>
      </c>
      <c r="N4" s="14">
        <f t="shared" si="1"/>
        <v>1700000</v>
      </c>
      <c r="O4" s="14">
        <f t="shared" si="1"/>
        <v>1700000</v>
      </c>
      <c r="P4" s="14">
        <f t="shared" si="1"/>
        <v>0</v>
      </c>
      <c r="Q4" s="14">
        <f t="shared" si="1"/>
        <v>0</v>
      </c>
      <c r="R4" s="14">
        <f t="shared" si="1"/>
        <v>0</v>
      </c>
      <c r="S4" s="14">
        <f t="shared" si="1"/>
        <v>0</v>
      </c>
    </row>
    <row r="5">
      <c r="A5" s="25" t="s">
        <v>78</v>
      </c>
      <c r="B5" s="14">
        <v>0.0</v>
      </c>
      <c r="C5" s="14">
        <f t="shared" ref="C5:S5" si="2">B20</f>
        <v>0</v>
      </c>
      <c r="D5" s="14">
        <f t="shared" si="2"/>
        <v>1100000</v>
      </c>
      <c r="E5" s="14">
        <f t="shared" si="2"/>
        <v>1100000</v>
      </c>
      <c r="F5" s="14">
        <f t="shared" si="2"/>
        <v>1100000</v>
      </c>
      <c r="G5" s="14">
        <f t="shared" si="2"/>
        <v>1100000</v>
      </c>
      <c r="H5" s="14">
        <f t="shared" si="2"/>
        <v>1100000</v>
      </c>
      <c r="I5" s="14">
        <f t="shared" si="2"/>
        <v>1100000</v>
      </c>
      <c r="J5" s="14">
        <f t="shared" si="2"/>
        <v>1100000</v>
      </c>
      <c r="K5" s="14">
        <f t="shared" si="2"/>
        <v>1100000</v>
      </c>
      <c r="L5" s="14">
        <f t="shared" si="2"/>
        <v>1100000</v>
      </c>
      <c r="M5" s="14">
        <f t="shared" si="2"/>
        <v>1100000</v>
      </c>
      <c r="N5" s="14">
        <f t="shared" si="2"/>
        <v>1100000</v>
      </c>
      <c r="O5" s="14">
        <f t="shared" si="2"/>
        <v>1100000</v>
      </c>
      <c r="P5" s="14">
        <f t="shared" si="2"/>
        <v>1100000</v>
      </c>
      <c r="Q5" s="14">
        <f t="shared" si="2"/>
        <v>1100000</v>
      </c>
      <c r="R5" s="14">
        <f t="shared" si="2"/>
        <v>0</v>
      </c>
      <c r="S5" s="14">
        <f t="shared" si="2"/>
        <v>0</v>
      </c>
    </row>
    <row r="6">
      <c r="A6" s="13" t="s">
        <v>42</v>
      </c>
      <c r="B6" s="14">
        <f t="shared" ref="B6:S6" si="3">sum(B4:B5)</f>
        <v>0</v>
      </c>
      <c r="C6" s="14">
        <f t="shared" si="3"/>
        <v>1700000</v>
      </c>
      <c r="D6" s="14">
        <f t="shared" si="3"/>
        <v>2800000</v>
      </c>
      <c r="E6" s="14">
        <f t="shared" si="3"/>
        <v>2800000</v>
      </c>
      <c r="F6" s="14">
        <f t="shared" si="3"/>
        <v>2800000</v>
      </c>
      <c r="G6" s="14">
        <f t="shared" si="3"/>
        <v>2800000</v>
      </c>
      <c r="H6" s="14">
        <f t="shared" si="3"/>
        <v>2800000</v>
      </c>
      <c r="I6" s="14">
        <f t="shared" si="3"/>
        <v>2800000</v>
      </c>
      <c r="J6" s="14">
        <f t="shared" si="3"/>
        <v>2800000</v>
      </c>
      <c r="K6" s="14">
        <f t="shared" si="3"/>
        <v>2800000</v>
      </c>
      <c r="L6" s="14">
        <f t="shared" si="3"/>
        <v>2800000</v>
      </c>
      <c r="M6" s="14">
        <f t="shared" si="3"/>
        <v>2800000</v>
      </c>
      <c r="N6" s="14">
        <f t="shared" si="3"/>
        <v>2800000</v>
      </c>
      <c r="O6" s="14">
        <f t="shared" si="3"/>
        <v>2800000</v>
      </c>
      <c r="P6" s="14">
        <f t="shared" si="3"/>
        <v>1100000</v>
      </c>
      <c r="Q6" s="14">
        <f t="shared" si="3"/>
        <v>1100000</v>
      </c>
      <c r="R6" s="14">
        <f t="shared" si="3"/>
        <v>0</v>
      </c>
      <c r="S6" s="14">
        <f t="shared" si="3"/>
        <v>0</v>
      </c>
    </row>
    <row r="8">
      <c r="A8" s="13" t="s">
        <v>115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A9" s="25" t="s">
        <v>76</v>
      </c>
      <c r="B9" s="14">
        <f>Assumptions!C22</f>
        <v>1700000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</row>
    <row r="10">
      <c r="A10" s="25" t="s">
        <v>78</v>
      </c>
      <c r="B10" s="14">
        <v>0.0</v>
      </c>
      <c r="C10" s="14">
        <f>Assumptions!C23</f>
        <v>1100000</v>
      </c>
      <c r="D10" s="14">
        <v>0.0</v>
      </c>
      <c r="E10" s="14" t="str">
        <f>Assumptions!C24</f>
        <v/>
      </c>
      <c r="F10" s="14">
        <v>0.0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4">
        <v>0.0</v>
      </c>
      <c r="S10" s="14">
        <v>0.0</v>
      </c>
    </row>
    <row r="11">
      <c r="A11" s="13" t="s">
        <v>42</v>
      </c>
      <c r="B11" s="14">
        <f t="shared" ref="B11:S11" si="4">sum(B9:B10)</f>
        <v>1700000</v>
      </c>
      <c r="C11" s="14">
        <f t="shared" si="4"/>
        <v>1100000</v>
      </c>
      <c r="D11" s="14">
        <f t="shared" si="4"/>
        <v>0</v>
      </c>
      <c r="E11" s="14">
        <f t="shared" si="4"/>
        <v>0</v>
      </c>
      <c r="F11" s="14">
        <f t="shared" si="4"/>
        <v>0</v>
      </c>
      <c r="G11" s="14">
        <f t="shared" si="4"/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4">
        <f t="shared" si="4"/>
        <v>0</v>
      </c>
      <c r="L11" s="14">
        <f t="shared" si="4"/>
        <v>0</v>
      </c>
      <c r="M11" s="14">
        <f t="shared" si="4"/>
        <v>0</v>
      </c>
      <c r="N11" s="14">
        <f t="shared" si="4"/>
        <v>0</v>
      </c>
      <c r="O11" s="14">
        <f t="shared" si="4"/>
        <v>0</v>
      </c>
      <c r="P11" s="14">
        <f t="shared" si="4"/>
        <v>0</v>
      </c>
      <c r="Q11" s="14">
        <f t="shared" si="4"/>
        <v>0</v>
      </c>
      <c r="R11" s="14">
        <f t="shared" si="4"/>
        <v>0</v>
      </c>
      <c r="S11" s="14">
        <f t="shared" si="4"/>
        <v>0</v>
      </c>
    </row>
    <row r="13">
      <c r="A13" s="13" t="s">
        <v>116</v>
      </c>
    </row>
    <row r="14">
      <c r="A14" s="25" t="s">
        <v>76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f>Assumptions!C22</f>
        <v>1700000</v>
      </c>
      <c r="P14" s="9">
        <v>0.0</v>
      </c>
      <c r="Q14" s="9">
        <v>0.0</v>
      </c>
      <c r="R14" s="9">
        <v>0.0</v>
      </c>
      <c r="S14" s="9">
        <v>0.0</v>
      </c>
    </row>
    <row r="15">
      <c r="A15" s="25" t="s">
        <v>78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f>Assumptions!C23</f>
        <v>1100000</v>
      </c>
      <c r="R15" s="9">
        <v>0.0</v>
      </c>
      <c r="S15" s="9">
        <v>0.0</v>
      </c>
    </row>
    <row r="16">
      <c r="A16" s="13" t="s">
        <v>42</v>
      </c>
      <c r="B16" s="12">
        <f t="shared" ref="B16:S16" si="5">sum(B14:B15)</f>
        <v>0</v>
      </c>
      <c r="C16" s="12">
        <f t="shared" si="5"/>
        <v>0</v>
      </c>
      <c r="D16" s="12">
        <f t="shared" si="5"/>
        <v>0</v>
      </c>
      <c r="E16" s="12">
        <f t="shared" si="5"/>
        <v>0</v>
      </c>
      <c r="F16" s="12">
        <f t="shared" si="5"/>
        <v>0</v>
      </c>
      <c r="G16" s="12">
        <f t="shared" si="5"/>
        <v>0</v>
      </c>
      <c r="H16" s="12">
        <f t="shared" si="5"/>
        <v>0</v>
      </c>
      <c r="I16" s="12">
        <f t="shared" si="5"/>
        <v>0</v>
      </c>
      <c r="J16" s="12">
        <f t="shared" si="5"/>
        <v>0</v>
      </c>
      <c r="K16" s="12">
        <f t="shared" si="5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12">
        <f t="shared" si="5"/>
        <v>1700000</v>
      </c>
      <c r="P16" s="12">
        <f t="shared" si="5"/>
        <v>0</v>
      </c>
      <c r="Q16" s="12">
        <f t="shared" si="5"/>
        <v>1100000</v>
      </c>
      <c r="R16" s="12">
        <f t="shared" si="5"/>
        <v>0</v>
      </c>
      <c r="S16" s="12">
        <f t="shared" si="5"/>
        <v>0</v>
      </c>
    </row>
    <row r="18">
      <c r="A18" s="13" t="s">
        <v>45</v>
      </c>
    </row>
    <row r="19">
      <c r="A19" s="25" t="s">
        <v>76</v>
      </c>
      <c r="B19" s="14">
        <f t="shared" ref="B19:S19" si="6">B4+B9-B14</f>
        <v>1700000</v>
      </c>
      <c r="C19" s="14">
        <f t="shared" si="6"/>
        <v>1700000</v>
      </c>
      <c r="D19" s="14">
        <f t="shared" si="6"/>
        <v>1700000</v>
      </c>
      <c r="E19" s="14">
        <f t="shared" si="6"/>
        <v>1700000</v>
      </c>
      <c r="F19" s="14">
        <f t="shared" si="6"/>
        <v>1700000</v>
      </c>
      <c r="G19" s="14">
        <f t="shared" si="6"/>
        <v>1700000</v>
      </c>
      <c r="H19" s="14">
        <f t="shared" si="6"/>
        <v>1700000</v>
      </c>
      <c r="I19" s="14">
        <f t="shared" si="6"/>
        <v>1700000</v>
      </c>
      <c r="J19" s="14">
        <f t="shared" si="6"/>
        <v>1700000</v>
      </c>
      <c r="K19" s="14">
        <f t="shared" si="6"/>
        <v>1700000</v>
      </c>
      <c r="L19" s="14">
        <f t="shared" si="6"/>
        <v>1700000</v>
      </c>
      <c r="M19" s="14">
        <f t="shared" si="6"/>
        <v>1700000</v>
      </c>
      <c r="N19" s="14">
        <f t="shared" si="6"/>
        <v>1700000</v>
      </c>
      <c r="O19" s="14">
        <f t="shared" si="6"/>
        <v>0</v>
      </c>
      <c r="P19" s="14">
        <f t="shared" si="6"/>
        <v>0</v>
      </c>
      <c r="Q19" s="14">
        <f t="shared" si="6"/>
        <v>0</v>
      </c>
      <c r="R19" s="14">
        <f t="shared" si="6"/>
        <v>0</v>
      </c>
      <c r="S19" s="14">
        <f t="shared" si="6"/>
        <v>0</v>
      </c>
    </row>
    <row r="20">
      <c r="A20" s="25" t="s">
        <v>78</v>
      </c>
      <c r="B20" s="14">
        <f t="shared" ref="B20:S20" si="7">B5+B10-B15</f>
        <v>0</v>
      </c>
      <c r="C20" s="14">
        <f t="shared" si="7"/>
        <v>1100000</v>
      </c>
      <c r="D20" s="14">
        <f t="shared" si="7"/>
        <v>1100000</v>
      </c>
      <c r="E20" s="14">
        <f t="shared" si="7"/>
        <v>1100000</v>
      </c>
      <c r="F20" s="14">
        <f t="shared" si="7"/>
        <v>1100000</v>
      </c>
      <c r="G20" s="14">
        <f t="shared" si="7"/>
        <v>1100000</v>
      </c>
      <c r="H20" s="14">
        <f t="shared" si="7"/>
        <v>1100000</v>
      </c>
      <c r="I20" s="14">
        <f t="shared" si="7"/>
        <v>1100000</v>
      </c>
      <c r="J20" s="14">
        <f t="shared" si="7"/>
        <v>1100000</v>
      </c>
      <c r="K20" s="14">
        <f t="shared" si="7"/>
        <v>1100000</v>
      </c>
      <c r="L20" s="14">
        <f t="shared" si="7"/>
        <v>1100000</v>
      </c>
      <c r="M20" s="14">
        <f t="shared" si="7"/>
        <v>1100000</v>
      </c>
      <c r="N20" s="14">
        <f t="shared" si="7"/>
        <v>1100000</v>
      </c>
      <c r="O20" s="14">
        <f t="shared" si="7"/>
        <v>1100000</v>
      </c>
      <c r="P20" s="14">
        <f t="shared" si="7"/>
        <v>1100000</v>
      </c>
      <c r="Q20" s="14">
        <f t="shared" si="7"/>
        <v>0</v>
      </c>
      <c r="R20" s="14">
        <f t="shared" si="7"/>
        <v>0</v>
      </c>
      <c r="S20" s="14">
        <f t="shared" si="7"/>
        <v>0</v>
      </c>
    </row>
    <row r="21">
      <c r="A21" s="13" t="s">
        <v>42</v>
      </c>
      <c r="B21" s="14">
        <f t="shared" ref="B21:S21" si="8">sum(B19:B20)</f>
        <v>1700000</v>
      </c>
      <c r="C21" s="14">
        <f t="shared" si="8"/>
        <v>2800000</v>
      </c>
      <c r="D21" s="14">
        <f t="shared" si="8"/>
        <v>2800000</v>
      </c>
      <c r="E21" s="14">
        <f t="shared" si="8"/>
        <v>2800000</v>
      </c>
      <c r="F21" s="14">
        <f t="shared" si="8"/>
        <v>2800000</v>
      </c>
      <c r="G21" s="14">
        <f t="shared" si="8"/>
        <v>2800000</v>
      </c>
      <c r="H21" s="14">
        <f t="shared" si="8"/>
        <v>2800000</v>
      </c>
      <c r="I21" s="14">
        <f t="shared" si="8"/>
        <v>2800000</v>
      </c>
      <c r="J21" s="14">
        <f t="shared" si="8"/>
        <v>2800000</v>
      </c>
      <c r="K21" s="14">
        <f t="shared" si="8"/>
        <v>2800000</v>
      </c>
      <c r="L21" s="14">
        <f t="shared" si="8"/>
        <v>2800000</v>
      </c>
      <c r="M21" s="14">
        <f t="shared" si="8"/>
        <v>2800000</v>
      </c>
      <c r="N21" s="14">
        <f t="shared" si="8"/>
        <v>2800000</v>
      </c>
      <c r="O21" s="14">
        <f t="shared" si="8"/>
        <v>1100000</v>
      </c>
      <c r="P21" s="14">
        <f t="shared" si="8"/>
        <v>1100000</v>
      </c>
      <c r="Q21" s="14">
        <f t="shared" si="8"/>
        <v>0</v>
      </c>
      <c r="R21" s="14">
        <f t="shared" si="8"/>
        <v>0</v>
      </c>
      <c r="S21" s="14">
        <f t="shared" si="8"/>
        <v>0</v>
      </c>
    </row>
    <row r="23">
      <c r="A23" s="13" t="s">
        <v>117</v>
      </c>
    </row>
    <row r="24">
      <c r="A24" s="25" t="s">
        <v>76</v>
      </c>
      <c r="B24" s="14">
        <f>B19*Assumptions!$D$22/12</f>
        <v>12395.83333</v>
      </c>
      <c r="C24" s="14">
        <f>C19*Assumptions!$D$22/12</f>
        <v>12395.83333</v>
      </c>
      <c r="D24" s="14">
        <f>D19*Assumptions!$D$22/12</f>
        <v>12395.83333</v>
      </c>
      <c r="E24" s="14">
        <f>E19*Assumptions!$D$22/12</f>
        <v>12395.83333</v>
      </c>
      <c r="F24" s="14">
        <f>F19*Assumptions!$D$22/12</f>
        <v>12395.83333</v>
      </c>
      <c r="G24" s="14">
        <f>G19*Assumptions!$D$22/12</f>
        <v>12395.83333</v>
      </c>
      <c r="H24" s="14">
        <f>H19*Assumptions!$D$22/12</f>
        <v>12395.83333</v>
      </c>
      <c r="I24" s="14">
        <f>I19*Assumptions!$D$22/12</f>
        <v>12395.83333</v>
      </c>
      <c r="J24" s="14">
        <f>J19*Assumptions!$D$22/12</f>
        <v>12395.83333</v>
      </c>
      <c r="K24" s="14">
        <f>K19*Assumptions!$D$22/12</f>
        <v>12395.83333</v>
      </c>
      <c r="L24" s="14">
        <f>L19*Assumptions!$D$22/12</f>
        <v>12395.83333</v>
      </c>
      <c r="M24" s="14">
        <f>M19*Assumptions!$D$22/12</f>
        <v>12395.83333</v>
      </c>
      <c r="N24" s="14">
        <f>N19*Assumptions!$D$22/12</f>
        <v>12395.83333</v>
      </c>
      <c r="O24" s="14">
        <f>O19*Assumptions!$D$22/12</f>
        <v>0</v>
      </c>
      <c r="P24" s="14">
        <f>P19*Assumptions!$D$22/12</f>
        <v>0</v>
      </c>
      <c r="Q24" s="14">
        <f>Q19*Assumptions!$D$22/12</f>
        <v>0</v>
      </c>
      <c r="R24" s="14">
        <f>R19*Assumptions!$D$22/12</f>
        <v>0</v>
      </c>
      <c r="S24" s="14">
        <f>S19*Assumptions!$D$22/12</f>
        <v>0</v>
      </c>
    </row>
    <row r="25">
      <c r="A25" s="25" t="s">
        <v>78</v>
      </c>
      <c r="B25" s="12">
        <f>B20*Assumptions!$D$23/12</f>
        <v>0</v>
      </c>
      <c r="C25" s="12">
        <f>C20*Assumptions!$D$23/12</f>
        <v>12100</v>
      </c>
      <c r="D25" s="12">
        <f>D20*Assumptions!$D$23/12</f>
        <v>12100</v>
      </c>
      <c r="E25" s="12">
        <f>E20*Assumptions!$D$23/12</f>
        <v>12100</v>
      </c>
      <c r="F25" s="12">
        <f>F20*Assumptions!$D$23/12</f>
        <v>12100</v>
      </c>
      <c r="G25" s="12">
        <f>G20*Assumptions!$D$23/12</f>
        <v>12100</v>
      </c>
      <c r="H25" s="12">
        <f>H20*Assumptions!$D$23/12</f>
        <v>12100</v>
      </c>
      <c r="I25" s="12">
        <f>I20*Assumptions!$D$23/12</f>
        <v>12100</v>
      </c>
      <c r="J25" s="12">
        <f>J20*Assumptions!$D$23/12</f>
        <v>12100</v>
      </c>
      <c r="K25" s="12">
        <f>K20*Assumptions!$D$23/12</f>
        <v>12100</v>
      </c>
      <c r="L25" s="12">
        <f>L20*Assumptions!$D$23/12</f>
        <v>12100</v>
      </c>
      <c r="M25" s="12">
        <f>M20*Assumptions!$D$23/12</f>
        <v>12100</v>
      </c>
      <c r="N25" s="12">
        <f>N20*Assumptions!$D$23/12</f>
        <v>12100</v>
      </c>
      <c r="O25" s="12">
        <f>O20*Assumptions!$D$23/12</f>
        <v>12100</v>
      </c>
      <c r="P25" s="12">
        <f>P20*Assumptions!$D$23/12</f>
        <v>12100</v>
      </c>
      <c r="Q25" s="12">
        <f>Q20*Assumptions!$D$23/12</f>
        <v>0</v>
      </c>
      <c r="R25" s="12">
        <f>R20*Assumptions!$D$23/12</f>
        <v>0</v>
      </c>
      <c r="S25" s="12">
        <f>S20*Assumptions!$D$23/12</f>
        <v>0</v>
      </c>
    </row>
    <row r="26">
      <c r="A26" s="13" t="s">
        <v>42</v>
      </c>
      <c r="B26" s="14">
        <f t="shared" ref="B26:S26" si="9">sum(B24:B25)</f>
        <v>12395.83333</v>
      </c>
      <c r="C26" s="14">
        <f t="shared" si="9"/>
        <v>24495.83333</v>
      </c>
      <c r="D26" s="14">
        <f t="shared" si="9"/>
        <v>24495.83333</v>
      </c>
      <c r="E26" s="14">
        <f t="shared" si="9"/>
        <v>24495.83333</v>
      </c>
      <c r="F26" s="14">
        <f t="shared" si="9"/>
        <v>24495.83333</v>
      </c>
      <c r="G26" s="14">
        <f t="shared" si="9"/>
        <v>24495.83333</v>
      </c>
      <c r="H26" s="14">
        <f t="shared" si="9"/>
        <v>24495.83333</v>
      </c>
      <c r="I26" s="14">
        <f t="shared" si="9"/>
        <v>24495.83333</v>
      </c>
      <c r="J26" s="14">
        <f t="shared" si="9"/>
        <v>24495.83333</v>
      </c>
      <c r="K26" s="14">
        <f t="shared" si="9"/>
        <v>24495.83333</v>
      </c>
      <c r="L26" s="14">
        <f t="shared" si="9"/>
        <v>24495.83333</v>
      </c>
      <c r="M26" s="14">
        <f t="shared" si="9"/>
        <v>24495.83333</v>
      </c>
      <c r="N26" s="14">
        <f t="shared" si="9"/>
        <v>24495.83333</v>
      </c>
      <c r="O26" s="14">
        <f t="shared" si="9"/>
        <v>12100</v>
      </c>
      <c r="P26" s="14">
        <f t="shared" si="9"/>
        <v>12100</v>
      </c>
      <c r="Q26" s="14">
        <f t="shared" si="9"/>
        <v>0</v>
      </c>
      <c r="R26" s="14">
        <f t="shared" si="9"/>
        <v>0</v>
      </c>
      <c r="S26" s="14">
        <f t="shared" si="9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19" width="8.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118</v>
      </c>
    </row>
    <row r="3">
      <c r="A3" s="21" t="s">
        <v>52</v>
      </c>
      <c r="B3" s="9">
        <v>0.0</v>
      </c>
      <c r="C3" s="12">
        <f t="shared" ref="C3:S3" si="1">B9</f>
        <v>300</v>
      </c>
      <c r="D3" s="12">
        <f t="shared" si="1"/>
        <v>600</v>
      </c>
      <c r="E3" s="12">
        <f t="shared" si="1"/>
        <v>900</v>
      </c>
      <c r="F3" s="12">
        <f t="shared" si="1"/>
        <v>1200</v>
      </c>
      <c r="G3" s="12">
        <f t="shared" si="1"/>
        <v>1500</v>
      </c>
      <c r="H3" s="12">
        <f t="shared" si="1"/>
        <v>1800</v>
      </c>
      <c r="I3" s="12">
        <f t="shared" si="1"/>
        <v>2100</v>
      </c>
      <c r="J3" s="12">
        <f t="shared" si="1"/>
        <v>2400</v>
      </c>
      <c r="K3" s="12">
        <f t="shared" si="1"/>
        <v>2700</v>
      </c>
      <c r="L3" s="12">
        <f t="shared" si="1"/>
        <v>3000</v>
      </c>
      <c r="M3" s="12">
        <f t="shared" si="1"/>
        <v>3300</v>
      </c>
      <c r="N3" s="12">
        <f t="shared" si="1"/>
        <v>3600</v>
      </c>
      <c r="O3" s="12">
        <f t="shared" si="1"/>
        <v>3900</v>
      </c>
      <c r="P3" s="12">
        <f t="shared" si="1"/>
        <v>4200</v>
      </c>
      <c r="Q3" s="12">
        <f t="shared" si="1"/>
        <v>4500</v>
      </c>
      <c r="R3" s="12">
        <f t="shared" si="1"/>
        <v>4800</v>
      </c>
      <c r="S3" s="12">
        <f t="shared" si="1"/>
        <v>5100</v>
      </c>
    </row>
    <row r="5">
      <c r="A5" s="13" t="s">
        <v>119</v>
      </c>
    </row>
    <row r="6">
      <c r="A6" s="21" t="s">
        <v>52</v>
      </c>
      <c r="B6" s="12">
        <f>'Calcs-1'!B3-'Calcs-1'!B6</f>
        <v>300</v>
      </c>
      <c r="C6" s="12">
        <f>'Calcs-1'!C3-'Calcs-1'!C6</f>
        <v>300</v>
      </c>
      <c r="D6" s="12">
        <f>'Calcs-1'!D3-'Calcs-1'!D6</f>
        <v>300</v>
      </c>
      <c r="E6" s="12">
        <f>'Calcs-1'!E3-'Calcs-1'!E6</f>
        <v>300</v>
      </c>
      <c r="F6" s="12">
        <f>'Calcs-1'!F3-'Calcs-1'!F6</f>
        <v>300</v>
      </c>
      <c r="G6" s="12">
        <f>'Calcs-1'!G3-'Calcs-1'!G6</f>
        <v>300</v>
      </c>
      <c r="H6" s="12">
        <f>'Calcs-1'!H3-'Calcs-1'!H6</f>
        <v>300</v>
      </c>
      <c r="I6" s="12">
        <f>'Calcs-1'!I3-'Calcs-1'!I6</f>
        <v>300</v>
      </c>
      <c r="J6" s="12">
        <f>'Calcs-1'!J3-'Calcs-1'!J6</f>
        <v>300</v>
      </c>
      <c r="K6" s="12">
        <f>'Calcs-1'!K3-'Calcs-1'!K6</f>
        <v>300</v>
      </c>
      <c r="L6" s="12">
        <f>'Calcs-1'!L3-'Calcs-1'!L6</f>
        <v>300</v>
      </c>
      <c r="M6" s="12">
        <f>'Calcs-1'!M3-'Calcs-1'!M6</f>
        <v>300</v>
      </c>
      <c r="N6" s="12">
        <f>'Calcs-1'!N3-'Calcs-1'!N6</f>
        <v>300</v>
      </c>
      <c r="O6" s="12">
        <f>'Calcs-1'!O3-'Calcs-1'!O6</f>
        <v>300</v>
      </c>
      <c r="P6" s="12">
        <f>'Calcs-1'!P3-'Calcs-1'!P6</f>
        <v>300</v>
      </c>
      <c r="Q6" s="12">
        <f>'Calcs-1'!Q3-'Calcs-1'!Q6</f>
        <v>300</v>
      </c>
      <c r="R6" s="12">
        <f>'Calcs-1'!R3-'Calcs-1'!R6</f>
        <v>300</v>
      </c>
      <c r="S6" s="12">
        <f>'Calcs-1'!S3-'Calcs-1'!S6</f>
        <v>300</v>
      </c>
    </row>
    <row r="8">
      <c r="A8" s="13" t="s">
        <v>120</v>
      </c>
    </row>
    <row r="9">
      <c r="A9" s="21" t="s">
        <v>52</v>
      </c>
      <c r="B9" s="12">
        <f t="shared" ref="B9:S9" si="2">B3+B6</f>
        <v>300</v>
      </c>
      <c r="C9" s="12">
        <f t="shared" si="2"/>
        <v>600</v>
      </c>
      <c r="D9" s="12">
        <f t="shared" si="2"/>
        <v>900</v>
      </c>
      <c r="E9" s="12">
        <f t="shared" si="2"/>
        <v>1200</v>
      </c>
      <c r="F9" s="12">
        <f t="shared" si="2"/>
        <v>1500</v>
      </c>
      <c r="G9" s="12">
        <f t="shared" si="2"/>
        <v>1800</v>
      </c>
      <c r="H9" s="12">
        <f t="shared" si="2"/>
        <v>2100</v>
      </c>
      <c r="I9" s="12">
        <f t="shared" si="2"/>
        <v>2400</v>
      </c>
      <c r="J9" s="12">
        <f t="shared" si="2"/>
        <v>2700</v>
      </c>
      <c r="K9" s="12">
        <f t="shared" si="2"/>
        <v>3000</v>
      </c>
      <c r="L9" s="12">
        <f t="shared" si="2"/>
        <v>3300</v>
      </c>
      <c r="M9" s="12">
        <f t="shared" si="2"/>
        <v>3600</v>
      </c>
      <c r="N9" s="12">
        <f t="shared" si="2"/>
        <v>3900</v>
      </c>
      <c r="O9" s="12">
        <f t="shared" si="2"/>
        <v>4200</v>
      </c>
      <c r="P9" s="12">
        <f t="shared" si="2"/>
        <v>4500</v>
      </c>
      <c r="Q9" s="12">
        <f t="shared" si="2"/>
        <v>4800</v>
      </c>
      <c r="R9" s="12">
        <f t="shared" si="2"/>
        <v>5100</v>
      </c>
      <c r="S9" s="12">
        <f t="shared" si="2"/>
        <v>5400</v>
      </c>
    </row>
    <row r="10">
      <c r="A10" s="13"/>
    </row>
    <row r="11">
      <c r="A11" s="13" t="s">
        <v>121</v>
      </c>
    </row>
    <row r="12">
      <c r="A12" s="21" t="s">
        <v>52</v>
      </c>
      <c r="B12" s="12">
        <f>B9*Assumptions!$C$7</f>
        <v>97500</v>
      </c>
      <c r="C12" s="12">
        <f>C9*Assumptions!$C$7</f>
        <v>195000</v>
      </c>
      <c r="D12" s="12">
        <f>D9*Assumptions!$C$7</f>
        <v>292500</v>
      </c>
      <c r="E12" s="12">
        <f>E9*Assumptions!$C$7</f>
        <v>390000</v>
      </c>
      <c r="F12" s="12">
        <f>F9*Assumptions!$C$7</f>
        <v>487500</v>
      </c>
      <c r="G12" s="12">
        <f>G9*Assumptions!$C$7</f>
        <v>585000</v>
      </c>
      <c r="H12" s="12">
        <f>H9*Assumptions!$C$7</f>
        <v>682500</v>
      </c>
      <c r="I12" s="12">
        <f>I9*Assumptions!$C$7</f>
        <v>780000</v>
      </c>
      <c r="J12" s="12">
        <f>J9*Assumptions!$C$7</f>
        <v>877500</v>
      </c>
      <c r="K12" s="12">
        <f>K9*Assumptions!$C$7</f>
        <v>975000</v>
      </c>
      <c r="L12" s="12">
        <f>L9*Assumptions!$C$7</f>
        <v>1072500</v>
      </c>
      <c r="M12" s="12">
        <f>M9*Assumptions!$C$7</f>
        <v>1170000</v>
      </c>
      <c r="N12" s="12">
        <f>N9*Assumptions!$C$7</f>
        <v>1267500</v>
      </c>
      <c r="O12" s="12">
        <f>O9*Assumptions!$C$7</f>
        <v>1365000</v>
      </c>
      <c r="P12" s="12">
        <f>P9*Assumptions!$C$7</f>
        <v>1462500</v>
      </c>
      <c r="Q12" s="12">
        <f>Q9*Assumptions!$C$7</f>
        <v>1560000</v>
      </c>
      <c r="R12" s="12">
        <f>R9*Assumptions!$C$7</f>
        <v>1657500</v>
      </c>
      <c r="S12" s="12">
        <f>S9*Assumptions!$C$7</f>
        <v>1755000</v>
      </c>
    </row>
    <row r="13">
      <c r="A13" s="13" t="s">
        <v>42</v>
      </c>
      <c r="B13" s="12">
        <f t="shared" ref="B13:S13" si="3">sum(B12)</f>
        <v>97500</v>
      </c>
      <c r="C13" s="12">
        <f t="shared" si="3"/>
        <v>195000</v>
      </c>
      <c r="D13" s="12">
        <f t="shared" si="3"/>
        <v>292500</v>
      </c>
      <c r="E13" s="12">
        <f t="shared" si="3"/>
        <v>390000</v>
      </c>
      <c r="F13" s="12">
        <f t="shared" si="3"/>
        <v>487500</v>
      </c>
      <c r="G13" s="12">
        <f t="shared" si="3"/>
        <v>585000</v>
      </c>
      <c r="H13" s="12">
        <f t="shared" si="3"/>
        <v>682500</v>
      </c>
      <c r="I13" s="12">
        <f t="shared" si="3"/>
        <v>780000</v>
      </c>
      <c r="J13" s="12">
        <f t="shared" si="3"/>
        <v>877500</v>
      </c>
      <c r="K13" s="12">
        <f t="shared" si="3"/>
        <v>975000</v>
      </c>
      <c r="L13" s="12">
        <f t="shared" si="3"/>
        <v>1072500</v>
      </c>
      <c r="M13" s="12">
        <f t="shared" si="3"/>
        <v>1170000</v>
      </c>
      <c r="N13" s="12">
        <f t="shared" si="3"/>
        <v>1267500</v>
      </c>
      <c r="O13" s="12">
        <f t="shared" si="3"/>
        <v>1365000</v>
      </c>
      <c r="P13" s="12">
        <f t="shared" si="3"/>
        <v>1462500</v>
      </c>
      <c r="Q13" s="12">
        <f t="shared" si="3"/>
        <v>1560000</v>
      </c>
      <c r="R13" s="12">
        <f t="shared" si="3"/>
        <v>1657500</v>
      </c>
      <c r="S13" s="12">
        <f t="shared" si="3"/>
        <v>1755000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10.38"/>
    <col customWidth="1" min="3" max="19" width="8.0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20" t="s">
        <v>122</v>
      </c>
    </row>
    <row r="3">
      <c r="A3" s="25" t="s">
        <v>123</v>
      </c>
      <c r="B3" s="9">
        <f>Collections!B10</f>
        <v>0</v>
      </c>
      <c r="C3" s="9">
        <f>Collections!C10</f>
        <v>672000</v>
      </c>
      <c r="D3" s="9">
        <f>Collections!D10</f>
        <v>1680000</v>
      </c>
      <c r="E3" s="9">
        <f>Collections!E10</f>
        <v>1680000</v>
      </c>
      <c r="F3" s="9">
        <f>Collections!F10</f>
        <v>1680000</v>
      </c>
      <c r="G3" s="9">
        <f>Collections!G10</f>
        <v>1680000</v>
      </c>
      <c r="H3" s="9">
        <f>Collections!H10</f>
        <v>1680000</v>
      </c>
      <c r="I3" s="9">
        <f>Collections!I10</f>
        <v>1680000</v>
      </c>
      <c r="J3" s="9">
        <f>Collections!J10</f>
        <v>1680000</v>
      </c>
      <c r="K3" s="9">
        <f>Collections!K10</f>
        <v>1680000</v>
      </c>
      <c r="L3" s="9">
        <f>Collections!L10</f>
        <v>1680000</v>
      </c>
      <c r="M3" s="9">
        <f>Collections!M10</f>
        <v>1680000</v>
      </c>
      <c r="N3" s="9">
        <f>Collections!N10</f>
        <v>1680000</v>
      </c>
      <c r="O3" s="9">
        <f>Collections!O10</f>
        <v>1680000</v>
      </c>
      <c r="P3" s="9">
        <f>Collections!P10</f>
        <v>1680000</v>
      </c>
      <c r="Q3" s="9">
        <f>Collections!Q10</f>
        <v>1680000</v>
      </c>
      <c r="R3" s="9">
        <f>Collections!R10</f>
        <v>1680000</v>
      </c>
      <c r="S3" s="9">
        <f>Collections!S10</f>
        <v>1680000</v>
      </c>
    </row>
    <row r="4">
      <c r="A4" s="25" t="s">
        <v>124</v>
      </c>
      <c r="B4" s="14">
        <f>'Loan and Interest'!B11</f>
        <v>1700000</v>
      </c>
      <c r="C4" s="14">
        <f>'Loan and Interest'!C11</f>
        <v>1100000</v>
      </c>
      <c r="D4" s="14">
        <f>'Loan and Interest'!D11</f>
        <v>0</v>
      </c>
      <c r="E4" s="14">
        <f>'Loan and Interest'!E11</f>
        <v>0</v>
      </c>
      <c r="F4" s="14">
        <f>'Loan and Interest'!F11</f>
        <v>0</v>
      </c>
      <c r="G4" s="14">
        <f>'Loan and Interest'!G11</f>
        <v>0</v>
      </c>
      <c r="H4" s="14">
        <f>'Loan and Interest'!H11</f>
        <v>0</v>
      </c>
      <c r="I4" s="14">
        <f>'Loan and Interest'!I11</f>
        <v>0</v>
      </c>
      <c r="J4" s="14">
        <f>'Loan and Interest'!J11</f>
        <v>0</v>
      </c>
      <c r="K4" s="14">
        <f>'Loan and Interest'!K11</f>
        <v>0</v>
      </c>
      <c r="L4" s="14">
        <f>'Loan and Interest'!L11</f>
        <v>0</v>
      </c>
      <c r="M4" s="14">
        <f>'Loan and Interest'!M11</f>
        <v>0</v>
      </c>
      <c r="N4" s="14">
        <f>'Loan and Interest'!N11</f>
        <v>0</v>
      </c>
      <c r="O4" s="14">
        <f>'Loan and Interest'!O11</f>
        <v>0</v>
      </c>
      <c r="P4" s="14">
        <f>'Loan and Interest'!P11</f>
        <v>0</v>
      </c>
      <c r="Q4" s="14">
        <f>'Loan and Interest'!Q11</f>
        <v>0</v>
      </c>
      <c r="R4" s="14">
        <f>'Loan and Interest'!R11</f>
        <v>0</v>
      </c>
      <c r="S4" s="14">
        <f>'Loan and Interest'!S11</f>
        <v>0</v>
      </c>
    </row>
    <row r="5">
      <c r="A5" s="25" t="s">
        <v>125</v>
      </c>
      <c r="B5" s="12">
        <f>Capital!B13</f>
        <v>4890600</v>
      </c>
      <c r="C5" s="12">
        <f>Capital!C13</f>
        <v>0</v>
      </c>
      <c r="D5" s="12">
        <f>Capital!D13</f>
        <v>0</v>
      </c>
      <c r="E5" s="12">
        <f>Capital!E13</f>
        <v>0</v>
      </c>
      <c r="F5" s="12">
        <f>Capital!F13</f>
        <v>1903000</v>
      </c>
      <c r="G5" s="12">
        <f>Capital!G13</f>
        <v>0</v>
      </c>
      <c r="H5" s="12">
        <f>Capital!H13</f>
        <v>0</v>
      </c>
      <c r="I5" s="12">
        <f>Capital!I13</f>
        <v>0</v>
      </c>
      <c r="J5" s="12">
        <f>Capital!J13</f>
        <v>0</v>
      </c>
      <c r="K5" s="12">
        <f>Capital!K13</f>
        <v>0</v>
      </c>
      <c r="L5" s="12">
        <f>Capital!L13</f>
        <v>0</v>
      </c>
      <c r="M5" s="12">
        <f>Capital!M13</f>
        <v>0</v>
      </c>
      <c r="N5" s="12">
        <f>Capital!N13</f>
        <v>0</v>
      </c>
      <c r="O5" s="12">
        <f>Capital!O13</f>
        <v>0</v>
      </c>
      <c r="P5" s="12">
        <f>Capital!P13</f>
        <v>0</v>
      </c>
      <c r="Q5" s="12">
        <f>Capital!Q13</f>
        <v>0</v>
      </c>
      <c r="R5" s="12">
        <f>Capital!R13</f>
        <v>0</v>
      </c>
      <c r="S5" s="12">
        <f>Capital!S13</f>
        <v>0</v>
      </c>
    </row>
    <row r="6">
      <c r="A6" s="19" t="s">
        <v>42</v>
      </c>
      <c r="B6" s="12">
        <f t="shared" ref="B6:S6" si="1">sum(B3:B5)</f>
        <v>6590600</v>
      </c>
      <c r="C6" s="12">
        <f t="shared" si="1"/>
        <v>1772000</v>
      </c>
      <c r="D6" s="12">
        <f t="shared" si="1"/>
        <v>1680000</v>
      </c>
      <c r="E6" s="12">
        <f t="shared" si="1"/>
        <v>1680000</v>
      </c>
      <c r="F6" s="12">
        <f t="shared" si="1"/>
        <v>3583000</v>
      </c>
      <c r="G6" s="12">
        <f t="shared" si="1"/>
        <v>1680000</v>
      </c>
      <c r="H6" s="12">
        <f t="shared" si="1"/>
        <v>1680000</v>
      </c>
      <c r="I6" s="12">
        <f t="shared" si="1"/>
        <v>1680000</v>
      </c>
      <c r="J6" s="12">
        <f t="shared" si="1"/>
        <v>1680000</v>
      </c>
      <c r="K6" s="12">
        <f t="shared" si="1"/>
        <v>1680000</v>
      </c>
      <c r="L6" s="12">
        <f t="shared" si="1"/>
        <v>1680000</v>
      </c>
      <c r="M6" s="12">
        <f t="shared" si="1"/>
        <v>1680000</v>
      </c>
      <c r="N6" s="12">
        <f t="shared" si="1"/>
        <v>1680000</v>
      </c>
      <c r="O6" s="12">
        <f t="shared" si="1"/>
        <v>1680000</v>
      </c>
      <c r="P6" s="12">
        <f t="shared" si="1"/>
        <v>1680000</v>
      </c>
      <c r="Q6" s="12">
        <f t="shared" si="1"/>
        <v>1680000</v>
      </c>
      <c r="R6" s="12">
        <f t="shared" si="1"/>
        <v>1680000</v>
      </c>
      <c r="S6" s="12">
        <f t="shared" si="1"/>
        <v>1680000</v>
      </c>
    </row>
    <row r="7">
      <c r="A7" s="5"/>
    </row>
    <row r="8">
      <c r="A8" s="20" t="s">
        <v>126</v>
      </c>
    </row>
    <row r="9">
      <c r="A9" s="25" t="s">
        <v>127</v>
      </c>
      <c r="B9" s="12">
        <f>'Fixed Asset Balances'!B10</f>
        <v>0</v>
      </c>
      <c r="C9" s="12">
        <f>'Fixed Asset Balances'!C10</f>
        <v>0</v>
      </c>
      <c r="D9" s="14">
        <f>'Fixed Asset Balances'!D10</f>
        <v>45000</v>
      </c>
      <c r="E9" s="12">
        <f>'Fixed Asset Balances'!E10</f>
        <v>0</v>
      </c>
      <c r="F9" s="12">
        <f>'Fixed Asset Balances'!F10</f>
        <v>0</v>
      </c>
      <c r="G9" s="12">
        <f>'Fixed Asset Balances'!G10</f>
        <v>0</v>
      </c>
      <c r="H9" s="12">
        <f>'Fixed Asset Balances'!H10</f>
        <v>0</v>
      </c>
      <c r="I9" s="12">
        <f>'Fixed Asset Balances'!I10</f>
        <v>50000</v>
      </c>
      <c r="J9" s="12">
        <f>'Fixed Asset Balances'!J10</f>
        <v>0</v>
      </c>
      <c r="K9" s="12">
        <f>'Fixed Asset Balances'!K10</f>
        <v>0</v>
      </c>
      <c r="L9" s="12">
        <f>'Fixed Asset Balances'!L10</f>
        <v>0</v>
      </c>
      <c r="M9" s="12">
        <f>'Fixed Asset Balances'!M10</f>
        <v>0</v>
      </c>
      <c r="N9" s="12">
        <f>'Fixed Asset Balances'!N10</f>
        <v>0</v>
      </c>
      <c r="O9" s="12">
        <f>'Fixed Asset Balances'!O10</f>
        <v>0</v>
      </c>
      <c r="P9" s="12">
        <f>'Fixed Asset Balances'!P10</f>
        <v>0</v>
      </c>
      <c r="Q9" s="12">
        <f>'Fixed Asset Balances'!Q10</f>
        <v>0</v>
      </c>
      <c r="R9" s="12">
        <f>'Fixed Asset Balances'!R10</f>
        <v>0</v>
      </c>
      <c r="S9" s="12">
        <f>'Fixed Asset Balances'!S10</f>
        <v>0</v>
      </c>
    </row>
    <row r="10">
      <c r="A10" s="25" t="s">
        <v>128</v>
      </c>
      <c r="B10" s="12">
        <f>Purchases!B8</f>
        <v>0</v>
      </c>
      <c r="C10" s="12">
        <f>Purchases!C8</f>
        <v>3315000</v>
      </c>
      <c r="D10" s="12">
        <f>Purchases!D8</f>
        <v>0</v>
      </c>
      <c r="E10" s="12">
        <f>Purchases!E8</f>
        <v>3315000</v>
      </c>
      <c r="F10" s="12">
        <f>Purchases!F8</f>
        <v>0</v>
      </c>
      <c r="G10" s="12">
        <f>Purchases!G8</f>
        <v>3315000</v>
      </c>
      <c r="H10" s="12">
        <f>Purchases!H8</f>
        <v>0</v>
      </c>
      <c r="I10" s="12">
        <f>Purchases!I8</f>
        <v>3315000</v>
      </c>
      <c r="J10" s="12">
        <f>Purchases!J8</f>
        <v>0</v>
      </c>
      <c r="K10" s="12">
        <f>Purchases!K8</f>
        <v>3315000</v>
      </c>
      <c r="L10" s="12">
        <f>Purchases!L8</f>
        <v>0</v>
      </c>
      <c r="M10" s="12">
        <f>Purchases!M8</f>
        <v>3315000</v>
      </c>
      <c r="N10" s="12">
        <f>Purchases!N8</f>
        <v>0</v>
      </c>
      <c r="O10" s="12">
        <f>Purchases!O8</f>
        <v>3315000</v>
      </c>
      <c r="P10" s="12">
        <f>Purchases!P8</f>
        <v>0</v>
      </c>
      <c r="Q10" s="12">
        <f>Purchases!Q8</f>
        <v>3315000</v>
      </c>
      <c r="R10" s="12">
        <f>Purchases!R8</f>
        <v>0</v>
      </c>
      <c r="S10" s="12">
        <f>Purchases!S8</f>
        <v>3315000</v>
      </c>
    </row>
    <row r="11">
      <c r="A11" s="25" t="s">
        <v>129</v>
      </c>
      <c r="B11" s="12">
        <f>'Sales and Costs'!B15</f>
        <v>82000</v>
      </c>
      <c r="C11" s="12">
        <f>'Sales and Costs'!C15</f>
        <v>82000</v>
      </c>
      <c r="D11" s="12">
        <f>'Sales and Costs'!D15</f>
        <v>82000</v>
      </c>
      <c r="E11" s="12">
        <f>'Sales and Costs'!E15</f>
        <v>82000</v>
      </c>
      <c r="F11" s="12">
        <f>'Sales and Costs'!F15</f>
        <v>82000</v>
      </c>
      <c r="G11" s="12">
        <f>'Sales and Costs'!G15</f>
        <v>82000</v>
      </c>
      <c r="H11" s="12">
        <f>'Sales and Costs'!H15</f>
        <v>82000</v>
      </c>
      <c r="I11" s="12">
        <f>'Sales and Costs'!I15</f>
        <v>82000</v>
      </c>
      <c r="J11" s="12">
        <f>'Sales and Costs'!J15</f>
        <v>82000</v>
      </c>
      <c r="K11" s="12">
        <f>'Sales and Costs'!K15</f>
        <v>82000</v>
      </c>
      <c r="L11" s="12">
        <f>'Sales and Costs'!L15</f>
        <v>82000</v>
      </c>
      <c r="M11" s="12">
        <f>'Sales and Costs'!M15</f>
        <v>82000</v>
      </c>
      <c r="N11" s="12">
        <f>'Sales and Costs'!N15</f>
        <v>82000</v>
      </c>
      <c r="O11" s="12">
        <f>'Sales and Costs'!O15</f>
        <v>82000</v>
      </c>
      <c r="P11" s="12">
        <f>'Sales and Costs'!P15</f>
        <v>82000</v>
      </c>
      <c r="Q11" s="12">
        <f>'Sales and Costs'!Q15</f>
        <v>82000</v>
      </c>
      <c r="R11" s="12">
        <f>'Sales and Costs'!R15</f>
        <v>82000</v>
      </c>
      <c r="S11" s="12">
        <f>'Sales and Costs'!S15</f>
        <v>82000</v>
      </c>
    </row>
    <row r="12">
      <c r="A12" s="25" t="s">
        <v>116</v>
      </c>
      <c r="B12" s="12">
        <f>'Loan and Interest'!B16</f>
        <v>0</v>
      </c>
      <c r="C12" s="12">
        <f>'Loan and Interest'!C16</f>
        <v>0</v>
      </c>
      <c r="D12" s="12">
        <f>'Loan and Interest'!D16</f>
        <v>0</v>
      </c>
      <c r="E12" s="12">
        <f>'Loan and Interest'!E16</f>
        <v>0</v>
      </c>
      <c r="F12" s="12">
        <f>'Loan and Interest'!F16</f>
        <v>0</v>
      </c>
      <c r="G12" s="12">
        <f>'Loan and Interest'!G16</f>
        <v>0</v>
      </c>
      <c r="H12" s="12">
        <f>'Loan and Interest'!H16</f>
        <v>0</v>
      </c>
      <c r="I12" s="12">
        <f>'Loan and Interest'!I16</f>
        <v>0</v>
      </c>
      <c r="J12" s="12">
        <f>'Loan and Interest'!J16</f>
        <v>0</v>
      </c>
      <c r="K12" s="12">
        <f>'Loan and Interest'!K16</f>
        <v>0</v>
      </c>
      <c r="L12" s="12">
        <f>'Loan and Interest'!L16</f>
        <v>0</v>
      </c>
      <c r="M12" s="12">
        <f>'Loan and Interest'!M16</f>
        <v>0</v>
      </c>
      <c r="N12" s="12">
        <f>'Loan and Interest'!N16</f>
        <v>0</v>
      </c>
      <c r="O12" s="12">
        <f>'Loan and Interest'!O16</f>
        <v>1700000</v>
      </c>
      <c r="P12" s="12">
        <f>'Loan and Interest'!P16</f>
        <v>0</v>
      </c>
      <c r="Q12" s="12">
        <f>'Loan and Interest'!Q16</f>
        <v>1100000</v>
      </c>
      <c r="R12" s="12">
        <f>'Loan and Interest'!R16</f>
        <v>0</v>
      </c>
      <c r="S12" s="12">
        <f>'Loan and Interest'!S16</f>
        <v>0</v>
      </c>
    </row>
    <row r="13">
      <c r="A13" s="25" t="s">
        <v>117</v>
      </c>
      <c r="B13" s="14">
        <f>'Loan and Interest'!B26</f>
        <v>12395.83333</v>
      </c>
      <c r="C13" s="14">
        <f>'Loan and Interest'!C26</f>
        <v>24495.83333</v>
      </c>
      <c r="D13" s="14">
        <f>'Loan and Interest'!D26</f>
        <v>24495.83333</v>
      </c>
      <c r="E13" s="14">
        <f>'Loan and Interest'!E26</f>
        <v>24495.83333</v>
      </c>
      <c r="F13" s="14">
        <f>'Loan and Interest'!F26</f>
        <v>24495.83333</v>
      </c>
      <c r="G13" s="14">
        <f>'Loan and Interest'!G26</f>
        <v>24495.83333</v>
      </c>
      <c r="H13" s="14">
        <f>'Loan and Interest'!H26</f>
        <v>24495.83333</v>
      </c>
      <c r="I13" s="14">
        <f>'Loan and Interest'!I26</f>
        <v>24495.83333</v>
      </c>
      <c r="J13" s="14">
        <f>'Loan and Interest'!J26</f>
        <v>24495.83333</v>
      </c>
      <c r="K13" s="14">
        <f>'Loan and Interest'!K26</f>
        <v>24495.83333</v>
      </c>
      <c r="L13" s="14">
        <f>'Loan and Interest'!L26</f>
        <v>24495.83333</v>
      </c>
      <c r="M13" s="14">
        <f>'Loan and Interest'!M26</f>
        <v>24495.83333</v>
      </c>
      <c r="N13" s="14">
        <f>'Loan and Interest'!N26</f>
        <v>24495.83333</v>
      </c>
      <c r="O13" s="14">
        <f>'Loan and Interest'!O26</f>
        <v>12100</v>
      </c>
      <c r="P13" s="14">
        <f>'Loan and Interest'!P26</f>
        <v>12100</v>
      </c>
      <c r="Q13" s="14">
        <f>'Loan and Interest'!Q26</f>
        <v>0</v>
      </c>
      <c r="R13" s="14">
        <f>'Loan and Interest'!R26</f>
        <v>0</v>
      </c>
      <c r="S13" s="14">
        <f>'Loan and Interest'!S26</f>
        <v>0</v>
      </c>
    </row>
    <row r="14">
      <c r="A14" s="27" t="s">
        <v>130</v>
      </c>
      <c r="B14" s="14">
        <f>Capital!B18</f>
        <v>0</v>
      </c>
      <c r="C14" s="14">
        <f>Capital!C18</f>
        <v>0</v>
      </c>
      <c r="D14" s="14">
        <f>Capital!D18</f>
        <v>0</v>
      </c>
      <c r="E14" s="14">
        <f>Capital!E18</f>
        <v>0</v>
      </c>
      <c r="F14" s="14">
        <f>Capital!F18</f>
        <v>0</v>
      </c>
      <c r="G14" s="14">
        <f>Capital!G18</f>
        <v>0</v>
      </c>
      <c r="H14" s="14">
        <f>Capital!H18</f>
        <v>0</v>
      </c>
      <c r="I14" s="14">
        <f>Capital!I18</f>
        <v>0</v>
      </c>
      <c r="J14" s="14">
        <f>Capital!J18</f>
        <v>0</v>
      </c>
      <c r="K14" s="14">
        <f>Capital!K18</f>
        <v>0</v>
      </c>
      <c r="L14" s="14">
        <f>Capital!L18</f>
        <v>0</v>
      </c>
      <c r="M14" s="14">
        <f>Capital!M18</f>
        <v>66700</v>
      </c>
      <c r="N14" s="14">
        <f>Capital!N18</f>
        <v>0</v>
      </c>
      <c r="O14" s="14">
        <f>Capital!O18</f>
        <v>0</v>
      </c>
      <c r="P14" s="14">
        <f>Capital!P18</f>
        <v>0</v>
      </c>
      <c r="Q14" s="14">
        <f>Capital!Q18</f>
        <v>0</v>
      </c>
      <c r="R14" s="14">
        <f>Capital!R18</f>
        <v>0</v>
      </c>
      <c r="S14" s="14">
        <f>Capital!S18</f>
        <v>0</v>
      </c>
    </row>
    <row r="15">
      <c r="A15" s="5" t="s">
        <v>131</v>
      </c>
      <c r="B15" s="14">
        <f>'Sales and Costs'!B27</f>
        <v>7681.25</v>
      </c>
      <c r="C15" s="14">
        <f>'Sales and Costs'!C27</f>
        <v>4051.25</v>
      </c>
      <c r="D15" s="14">
        <f>'Sales and Costs'!D27</f>
        <v>3012.788462</v>
      </c>
      <c r="E15" s="14">
        <f>'Sales and Costs'!E27</f>
        <v>3012.788462</v>
      </c>
      <c r="F15" s="14">
        <f>'Sales and Costs'!F27</f>
        <v>3012.788462</v>
      </c>
      <c r="G15" s="14">
        <f>'Sales and Costs'!G27</f>
        <v>3012.788462</v>
      </c>
      <c r="H15" s="14">
        <f>'Sales and Costs'!H27</f>
        <v>3012.788462</v>
      </c>
      <c r="I15" s="14">
        <f>'Sales and Costs'!I27</f>
        <v>1762.788462</v>
      </c>
      <c r="J15" s="14">
        <f>'Sales and Costs'!J27</f>
        <v>1762.788462</v>
      </c>
      <c r="K15" s="14">
        <f>'Sales and Costs'!K27</f>
        <v>1762.788462</v>
      </c>
      <c r="L15" s="14">
        <f>'Sales and Costs'!L27</f>
        <v>1762.788462</v>
      </c>
      <c r="M15" s="14">
        <f>'Sales and Costs'!M27</f>
        <v>1762.788462</v>
      </c>
      <c r="N15" s="14">
        <f>'Sales and Costs'!N27</f>
        <v>1762.788462</v>
      </c>
      <c r="O15" s="14">
        <f>'Sales and Costs'!O27</f>
        <v>5481.538462</v>
      </c>
      <c r="P15" s="14">
        <f>'Sales and Costs'!P27</f>
        <v>5481.538462</v>
      </c>
      <c r="Q15" s="14">
        <f>'Sales and Costs'!Q27</f>
        <v>10150</v>
      </c>
      <c r="R15" s="14">
        <f>'Sales and Costs'!R27</f>
        <v>10150</v>
      </c>
      <c r="S15" s="14">
        <f>'Sales and Costs'!S27</f>
        <v>10150</v>
      </c>
    </row>
    <row r="16">
      <c r="A16" s="19" t="s">
        <v>42</v>
      </c>
      <c r="B16" s="14">
        <f t="shared" ref="B16:S16" si="2">sum(B9:B15)</f>
        <v>102077.0833</v>
      </c>
      <c r="C16" s="14">
        <f t="shared" si="2"/>
        <v>3425547.083</v>
      </c>
      <c r="D16" s="14">
        <f t="shared" si="2"/>
        <v>154508.6218</v>
      </c>
      <c r="E16" s="14">
        <f t="shared" si="2"/>
        <v>3424508.622</v>
      </c>
      <c r="F16" s="14">
        <f t="shared" si="2"/>
        <v>109508.6218</v>
      </c>
      <c r="G16" s="14">
        <f t="shared" si="2"/>
        <v>3424508.622</v>
      </c>
      <c r="H16" s="14">
        <f t="shared" si="2"/>
        <v>109508.6218</v>
      </c>
      <c r="I16" s="14">
        <f t="shared" si="2"/>
        <v>3473258.622</v>
      </c>
      <c r="J16" s="14">
        <f t="shared" si="2"/>
        <v>108258.6218</v>
      </c>
      <c r="K16" s="14">
        <f t="shared" si="2"/>
        <v>3423258.622</v>
      </c>
      <c r="L16" s="14">
        <f t="shared" si="2"/>
        <v>108258.6218</v>
      </c>
      <c r="M16" s="14">
        <f t="shared" si="2"/>
        <v>3489958.622</v>
      </c>
      <c r="N16" s="14">
        <f t="shared" si="2"/>
        <v>108258.6218</v>
      </c>
      <c r="O16" s="14">
        <f t="shared" si="2"/>
        <v>5114581.538</v>
      </c>
      <c r="P16" s="14">
        <f t="shared" si="2"/>
        <v>99581.53846</v>
      </c>
      <c r="Q16" s="14">
        <f t="shared" si="2"/>
        <v>4507150</v>
      </c>
      <c r="R16" s="14">
        <f t="shared" si="2"/>
        <v>92150</v>
      </c>
      <c r="S16" s="14">
        <f t="shared" si="2"/>
        <v>3407150</v>
      </c>
    </row>
    <row r="17">
      <c r="A17" s="5"/>
    </row>
    <row r="18">
      <c r="A18" s="19" t="s">
        <v>132</v>
      </c>
      <c r="B18" s="14">
        <f t="shared" ref="B18:S18" si="3">B6-B16</f>
        <v>6488522.917</v>
      </c>
      <c r="C18" s="14">
        <f t="shared" si="3"/>
        <v>-1653547.083</v>
      </c>
      <c r="D18" s="14">
        <f t="shared" si="3"/>
        <v>1525491.378</v>
      </c>
      <c r="E18" s="14">
        <f t="shared" si="3"/>
        <v>-1744508.622</v>
      </c>
      <c r="F18" s="14">
        <f t="shared" si="3"/>
        <v>3473491.378</v>
      </c>
      <c r="G18" s="14">
        <f t="shared" si="3"/>
        <v>-1744508.622</v>
      </c>
      <c r="H18" s="14">
        <f t="shared" si="3"/>
        <v>1570491.378</v>
      </c>
      <c r="I18" s="14">
        <f t="shared" si="3"/>
        <v>-1793258.622</v>
      </c>
      <c r="J18" s="14">
        <f t="shared" si="3"/>
        <v>1571741.378</v>
      </c>
      <c r="K18" s="14">
        <f t="shared" si="3"/>
        <v>-1743258.622</v>
      </c>
      <c r="L18" s="14">
        <f t="shared" si="3"/>
        <v>1571741.378</v>
      </c>
      <c r="M18" s="14">
        <f t="shared" si="3"/>
        <v>-1809958.622</v>
      </c>
      <c r="N18" s="14">
        <f t="shared" si="3"/>
        <v>1571741.378</v>
      </c>
      <c r="O18" s="14">
        <f t="shared" si="3"/>
        <v>-3434581.538</v>
      </c>
      <c r="P18" s="14">
        <f t="shared" si="3"/>
        <v>1580418.462</v>
      </c>
      <c r="Q18" s="14">
        <f t="shared" si="3"/>
        <v>-2827150</v>
      </c>
      <c r="R18" s="14">
        <f t="shared" si="3"/>
        <v>1587850</v>
      </c>
      <c r="S18" s="14">
        <f t="shared" si="3"/>
        <v>-1727150</v>
      </c>
    </row>
    <row r="19">
      <c r="A19" s="5"/>
    </row>
    <row r="20">
      <c r="A20" s="19" t="s">
        <v>133</v>
      </c>
    </row>
    <row r="21">
      <c r="A21" s="5" t="s">
        <v>134</v>
      </c>
      <c r="B21" s="9">
        <v>0.0</v>
      </c>
      <c r="C21" s="14">
        <f t="shared" ref="C21:S21" si="4">B23</f>
        <v>6488522.917</v>
      </c>
      <c r="D21" s="14">
        <f t="shared" si="4"/>
        <v>4834975.833</v>
      </c>
      <c r="E21" s="14">
        <f t="shared" si="4"/>
        <v>6360467.212</v>
      </c>
      <c r="F21" s="14">
        <f t="shared" si="4"/>
        <v>4615958.59</v>
      </c>
      <c r="G21" s="14">
        <f t="shared" si="4"/>
        <v>8089449.968</v>
      </c>
      <c r="H21" s="14">
        <f t="shared" si="4"/>
        <v>6344941.346</v>
      </c>
      <c r="I21" s="14">
        <f t="shared" si="4"/>
        <v>7915432.724</v>
      </c>
      <c r="J21" s="14">
        <f t="shared" si="4"/>
        <v>6122174.103</v>
      </c>
      <c r="K21" s="14">
        <f t="shared" si="4"/>
        <v>7693915.481</v>
      </c>
      <c r="L21" s="14">
        <f t="shared" si="4"/>
        <v>5950656.859</v>
      </c>
      <c r="M21" s="14">
        <f t="shared" si="4"/>
        <v>7522398.237</v>
      </c>
      <c r="N21" s="14">
        <f t="shared" si="4"/>
        <v>5712439.615</v>
      </c>
      <c r="O21" s="14">
        <f t="shared" si="4"/>
        <v>7284180.994</v>
      </c>
      <c r="P21" s="14">
        <f t="shared" si="4"/>
        <v>3849599.455</v>
      </c>
      <c r="Q21" s="14">
        <f t="shared" si="4"/>
        <v>5430017.917</v>
      </c>
      <c r="R21" s="14">
        <f t="shared" si="4"/>
        <v>2602867.917</v>
      </c>
      <c r="S21" s="14">
        <f t="shared" si="4"/>
        <v>4190717.917</v>
      </c>
    </row>
    <row r="22">
      <c r="A22" s="5" t="s">
        <v>132</v>
      </c>
      <c r="B22" s="14">
        <f t="shared" ref="B22:S22" si="5">B18</f>
        <v>6488522.917</v>
      </c>
      <c r="C22" s="14">
        <f t="shared" si="5"/>
        <v>-1653547.083</v>
      </c>
      <c r="D22" s="14">
        <f t="shared" si="5"/>
        <v>1525491.378</v>
      </c>
      <c r="E22" s="14">
        <f t="shared" si="5"/>
        <v>-1744508.622</v>
      </c>
      <c r="F22" s="14">
        <f t="shared" si="5"/>
        <v>3473491.378</v>
      </c>
      <c r="G22" s="14">
        <f t="shared" si="5"/>
        <v>-1744508.622</v>
      </c>
      <c r="H22" s="14">
        <f t="shared" si="5"/>
        <v>1570491.378</v>
      </c>
      <c r="I22" s="14">
        <f t="shared" si="5"/>
        <v>-1793258.622</v>
      </c>
      <c r="J22" s="14">
        <f t="shared" si="5"/>
        <v>1571741.378</v>
      </c>
      <c r="K22" s="14">
        <f t="shared" si="5"/>
        <v>-1743258.622</v>
      </c>
      <c r="L22" s="14">
        <f t="shared" si="5"/>
        <v>1571741.378</v>
      </c>
      <c r="M22" s="14">
        <f t="shared" si="5"/>
        <v>-1809958.622</v>
      </c>
      <c r="N22" s="14">
        <f t="shared" si="5"/>
        <v>1571741.378</v>
      </c>
      <c r="O22" s="14">
        <f t="shared" si="5"/>
        <v>-3434581.538</v>
      </c>
      <c r="P22" s="14">
        <f t="shared" si="5"/>
        <v>1580418.462</v>
      </c>
      <c r="Q22" s="14">
        <f t="shared" si="5"/>
        <v>-2827150</v>
      </c>
      <c r="R22" s="14">
        <f t="shared" si="5"/>
        <v>1587850</v>
      </c>
      <c r="S22" s="14">
        <f t="shared" si="5"/>
        <v>-1727150</v>
      </c>
    </row>
    <row r="23">
      <c r="A23" s="5" t="s">
        <v>135</v>
      </c>
      <c r="B23" s="14">
        <f t="shared" ref="B23:S23" si="6">B21+B22</f>
        <v>6488522.917</v>
      </c>
      <c r="C23" s="14">
        <f t="shared" si="6"/>
        <v>4834975.833</v>
      </c>
      <c r="D23" s="14">
        <f t="shared" si="6"/>
        <v>6360467.212</v>
      </c>
      <c r="E23" s="14">
        <f t="shared" si="6"/>
        <v>4615958.59</v>
      </c>
      <c r="F23" s="14">
        <f t="shared" si="6"/>
        <v>8089449.968</v>
      </c>
      <c r="G23" s="14">
        <f t="shared" si="6"/>
        <v>6344941.346</v>
      </c>
      <c r="H23" s="14">
        <f t="shared" si="6"/>
        <v>7915432.724</v>
      </c>
      <c r="I23" s="14">
        <f t="shared" si="6"/>
        <v>6122174.103</v>
      </c>
      <c r="J23" s="14">
        <f t="shared" si="6"/>
        <v>7693915.481</v>
      </c>
      <c r="K23" s="14">
        <f t="shared" si="6"/>
        <v>5950656.859</v>
      </c>
      <c r="L23" s="14">
        <f t="shared" si="6"/>
        <v>7522398.237</v>
      </c>
      <c r="M23" s="14">
        <f t="shared" si="6"/>
        <v>5712439.615</v>
      </c>
      <c r="N23" s="14">
        <f t="shared" si="6"/>
        <v>7284180.994</v>
      </c>
      <c r="O23" s="14">
        <f t="shared" si="6"/>
        <v>3849599.455</v>
      </c>
      <c r="P23" s="14">
        <f t="shared" si="6"/>
        <v>5430017.917</v>
      </c>
      <c r="Q23" s="14">
        <f t="shared" si="6"/>
        <v>2602867.917</v>
      </c>
      <c r="R23" s="14">
        <f t="shared" si="6"/>
        <v>4190717.917</v>
      </c>
      <c r="S23" s="14">
        <f t="shared" si="6"/>
        <v>2463567.917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5"/>
    <col customWidth="1" min="2" max="19" width="7.88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9" t="s">
        <v>136</v>
      </c>
    </row>
    <row r="3">
      <c r="A3" s="5" t="s">
        <v>137</v>
      </c>
      <c r="B3" s="15">
        <f>'Fixed Asset Balances'!B20-Depreciation!B20</f>
        <v>0</v>
      </c>
      <c r="C3" s="15">
        <f>'Fixed Asset Balances'!C20-Depreciation!C20</f>
        <v>0</v>
      </c>
      <c r="D3" s="15">
        <f>'Fixed Asset Balances'!D20-Depreciation!D20</f>
        <v>41538.46154</v>
      </c>
      <c r="E3" s="15">
        <f>'Fixed Asset Balances'!E20-Depreciation!E20</f>
        <v>38076.92308</v>
      </c>
      <c r="F3" s="15">
        <f>'Fixed Asset Balances'!F20-Depreciation!F20</f>
        <v>34615.38462</v>
      </c>
      <c r="G3" s="15">
        <f>'Fixed Asset Balances'!G20-Depreciation!G20</f>
        <v>31153.84615</v>
      </c>
      <c r="H3" s="15">
        <f>'Fixed Asset Balances'!H20-Depreciation!H20</f>
        <v>27692.30769</v>
      </c>
      <c r="I3" s="15">
        <f>'Fixed Asset Balances'!I20-Depreciation!I20</f>
        <v>70064.10256</v>
      </c>
      <c r="J3" s="15">
        <f>'Fixed Asset Balances'!J20-Depreciation!J20</f>
        <v>62435.89744</v>
      </c>
      <c r="K3" s="15">
        <f>'Fixed Asset Balances'!K20-Depreciation!K20</f>
        <v>54807.69231</v>
      </c>
      <c r="L3" s="15">
        <f>'Fixed Asset Balances'!L20-Depreciation!L20</f>
        <v>47179.48718</v>
      </c>
      <c r="M3" s="15">
        <f>'Fixed Asset Balances'!M20-Depreciation!M20</f>
        <v>39551.28205</v>
      </c>
      <c r="N3" s="15">
        <f>'Fixed Asset Balances'!N20-Depreciation!N20</f>
        <v>31923.07692</v>
      </c>
      <c r="O3" s="15">
        <f>'Fixed Asset Balances'!O20-Depreciation!O20</f>
        <v>24294.87179</v>
      </c>
      <c r="P3" s="15">
        <f>'Fixed Asset Balances'!P20-Depreciation!P20</f>
        <v>16666.66667</v>
      </c>
      <c r="Q3" s="15">
        <f>'Fixed Asset Balances'!Q20-Depreciation!Q20</f>
        <v>12500</v>
      </c>
      <c r="R3" s="15">
        <f>'Fixed Asset Balances'!R20-Depreciation!R20</f>
        <v>8333.333333</v>
      </c>
      <c r="S3" s="15">
        <f>'Fixed Asset Balances'!S20-Depreciation!S20</f>
        <v>4166.666667</v>
      </c>
    </row>
    <row r="4">
      <c r="A4" s="25" t="s">
        <v>138</v>
      </c>
      <c r="B4" s="14">
        <f>Stock!B13</f>
        <v>97500</v>
      </c>
      <c r="C4" s="14">
        <f>Stock!C13</f>
        <v>195000</v>
      </c>
      <c r="D4" s="14">
        <f>Stock!D13</f>
        <v>292500</v>
      </c>
      <c r="E4" s="14">
        <f>Stock!E13</f>
        <v>390000</v>
      </c>
      <c r="F4" s="14">
        <f>Stock!F13</f>
        <v>487500</v>
      </c>
      <c r="G4" s="14">
        <f>Stock!G13</f>
        <v>585000</v>
      </c>
      <c r="H4" s="14">
        <f>Stock!H13</f>
        <v>682500</v>
      </c>
      <c r="I4" s="14">
        <f>Stock!I13</f>
        <v>780000</v>
      </c>
      <c r="J4" s="14">
        <f>Stock!J13</f>
        <v>877500</v>
      </c>
      <c r="K4" s="14">
        <f>Stock!K13</f>
        <v>975000</v>
      </c>
      <c r="L4" s="14">
        <f>Stock!L13</f>
        <v>1072500</v>
      </c>
      <c r="M4" s="14">
        <f>Stock!M13</f>
        <v>1170000</v>
      </c>
      <c r="N4" s="14">
        <f>Stock!N13</f>
        <v>1267500</v>
      </c>
      <c r="O4" s="14">
        <f>Stock!O13</f>
        <v>1365000</v>
      </c>
      <c r="P4" s="14">
        <f>Stock!P13</f>
        <v>1462500</v>
      </c>
      <c r="Q4" s="14">
        <f>Stock!Q13</f>
        <v>1560000</v>
      </c>
      <c r="R4" s="14">
        <f>Stock!R13</f>
        <v>1657500</v>
      </c>
      <c r="S4" s="14">
        <f>Stock!S13</f>
        <v>1755000</v>
      </c>
    </row>
    <row r="5">
      <c r="A5" s="5" t="s">
        <v>139</v>
      </c>
      <c r="B5" s="14">
        <f>Collections!B15</f>
        <v>1680000</v>
      </c>
      <c r="C5" s="14">
        <f>Collections!C15</f>
        <v>2688000</v>
      </c>
      <c r="D5" s="14">
        <f>Collections!D15</f>
        <v>2688000</v>
      </c>
      <c r="E5" s="14">
        <f>Collections!E15</f>
        <v>2688000</v>
      </c>
      <c r="F5" s="14">
        <f>Collections!F15</f>
        <v>2688000</v>
      </c>
      <c r="G5" s="14">
        <f>Collections!G15</f>
        <v>2688000</v>
      </c>
      <c r="H5" s="14">
        <f>Collections!H15</f>
        <v>2688000</v>
      </c>
      <c r="I5" s="14">
        <f>Collections!I15</f>
        <v>2688000</v>
      </c>
      <c r="J5" s="14">
        <f>Collections!J15</f>
        <v>2688000</v>
      </c>
      <c r="K5" s="14">
        <f>Collections!K15</f>
        <v>2688000</v>
      </c>
      <c r="L5" s="14">
        <f>Collections!L15</f>
        <v>2688000</v>
      </c>
      <c r="M5" s="14">
        <f>Collections!M15</f>
        <v>2688000</v>
      </c>
      <c r="N5" s="14">
        <f>Collections!N15</f>
        <v>2688000</v>
      </c>
      <c r="O5" s="14">
        <f>Collections!O15</f>
        <v>2688000</v>
      </c>
      <c r="P5" s="14">
        <f>Collections!P15</f>
        <v>2688000</v>
      </c>
      <c r="Q5" s="14">
        <f>Collections!Q15</f>
        <v>2688000</v>
      </c>
      <c r="R5" s="14">
        <f>Collections!R15</f>
        <v>2688000</v>
      </c>
      <c r="S5" s="14">
        <f>Collections!S15</f>
        <v>2688000</v>
      </c>
    </row>
    <row r="6">
      <c r="A6" s="5" t="s">
        <v>133</v>
      </c>
      <c r="B6" s="14">
        <f>'Cash Details'!B23</f>
        <v>6488522.917</v>
      </c>
      <c r="C6" s="14">
        <f>'Cash Details'!C23</f>
        <v>4834975.833</v>
      </c>
      <c r="D6" s="14">
        <f>'Cash Details'!D23</f>
        <v>6360467.212</v>
      </c>
      <c r="E6" s="14">
        <f>'Cash Details'!E23</f>
        <v>4615958.59</v>
      </c>
      <c r="F6" s="14">
        <f>'Cash Details'!F23</f>
        <v>8089449.968</v>
      </c>
      <c r="G6" s="14">
        <f>'Cash Details'!G23</f>
        <v>6344941.346</v>
      </c>
      <c r="H6" s="14">
        <f>'Cash Details'!H23</f>
        <v>7915432.724</v>
      </c>
      <c r="I6" s="14">
        <f>'Cash Details'!I23</f>
        <v>6122174.103</v>
      </c>
      <c r="J6" s="14">
        <f>'Cash Details'!J23</f>
        <v>7693915.481</v>
      </c>
      <c r="K6" s="14">
        <f>'Cash Details'!K23</f>
        <v>5950656.859</v>
      </c>
      <c r="L6" s="14">
        <f>'Cash Details'!L23</f>
        <v>7522398.237</v>
      </c>
      <c r="M6" s="14">
        <f>'Cash Details'!M23</f>
        <v>5712439.615</v>
      </c>
      <c r="N6" s="14">
        <f>'Cash Details'!N23</f>
        <v>7284180.994</v>
      </c>
      <c r="O6" s="14">
        <f>'Cash Details'!O23</f>
        <v>3849599.455</v>
      </c>
      <c r="P6" s="14">
        <f>'Cash Details'!P23</f>
        <v>5430017.917</v>
      </c>
      <c r="Q6" s="14">
        <f>'Cash Details'!Q23</f>
        <v>2602867.917</v>
      </c>
      <c r="R6" s="14">
        <f>'Cash Details'!R23</f>
        <v>4190717.917</v>
      </c>
      <c r="S6" s="14">
        <f>'Cash Details'!S23</f>
        <v>2463567.917</v>
      </c>
    </row>
    <row r="7">
      <c r="A7" s="19" t="s">
        <v>140</v>
      </c>
      <c r="B7" s="14">
        <f t="shared" ref="B7:S7" si="1">sum(B3:B6)</f>
        <v>8266022.917</v>
      </c>
      <c r="C7" s="14">
        <f t="shared" si="1"/>
        <v>7717975.833</v>
      </c>
      <c r="D7" s="14">
        <f t="shared" si="1"/>
        <v>9382505.673</v>
      </c>
      <c r="E7" s="14">
        <f t="shared" si="1"/>
        <v>7732035.513</v>
      </c>
      <c r="F7" s="14">
        <f t="shared" si="1"/>
        <v>11299565.35</v>
      </c>
      <c r="G7" s="14">
        <f t="shared" si="1"/>
        <v>9649095.192</v>
      </c>
      <c r="H7" s="14">
        <f t="shared" si="1"/>
        <v>11313625.03</v>
      </c>
      <c r="I7" s="14">
        <f t="shared" si="1"/>
        <v>9660238.205</v>
      </c>
      <c r="J7" s="14">
        <f t="shared" si="1"/>
        <v>11321851.38</v>
      </c>
      <c r="K7" s="14">
        <f t="shared" si="1"/>
        <v>9668464.551</v>
      </c>
      <c r="L7" s="14">
        <f t="shared" si="1"/>
        <v>11330077.72</v>
      </c>
      <c r="M7" s="14">
        <f t="shared" si="1"/>
        <v>9609990.897</v>
      </c>
      <c r="N7" s="14">
        <f t="shared" si="1"/>
        <v>11271604.07</v>
      </c>
      <c r="O7" s="14">
        <f t="shared" si="1"/>
        <v>7926894.327</v>
      </c>
      <c r="P7" s="14">
        <f t="shared" si="1"/>
        <v>9597184.583</v>
      </c>
      <c r="Q7" s="14">
        <f t="shared" si="1"/>
        <v>6863367.917</v>
      </c>
      <c r="R7" s="14">
        <f t="shared" si="1"/>
        <v>8544551.25</v>
      </c>
      <c r="S7" s="14">
        <f t="shared" si="1"/>
        <v>6910734.583</v>
      </c>
    </row>
    <row r="8">
      <c r="A8" s="5"/>
    </row>
    <row r="9">
      <c r="A9" s="19" t="s">
        <v>141</v>
      </c>
    </row>
    <row r="10">
      <c r="A10" s="5" t="s">
        <v>99</v>
      </c>
      <c r="B10" s="14">
        <f>Purchases!B12</f>
        <v>1657500</v>
      </c>
      <c r="C10" s="14">
        <f>Purchases!C12</f>
        <v>0</v>
      </c>
      <c r="D10" s="14">
        <f>Purchases!D12</f>
        <v>1657500</v>
      </c>
      <c r="E10" s="14">
        <f>Purchases!E12</f>
        <v>0</v>
      </c>
      <c r="F10" s="14">
        <f>Purchases!F12</f>
        <v>1657500</v>
      </c>
      <c r="G10" s="14">
        <f>Purchases!G12</f>
        <v>0</v>
      </c>
      <c r="H10" s="14">
        <f>Purchases!H12</f>
        <v>1657500</v>
      </c>
      <c r="I10" s="14">
        <f>Purchases!I12</f>
        <v>0</v>
      </c>
      <c r="J10" s="14">
        <f>Purchases!J12</f>
        <v>1657500</v>
      </c>
      <c r="K10" s="14">
        <f>Purchases!K12</f>
        <v>0</v>
      </c>
      <c r="L10" s="14">
        <f>Purchases!L12</f>
        <v>1657500</v>
      </c>
      <c r="M10" s="14">
        <f>Purchases!M12</f>
        <v>0</v>
      </c>
      <c r="N10" s="14">
        <f>Purchases!N12</f>
        <v>1657500</v>
      </c>
      <c r="O10" s="14">
        <f>Purchases!O12</f>
        <v>0</v>
      </c>
      <c r="P10" s="14">
        <f>Purchases!P12</f>
        <v>1657500</v>
      </c>
      <c r="Q10" s="14">
        <f>Purchases!Q12</f>
        <v>0</v>
      </c>
      <c r="R10" s="14">
        <f>Purchases!R12</f>
        <v>1657500</v>
      </c>
      <c r="S10" s="14">
        <f>Purchases!S12</f>
        <v>0</v>
      </c>
    </row>
    <row r="11">
      <c r="A11" s="25" t="s">
        <v>142</v>
      </c>
      <c r="B11" s="14">
        <f>'Loan and Interest'!B21</f>
        <v>1700000</v>
      </c>
      <c r="C11" s="14">
        <f>'Loan and Interest'!C21</f>
        <v>2800000</v>
      </c>
      <c r="D11" s="14">
        <f>'Loan and Interest'!D21</f>
        <v>2800000</v>
      </c>
      <c r="E11" s="14">
        <f>'Loan and Interest'!E21</f>
        <v>2800000</v>
      </c>
      <c r="F11" s="14">
        <f>'Loan and Interest'!F21</f>
        <v>2800000</v>
      </c>
      <c r="G11" s="14">
        <f>'Loan and Interest'!G21</f>
        <v>2800000</v>
      </c>
      <c r="H11" s="14">
        <f>'Loan and Interest'!H21</f>
        <v>2800000</v>
      </c>
      <c r="I11" s="14">
        <f>'Loan and Interest'!I21</f>
        <v>2800000</v>
      </c>
      <c r="J11" s="14">
        <f>'Loan and Interest'!J21</f>
        <v>2800000</v>
      </c>
      <c r="K11" s="14">
        <f>'Loan and Interest'!K21</f>
        <v>2800000</v>
      </c>
      <c r="L11" s="14">
        <f>'Loan and Interest'!L21</f>
        <v>2800000</v>
      </c>
      <c r="M11" s="14">
        <f>'Loan and Interest'!M21</f>
        <v>2800000</v>
      </c>
      <c r="N11" s="14">
        <f>'Loan and Interest'!N21</f>
        <v>2800000</v>
      </c>
      <c r="O11" s="14">
        <f>'Loan and Interest'!O21</f>
        <v>1100000</v>
      </c>
      <c r="P11" s="14">
        <f>'Loan and Interest'!P21</f>
        <v>1100000</v>
      </c>
      <c r="Q11" s="14">
        <f>'Loan and Interest'!Q21</f>
        <v>0</v>
      </c>
      <c r="R11" s="14">
        <f>'Loan and Interest'!R21</f>
        <v>0</v>
      </c>
      <c r="S11" s="14">
        <f>'Loan and Interest'!S21</f>
        <v>0</v>
      </c>
    </row>
    <row r="12">
      <c r="A12" s="19" t="s">
        <v>143</v>
      </c>
      <c r="B12" s="14">
        <f t="shared" ref="B12:S12" si="2">sum(B10:B11)</f>
        <v>3357500</v>
      </c>
      <c r="C12" s="14">
        <f t="shared" si="2"/>
        <v>2800000</v>
      </c>
      <c r="D12" s="14">
        <f t="shared" si="2"/>
        <v>4457500</v>
      </c>
      <c r="E12" s="14">
        <f t="shared" si="2"/>
        <v>2800000</v>
      </c>
      <c r="F12" s="14">
        <f t="shared" si="2"/>
        <v>4457500</v>
      </c>
      <c r="G12" s="14">
        <f t="shared" si="2"/>
        <v>2800000</v>
      </c>
      <c r="H12" s="14">
        <f t="shared" si="2"/>
        <v>4457500</v>
      </c>
      <c r="I12" s="14">
        <f t="shared" si="2"/>
        <v>2800000</v>
      </c>
      <c r="J12" s="14">
        <f t="shared" si="2"/>
        <v>4457500</v>
      </c>
      <c r="K12" s="14">
        <f t="shared" si="2"/>
        <v>2800000</v>
      </c>
      <c r="L12" s="14">
        <f t="shared" si="2"/>
        <v>4457500</v>
      </c>
      <c r="M12" s="14">
        <f t="shared" si="2"/>
        <v>2800000</v>
      </c>
      <c r="N12" s="14">
        <f t="shared" si="2"/>
        <v>4457500</v>
      </c>
      <c r="O12" s="14">
        <f t="shared" si="2"/>
        <v>1100000</v>
      </c>
      <c r="P12" s="14">
        <f t="shared" si="2"/>
        <v>2757500</v>
      </c>
      <c r="Q12" s="14">
        <f t="shared" si="2"/>
        <v>0</v>
      </c>
      <c r="R12" s="14">
        <f t="shared" si="2"/>
        <v>1657500</v>
      </c>
      <c r="S12" s="14">
        <f t="shared" si="2"/>
        <v>0</v>
      </c>
    </row>
    <row r="13">
      <c r="A13" s="5"/>
    </row>
    <row r="14">
      <c r="A14" s="19" t="s">
        <v>144</v>
      </c>
      <c r="B14" s="14">
        <f t="shared" ref="B14:S14" si="3">B7-B12</f>
        <v>4908522.917</v>
      </c>
      <c r="C14" s="14">
        <f t="shared" si="3"/>
        <v>4917975.833</v>
      </c>
      <c r="D14" s="14">
        <f t="shared" si="3"/>
        <v>4925005.673</v>
      </c>
      <c r="E14" s="14">
        <f t="shared" si="3"/>
        <v>4932035.513</v>
      </c>
      <c r="F14" s="14">
        <f t="shared" si="3"/>
        <v>6842065.353</v>
      </c>
      <c r="G14" s="14">
        <f t="shared" si="3"/>
        <v>6849095.192</v>
      </c>
      <c r="H14" s="14">
        <f t="shared" si="3"/>
        <v>6856125.032</v>
      </c>
      <c r="I14" s="14">
        <f t="shared" si="3"/>
        <v>6860238.205</v>
      </c>
      <c r="J14" s="14">
        <f t="shared" si="3"/>
        <v>6864351.378</v>
      </c>
      <c r="K14" s="14">
        <f t="shared" si="3"/>
        <v>6868464.551</v>
      </c>
      <c r="L14" s="14">
        <f t="shared" si="3"/>
        <v>6872577.724</v>
      </c>
      <c r="M14" s="14">
        <f t="shared" si="3"/>
        <v>6809990.897</v>
      </c>
      <c r="N14" s="14">
        <f t="shared" si="3"/>
        <v>6814104.071</v>
      </c>
      <c r="O14" s="14">
        <f t="shared" si="3"/>
        <v>6826894.327</v>
      </c>
      <c r="P14" s="14">
        <f t="shared" si="3"/>
        <v>6839684.583</v>
      </c>
      <c r="Q14" s="14">
        <f t="shared" si="3"/>
        <v>6863367.917</v>
      </c>
      <c r="R14" s="14">
        <f t="shared" si="3"/>
        <v>6887051.25</v>
      </c>
      <c r="S14" s="14">
        <f t="shared" si="3"/>
        <v>6910734.583</v>
      </c>
    </row>
    <row r="15">
      <c r="A15" s="5"/>
    </row>
    <row r="16">
      <c r="A16" s="20" t="s">
        <v>145</v>
      </c>
    </row>
    <row r="17">
      <c r="A17" s="25" t="s">
        <v>146</v>
      </c>
      <c r="B17" s="14">
        <f>Capital!B14</f>
        <v>4890600</v>
      </c>
      <c r="C17" s="14">
        <f>Capital!C14</f>
        <v>4890600</v>
      </c>
      <c r="D17" s="14">
        <f>Capital!D14</f>
        <v>4890600</v>
      </c>
      <c r="E17" s="14">
        <f>Capital!E14</f>
        <v>4890600</v>
      </c>
      <c r="F17" s="14">
        <f>Capital!F14</f>
        <v>6793600</v>
      </c>
      <c r="G17" s="14">
        <f>Capital!G14</f>
        <v>6793600</v>
      </c>
      <c r="H17" s="14">
        <f>Capital!H14</f>
        <v>6793600</v>
      </c>
      <c r="I17" s="14">
        <f>Capital!I14</f>
        <v>6793600</v>
      </c>
      <c r="J17" s="14">
        <f>Capital!J14</f>
        <v>6793600</v>
      </c>
      <c r="K17" s="14">
        <f>Capital!K14</f>
        <v>6793600</v>
      </c>
      <c r="L17" s="14">
        <f>Capital!L14</f>
        <v>6793600</v>
      </c>
      <c r="M17" s="14">
        <f>Capital!M14</f>
        <v>6793600</v>
      </c>
      <c r="N17" s="14">
        <f>Capital!N14</f>
        <v>6793600</v>
      </c>
      <c r="O17" s="14">
        <f>Capital!O14</f>
        <v>6793600</v>
      </c>
      <c r="P17" s="14">
        <f>Capital!P14</f>
        <v>6793600</v>
      </c>
      <c r="Q17" s="14">
        <f>Capital!Q14</f>
        <v>6793600</v>
      </c>
      <c r="R17" s="14">
        <f>Capital!R14</f>
        <v>6793600</v>
      </c>
      <c r="S17" s="14">
        <f>Capital!S14</f>
        <v>6793600</v>
      </c>
    </row>
    <row r="18">
      <c r="A18" s="20" t="s">
        <v>42</v>
      </c>
      <c r="B18" s="14">
        <f t="shared" ref="B18:S18" si="4">sum(B17)</f>
        <v>4890600</v>
      </c>
      <c r="C18" s="14">
        <f t="shared" si="4"/>
        <v>4890600</v>
      </c>
      <c r="D18" s="14">
        <f t="shared" si="4"/>
        <v>4890600</v>
      </c>
      <c r="E18" s="14">
        <f t="shared" si="4"/>
        <v>4890600</v>
      </c>
      <c r="F18" s="14">
        <f t="shared" si="4"/>
        <v>6793600</v>
      </c>
      <c r="G18" s="14">
        <f t="shared" si="4"/>
        <v>6793600</v>
      </c>
      <c r="H18" s="14">
        <f t="shared" si="4"/>
        <v>6793600</v>
      </c>
      <c r="I18" s="14">
        <f t="shared" si="4"/>
        <v>6793600</v>
      </c>
      <c r="J18" s="14">
        <f t="shared" si="4"/>
        <v>6793600</v>
      </c>
      <c r="K18" s="14">
        <f t="shared" si="4"/>
        <v>6793600</v>
      </c>
      <c r="L18" s="14">
        <f t="shared" si="4"/>
        <v>6793600</v>
      </c>
      <c r="M18" s="14">
        <f t="shared" si="4"/>
        <v>6793600</v>
      </c>
      <c r="N18" s="14">
        <f t="shared" si="4"/>
        <v>6793600</v>
      </c>
      <c r="O18" s="14">
        <f t="shared" si="4"/>
        <v>6793600</v>
      </c>
      <c r="P18" s="14">
        <f t="shared" si="4"/>
        <v>6793600</v>
      </c>
      <c r="Q18" s="14">
        <f t="shared" si="4"/>
        <v>6793600</v>
      </c>
      <c r="R18" s="14">
        <f t="shared" si="4"/>
        <v>6793600</v>
      </c>
      <c r="S18" s="14">
        <f t="shared" si="4"/>
        <v>6793600</v>
      </c>
    </row>
    <row r="19">
      <c r="A19" s="19"/>
    </row>
    <row r="20">
      <c r="A20" s="19" t="s">
        <v>147</v>
      </c>
    </row>
    <row r="21">
      <c r="A21" s="5" t="s">
        <v>148</v>
      </c>
      <c r="B21" s="14">
        <v>0.0</v>
      </c>
      <c r="C21" s="14">
        <f t="shared" ref="C21:S21" si="5">B24</f>
        <v>17922.91667</v>
      </c>
      <c r="D21" s="14">
        <f t="shared" si="5"/>
        <v>27375.83333</v>
      </c>
      <c r="E21" s="14">
        <f t="shared" si="5"/>
        <v>34405.67308</v>
      </c>
      <c r="F21" s="14">
        <f t="shared" si="5"/>
        <v>41435.51282</v>
      </c>
      <c r="G21" s="14">
        <f t="shared" si="5"/>
        <v>48465.35256</v>
      </c>
      <c r="H21" s="14">
        <f t="shared" si="5"/>
        <v>55495.19231</v>
      </c>
      <c r="I21" s="14">
        <f t="shared" si="5"/>
        <v>62525.03205</v>
      </c>
      <c r="J21" s="14">
        <f t="shared" si="5"/>
        <v>66638.20513</v>
      </c>
      <c r="K21" s="14">
        <f t="shared" si="5"/>
        <v>70751.37821</v>
      </c>
      <c r="L21" s="14">
        <f t="shared" si="5"/>
        <v>74864.55128</v>
      </c>
      <c r="M21" s="14">
        <f t="shared" si="5"/>
        <v>78977.72436</v>
      </c>
      <c r="N21" s="14">
        <f t="shared" si="5"/>
        <v>16390.89744</v>
      </c>
      <c r="O21" s="14">
        <f t="shared" si="5"/>
        <v>20504.07051</v>
      </c>
      <c r="P21" s="14">
        <f t="shared" si="5"/>
        <v>33294.32692</v>
      </c>
      <c r="Q21" s="14">
        <f t="shared" si="5"/>
        <v>46084.58333</v>
      </c>
      <c r="R21" s="14">
        <f t="shared" si="5"/>
        <v>69767.91667</v>
      </c>
      <c r="S21" s="14">
        <f t="shared" si="5"/>
        <v>93451.25</v>
      </c>
    </row>
    <row r="22">
      <c r="A22" s="5" t="s">
        <v>149</v>
      </c>
      <c r="B22" s="14">
        <f>'Sales and Costs'!B29</f>
        <v>17922.91667</v>
      </c>
      <c r="C22" s="14">
        <f>'Sales and Costs'!C29</f>
        <v>9452.916667</v>
      </c>
      <c r="D22" s="14">
        <f>'Sales and Costs'!D29</f>
        <v>7029.839744</v>
      </c>
      <c r="E22" s="14">
        <f>'Sales and Costs'!E29</f>
        <v>7029.839744</v>
      </c>
      <c r="F22" s="14">
        <f>'Sales and Costs'!F29</f>
        <v>7029.839744</v>
      </c>
      <c r="G22" s="14">
        <f>'Sales and Costs'!G29</f>
        <v>7029.839744</v>
      </c>
      <c r="H22" s="14">
        <f>'Sales and Costs'!H29</f>
        <v>7029.839744</v>
      </c>
      <c r="I22" s="14">
        <f>'Sales and Costs'!I29</f>
        <v>4113.173077</v>
      </c>
      <c r="J22" s="14">
        <f>'Sales and Costs'!J29</f>
        <v>4113.173077</v>
      </c>
      <c r="K22" s="14">
        <f>'Sales and Costs'!K29</f>
        <v>4113.173077</v>
      </c>
      <c r="L22" s="14">
        <f>'Sales and Costs'!L29</f>
        <v>4113.173077</v>
      </c>
      <c r="M22" s="14">
        <f>'Sales and Costs'!M29</f>
        <v>4113.173077</v>
      </c>
      <c r="N22" s="14">
        <f>'Sales and Costs'!N29</f>
        <v>4113.173077</v>
      </c>
      <c r="O22" s="14">
        <f>'Sales and Costs'!O29</f>
        <v>12790.25641</v>
      </c>
      <c r="P22" s="14">
        <f>'Sales and Costs'!P29</f>
        <v>12790.25641</v>
      </c>
      <c r="Q22" s="14">
        <f>'Sales and Costs'!Q29</f>
        <v>23683.33333</v>
      </c>
      <c r="R22" s="14">
        <f>'Sales and Costs'!R29</f>
        <v>23683.33333</v>
      </c>
      <c r="S22" s="14">
        <f>'Sales and Costs'!S29</f>
        <v>23683.33333</v>
      </c>
    </row>
    <row r="23">
      <c r="A23" s="33" t="s">
        <v>150</v>
      </c>
      <c r="B23" s="14">
        <f>Capital!B18</f>
        <v>0</v>
      </c>
      <c r="C23" s="14">
        <f>Capital!C18</f>
        <v>0</v>
      </c>
      <c r="D23" s="14">
        <f>Capital!D18</f>
        <v>0</v>
      </c>
      <c r="E23" s="14">
        <f>Capital!E18</f>
        <v>0</v>
      </c>
      <c r="F23" s="14">
        <f>Capital!F18</f>
        <v>0</v>
      </c>
      <c r="G23" s="14">
        <f>Capital!G18</f>
        <v>0</v>
      </c>
      <c r="H23" s="14">
        <f>Capital!H18</f>
        <v>0</v>
      </c>
      <c r="I23" s="14">
        <f>Capital!I18</f>
        <v>0</v>
      </c>
      <c r="J23" s="14">
        <f>Capital!J18</f>
        <v>0</v>
      </c>
      <c r="K23" s="14">
        <f>Capital!K18</f>
        <v>0</v>
      </c>
      <c r="L23" s="14">
        <f>Capital!L18</f>
        <v>0</v>
      </c>
      <c r="M23" s="14">
        <f>Capital!M18</f>
        <v>66700</v>
      </c>
      <c r="N23" s="14">
        <f>Capital!N18</f>
        <v>0</v>
      </c>
      <c r="O23" s="14">
        <f>Capital!O18</f>
        <v>0</v>
      </c>
      <c r="P23" s="14">
        <f>Capital!P18</f>
        <v>0</v>
      </c>
      <c r="Q23" s="14">
        <f>Capital!Q18</f>
        <v>0</v>
      </c>
      <c r="R23" s="14">
        <f>Capital!R18</f>
        <v>0</v>
      </c>
      <c r="S23" s="14">
        <f>Capital!S18</f>
        <v>0</v>
      </c>
    </row>
    <row r="24">
      <c r="A24" s="5" t="s">
        <v>151</v>
      </c>
      <c r="B24" s="14">
        <f t="shared" ref="B24:S24" si="6">B21+B22-B23</f>
        <v>17922.91667</v>
      </c>
      <c r="C24" s="14">
        <f t="shared" si="6"/>
        <v>27375.83333</v>
      </c>
      <c r="D24" s="14">
        <f t="shared" si="6"/>
        <v>34405.67308</v>
      </c>
      <c r="E24" s="14">
        <f t="shared" si="6"/>
        <v>41435.51282</v>
      </c>
      <c r="F24" s="14">
        <f t="shared" si="6"/>
        <v>48465.35256</v>
      </c>
      <c r="G24" s="14">
        <f t="shared" si="6"/>
        <v>55495.19231</v>
      </c>
      <c r="H24" s="14">
        <f t="shared" si="6"/>
        <v>62525.03205</v>
      </c>
      <c r="I24" s="14">
        <f t="shared" si="6"/>
        <v>66638.20513</v>
      </c>
      <c r="J24" s="14">
        <f t="shared" si="6"/>
        <v>70751.37821</v>
      </c>
      <c r="K24" s="14">
        <f t="shared" si="6"/>
        <v>74864.55128</v>
      </c>
      <c r="L24" s="14">
        <f t="shared" si="6"/>
        <v>78977.72436</v>
      </c>
      <c r="M24" s="14">
        <f t="shared" si="6"/>
        <v>16390.89744</v>
      </c>
      <c r="N24" s="14">
        <f t="shared" si="6"/>
        <v>20504.07051</v>
      </c>
      <c r="O24" s="14">
        <f t="shared" si="6"/>
        <v>33294.32692</v>
      </c>
      <c r="P24" s="14">
        <f t="shared" si="6"/>
        <v>46084.58333</v>
      </c>
      <c r="Q24" s="14">
        <f t="shared" si="6"/>
        <v>69767.91667</v>
      </c>
      <c r="R24" s="14">
        <f t="shared" si="6"/>
        <v>93451.25</v>
      </c>
      <c r="S24" s="14">
        <f t="shared" si="6"/>
        <v>117134.5833</v>
      </c>
    </row>
    <row r="25">
      <c r="A25" s="5"/>
    </row>
    <row r="26">
      <c r="A26" s="20" t="s">
        <v>152</v>
      </c>
      <c r="B26" s="14">
        <f t="shared" ref="B26:S26" si="7">B18+B24</f>
        <v>4908522.917</v>
      </c>
      <c r="C26" s="14">
        <f t="shared" si="7"/>
        <v>4917975.833</v>
      </c>
      <c r="D26" s="14">
        <f t="shared" si="7"/>
        <v>4925005.673</v>
      </c>
      <c r="E26" s="14">
        <f t="shared" si="7"/>
        <v>4932035.513</v>
      </c>
      <c r="F26" s="14">
        <f t="shared" si="7"/>
        <v>6842065.353</v>
      </c>
      <c r="G26" s="14">
        <f t="shared" si="7"/>
        <v>6849095.192</v>
      </c>
      <c r="H26" s="14">
        <f t="shared" si="7"/>
        <v>6856125.032</v>
      </c>
      <c r="I26" s="14">
        <f t="shared" si="7"/>
        <v>6860238.205</v>
      </c>
      <c r="J26" s="14">
        <f t="shared" si="7"/>
        <v>6864351.378</v>
      </c>
      <c r="K26" s="14">
        <f t="shared" si="7"/>
        <v>6868464.551</v>
      </c>
      <c r="L26" s="14">
        <f t="shared" si="7"/>
        <v>6872577.724</v>
      </c>
      <c r="M26" s="14">
        <f t="shared" si="7"/>
        <v>6809990.897</v>
      </c>
      <c r="N26" s="14">
        <f t="shared" si="7"/>
        <v>6814104.071</v>
      </c>
      <c r="O26" s="14">
        <f t="shared" si="7"/>
        <v>6826894.327</v>
      </c>
      <c r="P26" s="14">
        <f t="shared" si="7"/>
        <v>6839684.583</v>
      </c>
      <c r="Q26" s="14">
        <f t="shared" si="7"/>
        <v>6863367.917</v>
      </c>
      <c r="R26" s="14">
        <f t="shared" si="7"/>
        <v>6887051.25</v>
      </c>
      <c r="S26" s="14">
        <f t="shared" si="7"/>
        <v>6910734.583</v>
      </c>
    </row>
    <row r="27">
      <c r="A27" s="19"/>
    </row>
    <row r="28">
      <c r="A28" s="19" t="s">
        <v>153</v>
      </c>
      <c r="B28" s="14">
        <f t="shared" ref="B28:S28" si="8">B14-B26</f>
        <v>0</v>
      </c>
      <c r="C28" s="14">
        <f t="shared" si="8"/>
        <v>0.0000000009313225746</v>
      </c>
      <c r="D28" s="14">
        <f t="shared" si="8"/>
        <v>0.0000000009313225746</v>
      </c>
      <c r="E28" s="14">
        <f t="shared" si="8"/>
        <v>0</v>
      </c>
      <c r="F28" s="14">
        <f t="shared" si="8"/>
        <v>-0.0000000009313225746</v>
      </c>
      <c r="G28" s="14">
        <f t="shared" si="8"/>
        <v>0</v>
      </c>
      <c r="H28" s="14">
        <f t="shared" si="8"/>
        <v>0</v>
      </c>
      <c r="I28" s="14">
        <f t="shared" si="8"/>
        <v>-0.0000000009313225746</v>
      </c>
      <c r="J28" s="14">
        <f t="shared" si="8"/>
        <v>0</v>
      </c>
      <c r="K28" s="14">
        <f t="shared" si="8"/>
        <v>-0.0000000009313225746</v>
      </c>
      <c r="L28" s="14">
        <f t="shared" si="8"/>
        <v>-0.000000001862645149</v>
      </c>
      <c r="M28" s="14">
        <f t="shared" si="8"/>
        <v>-0.0000000009313225746</v>
      </c>
      <c r="N28" s="14">
        <f t="shared" si="8"/>
        <v>0</v>
      </c>
      <c r="O28" s="14">
        <f t="shared" si="8"/>
        <v>-0.0000000009313225746</v>
      </c>
      <c r="P28" s="14">
        <f t="shared" si="8"/>
        <v>-0.0000000009313225746</v>
      </c>
      <c r="Q28" s="14">
        <f t="shared" si="8"/>
        <v>-0.0000000009313225746</v>
      </c>
      <c r="R28" s="14">
        <f t="shared" si="8"/>
        <v>0</v>
      </c>
      <c r="S28" s="14">
        <f t="shared" si="8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</cols>
  <sheetData>
    <row r="1">
      <c r="A1" s="6" t="s">
        <v>10</v>
      </c>
      <c r="B1" s="6" t="s">
        <v>11</v>
      </c>
      <c r="C1" s="6" t="s">
        <v>12</v>
      </c>
      <c r="D1" s="7" t="s">
        <v>13</v>
      </c>
      <c r="E1" s="8" t="s">
        <v>14</v>
      </c>
      <c r="F1" s="8" t="s">
        <v>15</v>
      </c>
      <c r="G1" s="6" t="s">
        <v>16</v>
      </c>
    </row>
    <row r="2">
      <c r="A2" s="9" t="s">
        <v>17</v>
      </c>
      <c r="B2" s="9" t="s">
        <v>18</v>
      </c>
      <c r="C2" s="10" t="s">
        <v>19</v>
      </c>
      <c r="D2" s="9">
        <v>3.0</v>
      </c>
      <c r="E2" s="11">
        <v>45000.0</v>
      </c>
      <c r="F2" s="9">
        <v>13.0</v>
      </c>
      <c r="G2" s="12">
        <f t="shared" ref="G2:G3" si="1">D2+F2</f>
        <v>16</v>
      </c>
    </row>
    <row r="3">
      <c r="A3" s="9" t="s">
        <v>20</v>
      </c>
      <c r="B3" s="10" t="s">
        <v>21</v>
      </c>
      <c r="C3" s="10" t="s">
        <v>22</v>
      </c>
      <c r="D3" s="9">
        <v>8.0</v>
      </c>
      <c r="E3" s="11">
        <v>50000.0</v>
      </c>
      <c r="F3" s="9">
        <v>12.0</v>
      </c>
      <c r="G3" s="12">
        <f t="shared" si="1"/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9" width="6.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41</v>
      </c>
    </row>
    <row r="3">
      <c r="A3" s="9" t="s">
        <v>18</v>
      </c>
      <c r="B3" s="9">
        <v>0.0</v>
      </c>
      <c r="C3" s="12">
        <f t="shared" ref="C3:S3" si="1">B18</f>
        <v>0</v>
      </c>
      <c r="D3" s="12">
        <f t="shared" si="1"/>
        <v>0</v>
      </c>
      <c r="E3" s="14">
        <f t="shared" si="1"/>
        <v>45000</v>
      </c>
      <c r="F3" s="14">
        <f t="shared" si="1"/>
        <v>45000</v>
      </c>
      <c r="G3" s="14">
        <f t="shared" si="1"/>
        <v>45000</v>
      </c>
      <c r="H3" s="14">
        <f t="shared" si="1"/>
        <v>45000</v>
      </c>
      <c r="I3" s="14">
        <f t="shared" si="1"/>
        <v>45000</v>
      </c>
      <c r="J3" s="14">
        <f t="shared" si="1"/>
        <v>45000</v>
      </c>
      <c r="K3" s="14">
        <f t="shared" si="1"/>
        <v>45000</v>
      </c>
      <c r="L3" s="14">
        <f t="shared" si="1"/>
        <v>45000</v>
      </c>
      <c r="M3" s="14">
        <f t="shared" si="1"/>
        <v>45000</v>
      </c>
      <c r="N3" s="14">
        <f t="shared" si="1"/>
        <v>45000</v>
      </c>
      <c r="O3" s="14">
        <f t="shared" si="1"/>
        <v>45000</v>
      </c>
      <c r="P3" s="14">
        <f t="shared" si="1"/>
        <v>45000</v>
      </c>
      <c r="Q3" s="14">
        <f t="shared" si="1"/>
        <v>45000</v>
      </c>
      <c r="R3" s="14">
        <f t="shared" si="1"/>
        <v>0</v>
      </c>
      <c r="S3" s="14">
        <f t="shared" si="1"/>
        <v>0</v>
      </c>
    </row>
    <row r="4">
      <c r="A4" s="10" t="s">
        <v>21</v>
      </c>
      <c r="B4" s="9">
        <v>0.0</v>
      </c>
      <c r="C4" s="12">
        <f t="shared" ref="C4:S4" si="2">B19</f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4">
        <f t="shared" si="2"/>
        <v>50000</v>
      </c>
      <c r="K4" s="14">
        <f t="shared" si="2"/>
        <v>50000</v>
      </c>
      <c r="L4" s="14">
        <f t="shared" si="2"/>
        <v>50000</v>
      </c>
      <c r="M4" s="14">
        <f t="shared" si="2"/>
        <v>50000</v>
      </c>
      <c r="N4" s="14">
        <f t="shared" si="2"/>
        <v>50000</v>
      </c>
      <c r="O4" s="14">
        <f t="shared" si="2"/>
        <v>50000</v>
      </c>
      <c r="P4" s="14">
        <f t="shared" si="2"/>
        <v>50000</v>
      </c>
      <c r="Q4" s="14">
        <f t="shared" si="2"/>
        <v>50000</v>
      </c>
      <c r="R4" s="14">
        <f t="shared" si="2"/>
        <v>50000</v>
      </c>
      <c r="S4" s="14">
        <f t="shared" si="2"/>
        <v>50000</v>
      </c>
    </row>
    <row r="5">
      <c r="A5" s="13" t="s">
        <v>42</v>
      </c>
      <c r="B5" s="12">
        <f t="shared" ref="B5:S5" si="3">sum(B3:B4)</f>
        <v>0</v>
      </c>
      <c r="C5" s="12">
        <f t="shared" si="3"/>
        <v>0</v>
      </c>
      <c r="D5" s="12">
        <f t="shared" si="3"/>
        <v>0</v>
      </c>
      <c r="E5" s="14">
        <f t="shared" si="3"/>
        <v>45000</v>
      </c>
      <c r="F5" s="14">
        <f t="shared" si="3"/>
        <v>45000</v>
      </c>
      <c r="G5" s="14">
        <f t="shared" si="3"/>
        <v>45000</v>
      </c>
      <c r="H5" s="14">
        <f t="shared" si="3"/>
        <v>45000</v>
      </c>
      <c r="I5" s="14">
        <f t="shared" si="3"/>
        <v>45000</v>
      </c>
      <c r="J5" s="14">
        <f t="shared" si="3"/>
        <v>95000</v>
      </c>
      <c r="K5" s="14">
        <f t="shared" si="3"/>
        <v>95000</v>
      </c>
      <c r="L5" s="14">
        <f t="shared" si="3"/>
        <v>95000</v>
      </c>
      <c r="M5" s="14">
        <f t="shared" si="3"/>
        <v>95000</v>
      </c>
      <c r="N5" s="14">
        <f t="shared" si="3"/>
        <v>95000</v>
      </c>
      <c r="O5" s="14">
        <f t="shared" si="3"/>
        <v>95000</v>
      </c>
      <c r="P5" s="14">
        <f t="shared" si="3"/>
        <v>95000</v>
      </c>
      <c r="Q5" s="14">
        <f t="shared" si="3"/>
        <v>95000</v>
      </c>
      <c r="R5" s="14">
        <f t="shared" si="3"/>
        <v>50000</v>
      </c>
      <c r="S5" s="14">
        <f t="shared" si="3"/>
        <v>50000</v>
      </c>
    </row>
    <row r="7">
      <c r="A7" s="13" t="s">
        <v>43</v>
      </c>
    </row>
    <row r="8">
      <c r="A8" s="9" t="s">
        <v>18</v>
      </c>
      <c r="B8" s="9">
        <v>0.0</v>
      </c>
      <c r="C8" s="9">
        <v>0.0</v>
      </c>
      <c r="D8" s="15">
        <f>FAR!E2</f>
        <v>45000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</row>
    <row r="9">
      <c r="A9" s="10" t="s">
        <v>21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14">
        <f>FAR!E3</f>
        <v>50000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</row>
    <row r="10">
      <c r="A10" s="13" t="s">
        <v>42</v>
      </c>
      <c r="B10" s="12">
        <f t="shared" ref="B10:S10" si="4">sum(B8:B9)</f>
        <v>0</v>
      </c>
      <c r="C10" s="12">
        <f t="shared" si="4"/>
        <v>0</v>
      </c>
      <c r="D10" s="14">
        <f t="shared" si="4"/>
        <v>45000</v>
      </c>
      <c r="E10" s="12">
        <f t="shared" si="4"/>
        <v>0</v>
      </c>
      <c r="F10" s="12">
        <f t="shared" si="4"/>
        <v>0</v>
      </c>
      <c r="G10" s="12">
        <f t="shared" si="4"/>
        <v>0</v>
      </c>
      <c r="H10" s="12">
        <f t="shared" si="4"/>
        <v>0</v>
      </c>
      <c r="I10" s="12">
        <f t="shared" si="4"/>
        <v>50000</v>
      </c>
      <c r="J10" s="12">
        <f t="shared" si="4"/>
        <v>0</v>
      </c>
      <c r="K10" s="12">
        <f t="shared" si="4"/>
        <v>0</v>
      </c>
      <c r="L10" s="12">
        <f t="shared" si="4"/>
        <v>0</v>
      </c>
      <c r="M10" s="12">
        <f t="shared" si="4"/>
        <v>0</v>
      </c>
      <c r="N10" s="12">
        <f t="shared" si="4"/>
        <v>0</v>
      </c>
      <c r="O10" s="12">
        <f t="shared" si="4"/>
        <v>0</v>
      </c>
      <c r="P10" s="12">
        <f t="shared" si="4"/>
        <v>0</v>
      </c>
      <c r="Q10" s="12">
        <f t="shared" si="4"/>
        <v>0</v>
      </c>
      <c r="R10" s="12">
        <f t="shared" si="4"/>
        <v>0</v>
      </c>
      <c r="S10" s="12">
        <f t="shared" si="4"/>
        <v>0</v>
      </c>
    </row>
    <row r="12">
      <c r="A12" s="13" t="s">
        <v>44</v>
      </c>
    </row>
    <row r="13">
      <c r="A13" s="9" t="s">
        <v>18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15">
        <f>FAR!E2</f>
        <v>45000</v>
      </c>
      <c r="R13" s="9">
        <v>0.0</v>
      </c>
      <c r="S13" s="9">
        <v>0.0</v>
      </c>
    </row>
    <row r="14">
      <c r="A14" s="10" t="s">
        <v>21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</row>
    <row r="15">
      <c r="A15" s="13" t="s">
        <v>42</v>
      </c>
      <c r="B15" s="12">
        <f t="shared" ref="B15:S15" si="5">sum(B13:B14)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0</v>
      </c>
      <c r="N15" s="12">
        <f t="shared" si="5"/>
        <v>0</v>
      </c>
      <c r="O15" s="12">
        <f t="shared" si="5"/>
        <v>0</v>
      </c>
      <c r="P15" s="12">
        <f t="shared" si="5"/>
        <v>0</v>
      </c>
      <c r="Q15" s="14">
        <f t="shared" si="5"/>
        <v>45000</v>
      </c>
      <c r="R15" s="12">
        <f t="shared" si="5"/>
        <v>0</v>
      </c>
      <c r="S15" s="12">
        <f t="shared" si="5"/>
        <v>0</v>
      </c>
    </row>
    <row r="17">
      <c r="A17" s="13" t="s">
        <v>45</v>
      </c>
    </row>
    <row r="18">
      <c r="A18" s="9" t="s">
        <v>18</v>
      </c>
      <c r="B18" s="12">
        <f t="shared" ref="B18:S18" si="6">B3+B8-B13</f>
        <v>0</v>
      </c>
      <c r="C18" s="12">
        <f t="shared" si="6"/>
        <v>0</v>
      </c>
      <c r="D18" s="14">
        <f t="shared" si="6"/>
        <v>45000</v>
      </c>
      <c r="E18" s="14">
        <f t="shared" si="6"/>
        <v>45000</v>
      </c>
      <c r="F18" s="14">
        <f t="shared" si="6"/>
        <v>45000</v>
      </c>
      <c r="G18" s="14">
        <f t="shared" si="6"/>
        <v>45000</v>
      </c>
      <c r="H18" s="14">
        <f t="shared" si="6"/>
        <v>45000</v>
      </c>
      <c r="I18" s="14">
        <f t="shared" si="6"/>
        <v>45000</v>
      </c>
      <c r="J18" s="14">
        <f t="shared" si="6"/>
        <v>45000</v>
      </c>
      <c r="K18" s="14">
        <f t="shared" si="6"/>
        <v>45000</v>
      </c>
      <c r="L18" s="14">
        <f t="shared" si="6"/>
        <v>45000</v>
      </c>
      <c r="M18" s="14">
        <f t="shared" si="6"/>
        <v>45000</v>
      </c>
      <c r="N18" s="14">
        <f t="shared" si="6"/>
        <v>45000</v>
      </c>
      <c r="O18" s="14">
        <f t="shared" si="6"/>
        <v>45000</v>
      </c>
      <c r="P18" s="14">
        <f t="shared" si="6"/>
        <v>45000</v>
      </c>
      <c r="Q18" s="14">
        <f t="shared" si="6"/>
        <v>0</v>
      </c>
      <c r="R18" s="14">
        <f t="shared" si="6"/>
        <v>0</v>
      </c>
      <c r="S18" s="14">
        <f t="shared" si="6"/>
        <v>0</v>
      </c>
    </row>
    <row r="19">
      <c r="A19" s="10" t="s">
        <v>21</v>
      </c>
      <c r="B19" s="12">
        <f t="shared" ref="B19:S19" si="7">B4+B9-B14</f>
        <v>0</v>
      </c>
      <c r="C19" s="12">
        <f t="shared" si="7"/>
        <v>0</v>
      </c>
      <c r="D19" s="12">
        <f t="shared" si="7"/>
        <v>0</v>
      </c>
      <c r="E19" s="12">
        <f t="shared" si="7"/>
        <v>0</v>
      </c>
      <c r="F19" s="12">
        <f t="shared" si="7"/>
        <v>0</v>
      </c>
      <c r="G19" s="12">
        <f t="shared" si="7"/>
        <v>0</v>
      </c>
      <c r="H19" s="12">
        <f t="shared" si="7"/>
        <v>0</v>
      </c>
      <c r="I19" s="14">
        <f t="shared" si="7"/>
        <v>50000</v>
      </c>
      <c r="J19" s="14">
        <f t="shared" si="7"/>
        <v>50000</v>
      </c>
      <c r="K19" s="14">
        <f t="shared" si="7"/>
        <v>50000</v>
      </c>
      <c r="L19" s="14">
        <f t="shared" si="7"/>
        <v>50000</v>
      </c>
      <c r="M19" s="14">
        <f t="shared" si="7"/>
        <v>50000</v>
      </c>
      <c r="N19" s="14">
        <f t="shared" si="7"/>
        <v>50000</v>
      </c>
      <c r="O19" s="14">
        <f t="shared" si="7"/>
        <v>50000</v>
      </c>
      <c r="P19" s="14">
        <f t="shared" si="7"/>
        <v>50000</v>
      </c>
      <c r="Q19" s="14">
        <f t="shared" si="7"/>
        <v>50000</v>
      </c>
      <c r="R19" s="14">
        <f t="shared" si="7"/>
        <v>50000</v>
      </c>
      <c r="S19" s="14">
        <f t="shared" si="7"/>
        <v>50000</v>
      </c>
    </row>
    <row r="20">
      <c r="A20" s="13" t="s">
        <v>42</v>
      </c>
      <c r="B20" s="12">
        <f t="shared" ref="B20:S20" si="8">sum(B18:B19)</f>
        <v>0</v>
      </c>
      <c r="C20" s="12">
        <f t="shared" si="8"/>
        <v>0</v>
      </c>
      <c r="D20" s="14">
        <f t="shared" si="8"/>
        <v>45000</v>
      </c>
      <c r="E20" s="14">
        <f t="shared" si="8"/>
        <v>45000</v>
      </c>
      <c r="F20" s="14">
        <f t="shared" si="8"/>
        <v>45000</v>
      </c>
      <c r="G20" s="14">
        <f t="shared" si="8"/>
        <v>45000</v>
      </c>
      <c r="H20" s="14">
        <f t="shared" si="8"/>
        <v>45000</v>
      </c>
      <c r="I20" s="14">
        <f t="shared" si="8"/>
        <v>95000</v>
      </c>
      <c r="J20" s="14">
        <f t="shared" si="8"/>
        <v>95000</v>
      </c>
      <c r="K20" s="14">
        <f t="shared" si="8"/>
        <v>95000</v>
      </c>
      <c r="L20" s="14">
        <f t="shared" si="8"/>
        <v>95000</v>
      </c>
      <c r="M20" s="14">
        <f t="shared" si="8"/>
        <v>95000</v>
      </c>
      <c r="N20" s="14">
        <f t="shared" si="8"/>
        <v>95000</v>
      </c>
      <c r="O20" s="14">
        <f t="shared" si="8"/>
        <v>95000</v>
      </c>
      <c r="P20" s="14">
        <f t="shared" si="8"/>
        <v>95000</v>
      </c>
      <c r="Q20" s="14">
        <f t="shared" si="8"/>
        <v>50000</v>
      </c>
      <c r="R20" s="14">
        <f t="shared" si="8"/>
        <v>50000</v>
      </c>
      <c r="S20" s="14">
        <f t="shared" si="8"/>
        <v>50000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9" width="6.5"/>
  </cols>
  <sheetData>
    <row r="1">
      <c r="A1" s="14"/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s">
        <v>30</v>
      </c>
      <c r="J1" s="16" t="s">
        <v>31</v>
      </c>
      <c r="K1" s="16" t="s">
        <v>32</v>
      </c>
      <c r="L1" s="16" t="s">
        <v>33</v>
      </c>
      <c r="M1" s="16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40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>
      <c r="A2" s="17" t="s">
        <v>41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9" t="s">
        <v>18</v>
      </c>
      <c r="B3" s="15">
        <v>0.0</v>
      </c>
      <c r="C3" s="14">
        <f t="shared" ref="C3:S3" si="1">B18</f>
        <v>0</v>
      </c>
      <c r="D3" s="14">
        <f t="shared" si="1"/>
        <v>0</v>
      </c>
      <c r="E3" s="14">
        <f t="shared" si="1"/>
        <v>3461.538462</v>
      </c>
      <c r="F3" s="14">
        <f t="shared" si="1"/>
        <v>6923.076923</v>
      </c>
      <c r="G3" s="14">
        <f t="shared" si="1"/>
        <v>10384.61538</v>
      </c>
      <c r="H3" s="14">
        <f t="shared" si="1"/>
        <v>13846.15385</v>
      </c>
      <c r="I3" s="14">
        <f t="shared" si="1"/>
        <v>17307.69231</v>
      </c>
      <c r="J3" s="14">
        <f t="shared" si="1"/>
        <v>20769.23077</v>
      </c>
      <c r="K3" s="14">
        <f t="shared" si="1"/>
        <v>24230.76923</v>
      </c>
      <c r="L3" s="14">
        <f t="shared" si="1"/>
        <v>27692.30769</v>
      </c>
      <c r="M3" s="14">
        <f t="shared" si="1"/>
        <v>31153.84615</v>
      </c>
      <c r="N3" s="14">
        <f t="shared" si="1"/>
        <v>34615.38462</v>
      </c>
      <c r="O3" s="14">
        <f t="shared" si="1"/>
        <v>38076.92308</v>
      </c>
      <c r="P3" s="14">
        <f t="shared" si="1"/>
        <v>41538.46154</v>
      </c>
      <c r="Q3" s="14">
        <f t="shared" si="1"/>
        <v>45000</v>
      </c>
      <c r="R3" s="14">
        <f t="shared" si="1"/>
        <v>0</v>
      </c>
      <c r="S3" s="14">
        <f t="shared" si="1"/>
        <v>0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10" t="s">
        <v>21</v>
      </c>
      <c r="B4" s="15">
        <v>0.0</v>
      </c>
      <c r="C4" s="14">
        <f t="shared" ref="C4:S4" si="2">B19</f>
        <v>0</v>
      </c>
      <c r="D4" s="14">
        <f t="shared" si="2"/>
        <v>0</v>
      </c>
      <c r="E4" s="14">
        <f t="shared" si="2"/>
        <v>0</v>
      </c>
      <c r="F4" s="14">
        <f t="shared" si="2"/>
        <v>0</v>
      </c>
      <c r="G4" s="14">
        <f t="shared" si="2"/>
        <v>0</v>
      </c>
      <c r="H4" s="14">
        <f t="shared" si="2"/>
        <v>0</v>
      </c>
      <c r="I4" s="14">
        <f t="shared" si="2"/>
        <v>0</v>
      </c>
      <c r="J4" s="14">
        <f t="shared" si="2"/>
        <v>4166.666667</v>
      </c>
      <c r="K4" s="14">
        <f t="shared" si="2"/>
        <v>8333.333333</v>
      </c>
      <c r="L4" s="14">
        <f t="shared" si="2"/>
        <v>12500</v>
      </c>
      <c r="M4" s="14">
        <f t="shared" si="2"/>
        <v>16666.66667</v>
      </c>
      <c r="N4" s="14">
        <f t="shared" si="2"/>
        <v>20833.33333</v>
      </c>
      <c r="O4" s="14">
        <f t="shared" si="2"/>
        <v>25000</v>
      </c>
      <c r="P4" s="14">
        <f t="shared" si="2"/>
        <v>29166.66667</v>
      </c>
      <c r="Q4" s="14">
        <f t="shared" si="2"/>
        <v>33333.33333</v>
      </c>
      <c r="R4" s="14">
        <f t="shared" si="2"/>
        <v>37500</v>
      </c>
      <c r="S4" s="14">
        <f t="shared" si="2"/>
        <v>41666.66667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17" t="s">
        <v>42</v>
      </c>
      <c r="B5" s="14">
        <f t="shared" ref="B5:S5" si="3">sum(B3:B4)</f>
        <v>0</v>
      </c>
      <c r="C5" s="14">
        <f t="shared" si="3"/>
        <v>0</v>
      </c>
      <c r="D5" s="14">
        <f t="shared" si="3"/>
        <v>0</v>
      </c>
      <c r="E5" s="14">
        <f t="shared" si="3"/>
        <v>3461.538462</v>
      </c>
      <c r="F5" s="14">
        <f t="shared" si="3"/>
        <v>6923.076923</v>
      </c>
      <c r="G5" s="14">
        <f t="shared" si="3"/>
        <v>10384.61538</v>
      </c>
      <c r="H5" s="14">
        <f t="shared" si="3"/>
        <v>13846.15385</v>
      </c>
      <c r="I5" s="14">
        <f t="shared" si="3"/>
        <v>17307.69231</v>
      </c>
      <c r="J5" s="14">
        <f t="shared" si="3"/>
        <v>24935.89744</v>
      </c>
      <c r="K5" s="14">
        <f t="shared" si="3"/>
        <v>32564.10256</v>
      </c>
      <c r="L5" s="14">
        <f t="shared" si="3"/>
        <v>40192.30769</v>
      </c>
      <c r="M5" s="14">
        <f t="shared" si="3"/>
        <v>47820.51282</v>
      </c>
      <c r="N5" s="14">
        <f t="shared" si="3"/>
        <v>55448.71795</v>
      </c>
      <c r="O5" s="14">
        <f t="shared" si="3"/>
        <v>63076.92308</v>
      </c>
      <c r="P5" s="14">
        <f t="shared" si="3"/>
        <v>70705.12821</v>
      </c>
      <c r="Q5" s="14">
        <f t="shared" si="3"/>
        <v>78333.33333</v>
      </c>
      <c r="R5" s="14">
        <f t="shared" si="3"/>
        <v>37500</v>
      </c>
      <c r="S5" s="14">
        <f t="shared" si="3"/>
        <v>41666.66667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17" t="s">
        <v>46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9" t="s">
        <v>18</v>
      </c>
      <c r="B8" s="15">
        <f>'Fixed Asset Balances'!B18/FAR!$F$3</f>
        <v>0</v>
      </c>
      <c r="C8" s="15">
        <f>'Fixed Asset Balances'!C18/FAR!$F$3</f>
        <v>0</v>
      </c>
      <c r="D8" s="15">
        <f>'Fixed Asset Balances'!D18/FAR!$F$2</f>
        <v>3461.538462</v>
      </c>
      <c r="E8" s="15">
        <f>'Fixed Asset Balances'!E18/FAR!$F$2</f>
        <v>3461.538462</v>
      </c>
      <c r="F8" s="15">
        <f>'Fixed Asset Balances'!F18/FAR!$F$2</f>
        <v>3461.538462</v>
      </c>
      <c r="G8" s="15">
        <f>'Fixed Asset Balances'!G18/FAR!$F$2</f>
        <v>3461.538462</v>
      </c>
      <c r="H8" s="15">
        <f>'Fixed Asset Balances'!H18/FAR!$F$2</f>
        <v>3461.538462</v>
      </c>
      <c r="I8" s="15">
        <f>'Fixed Asset Balances'!I18/FAR!$F$2</f>
        <v>3461.538462</v>
      </c>
      <c r="J8" s="15">
        <f>'Fixed Asset Balances'!J18/FAR!$F$2</f>
        <v>3461.538462</v>
      </c>
      <c r="K8" s="15">
        <f>'Fixed Asset Balances'!K18/FAR!$F$2</f>
        <v>3461.538462</v>
      </c>
      <c r="L8" s="15">
        <f>'Fixed Asset Balances'!L18/FAR!$F$2</f>
        <v>3461.538462</v>
      </c>
      <c r="M8" s="15">
        <f>'Fixed Asset Balances'!M18/FAR!$F$2</f>
        <v>3461.538462</v>
      </c>
      <c r="N8" s="15">
        <f>'Fixed Asset Balances'!N18/FAR!$F$2</f>
        <v>3461.538462</v>
      </c>
      <c r="O8" s="15">
        <f>'Fixed Asset Balances'!O18/FAR!$F$2</f>
        <v>3461.538462</v>
      </c>
      <c r="P8" s="15">
        <f>'Fixed Asset Balances'!P18/FAR!$F$2</f>
        <v>3461.538462</v>
      </c>
      <c r="Q8" s="15">
        <f>'Fixed Asset Balances'!Q18/FAR!$F$2</f>
        <v>0</v>
      </c>
      <c r="R8" s="15">
        <f>'Fixed Asset Balances'!R18/FAR!$F$2</f>
        <v>0</v>
      </c>
      <c r="S8" s="15">
        <f>'Fixed Asset Balances'!S18/FAR!$F$2</f>
        <v>0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>
      <c r="A9" s="10" t="s">
        <v>21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4">
        <f>'Fixed Asset Balances'!I19/FAR!$F$3</f>
        <v>4166.666667</v>
      </c>
      <c r="J9" s="14">
        <f>'Fixed Asset Balances'!J19/FAR!$F$3</f>
        <v>4166.666667</v>
      </c>
      <c r="K9" s="14">
        <f>'Fixed Asset Balances'!K19/FAR!$F$3</f>
        <v>4166.666667</v>
      </c>
      <c r="L9" s="14">
        <f>'Fixed Asset Balances'!L19/FAR!$F$3</f>
        <v>4166.666667</v>
      </c>
      <c r="M9" s="14">
        <f>'Fixed Asset Balances'!M19/FAR!$F$3</f>
        <v>4166.666667</v>
      </c>
      <c r="N9" s="14">
        <f>'Fixed Asset Balances'!N19/FAR!$F$3</f>
        <v>4166.666667</v>
      </c>
      <c r="O9" s="14">
        <f>'Fixed Asset Balances'!O19/FAR!$F$3</f>
        <v>4166.666667</v>
      </c>
      <c r="P9" s="14">
        <f>'Fixed Asset Balances'!P19/FAR!$F$3</f>
        <v>4166.666667</v>
      </c>
      <c r="Q9" s="14">
        <f>'Fixed Asset Balances'!Q19/FAR!$F$3</f>
        <v>4166.666667</v>
      </c>
      <c r="R9" s="14">
        <f>'Fixed Asset Balances'!R19/FAR!$F$3</f>
        <v>4166.666667</v>
      </c>
      <c r="S9" s="14">
        <f>'Fixed Asset Balances'!S19/FAR!$F$3</f>
        <v>4166.666667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>
      <c r="A10" s="17" t="s">
        <v>42</v>
      </c>
      <c r="B10" s="14">
        <f t="shared" ref="B10:S10" si="4">sum(B8:B9)</f>
        <v>0</v>
      </c>
      <c r="C10" s="14">
        <f t="shared" si="4"/>
        <v>0</v>
      </c>
      <c r="D10" s="14">
        <f t="shared" si="4"/>
        <v>3461.538462</v>
      </c>
      <c r="E10" s="14">
        <f t="shared" si="4"/>
        <v>3461.538462</v>
      </c>
      <c r="F10" s="14">
        <f t="shared" si="4"/>
        <v>3461.538462</v>
      </c>
      <c r="G10" s="14">
        <f t="shared" si="4"/>
        <v>3461.538462</v>
      </c>
      <c r="H10" s="14">
        <f t="shared" si="4"/>
        <v>3461.538462</v>
      </c>
      <c r="I10" s="14">
        <f t="shared" si="4"/>
        <v>7628.205128</v>
      </c>
      <c r="J10" s="14">
        <f t="shared" si="4"/>
        <v>7628.205128</v>
      </c>
      <c r="K10" s="14">
        <f t="shared" si="4"/>
        <v>7628.205128</v>
      </c>
      <c r="L10" s="14">
        <f t="shared" si="4"/>
        <v>7628.205128</v>
      </c>
      <c r="M10" s="14">
        <f t="shared" si="4"/>
        <v>7628.205128</v>
      </c>
      <c r="N10" s="14">
        <f t="shared" si="4"/>
        <v>7628.205128</v>
      </c>
      <c r="O10" s="14">
        <f t="shared" si="4"/>
        <v>7628.205128</v>
      </c>
      <c r="P10" s="14">
        <f t="shared" si="4"/>
        <v>7628.205128</v>
      </c>
      <c r="Q10" s="14">
        <f t="shared" si="4"/>
        <v>4166.666667</v>
      </c>
      <c r="R10" s="14">
        <f t="shared" si="4"/>
        <v>4166.666667</v>
      </c>
      <c r="S10" s="14">
        <f t="shared" si="4"/>
        <v>4166.666667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>
      <c r="A12" s="17" t="s">
        <v>44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>
      <c r="A13" s="9" t="s">
        <v>18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f>FAR!E2/FAR!F2*13</f>
        <v>45000</v>
      </c>
      <c r="R13" s="15">
        <v>0.0</v>
      </c>
      <c r="S13" s="15">
        <v>0.0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>
      <c r="A14" s="10" t="s">
        <v>21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7" t="s">
        <v>42</v>
      </c>
      <c r="B15" s="14">
        <f t="shared" ref="B15:S15" si="5">sum(B13:B14)</f>
        <v>0</v>
      </c>
      <c r="C15" s="14">
        <f t="shared" si="5"/>
        <v>0</v>
      </c>
      <c r="D15" s="14">
        <f t="shared" si="5"/>
        <v>0</v>
      </c>
      <c r="E15" s="14">
        <f t="shared" si="5"/>
        <v>0</v>
      </c>
      <c r="F15" s="14">
        <f t="shared" si="5"/>
        <v>0</v>
      </c>
      <c r="G15" s="14">
        <f t="shared" si="5"/>
        <v>0</v>
      </c>
      <c r="H15" s="14">
        <f t="shared" si="5"/>
        <v>0</v>
      </c>
      <c r="I15" s="14">
        <f t="shared" si="5"/>
        <v>0</v>
      </c>
      <c r="J15" s="14">
        <f t="shared" si="5"/>
        <v>0</v>
      </c>
      <c r="K15" s="14">
        <f t="shared" si="5"/>
        <v>0</v>
      </c>
      <c r="L15" s="14">
        <f t="shared" si="5"/>
        <v>0</v>
      </c>
      <c r="M15" s="14">
        <f t="shared" si="5"/>
        <v>0</v>
      </c>
      <c r="N15" s="14">
        <f t="shared" si="5"/>
        <v>0</v>
      </c>
      <c r="O15" s="14">
        <f t="shared" si="5"/>
        <v>0</v>
      </c>
      <c r="P15" s="14">
        <f t="shared" si="5"/>
        <v>0</v>
      </c>
      <c r="Q15" s="14">
        <f t="shared" si="5"/>
        <v>45000</v>
      </c>
      <c r="R15" s="14">
        <f t="shared" si="5"/>
        <v>0</v>
      </c>
      <c r="S15" s="14">
        <f t="shared" si="5"/>
        <v>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>
      <c r="A17" s="17" t="s">
        <v>45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>
      <c r="A18" s="9" t="s">
        <v>18</v>
      </c>
      <c r="B18" s="14">
        <f t="shared" ref="B18:S18" si="6">B3+B8-B13</f>
        <v>0</v>
      </c>
      <c r="C18" s="14">
        <f t="shared" si="6"/>
        <v>0</v>
      </c>
      <c r="D18" s="14">
        <f t="shared" si="6"/>
        <v>3461.538462</v>
      </c>
      <c r="E18" s="14">
        <f t="shared" si="6"/>
        <v>6923.076923</v>
      </c>
      <c r="F18" s="14">
        <f t="shared" si="6"/>
        <v>10384.61538</v>
      </c>
      <c r="G18" s="14">
        <f t="shared" si="6"/>
        <v>13846.15385</v>
      </c>
      <c r="H18" s="14">
        <f t="shared" si="6"/>
        <v>17307.69231</v>
      </c>
      <c r="I18" s="14">
        <f t="shared" si="6"/>
        <v>20769.23077</v>
      </c>
      <c r="J18" s="14">
        <f t="shared" si="6"/>
        <v>24230.76923</v>
      </c>
      <c r="K18" s="14">
        <f t="shared" si="6"/>
        <v>27692.30769</v>
      </c>
      <c r="L18" s="14">
        <f t="shared" si="6"/>
        <v>31153.84615</v>
      </c>
      <c r="M18" s="14">
        <f t="shared" si="6"/>
        <v>34615.38462</v>
      </c>
      <c r="N18" s="14">
        <f t="shared" si="6"/>
        <v>38076.92308</v>
      </c>
      <c r="O18" s="14">
        <f t="shared" si="6"/>
        <v>41538.46154</v>
      </c>
      <c r="P18" s="14">
        <f t="shared" si="6"/>
        <v>45000</v>
      </c>
      <c r="Q18" s="14">
        <f t="shared" si="6"/>
        <v>0</v>
      </c>
      <c r="R18" s="14">
        <f t="shared" si="6"/>
        <v>0</v>
      </c>
      <c r="S18" s="14">
        <f t="shared" si="6"/>
        <v>0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10" t="s">
        <v>21</v>
      </c>
      <c r="B19" s="14">
        <f t="shared" ref="B19:S19" si="7">B4+B9-B14</f>
        <v>0</v>
      </c>
      <c r="C19" s="14">
        <f t="shared" si="7"/>
        <v>0</v>
      </c>
      <c r="D19" s="14">
        <f t="shared" si="7"/>
        <v>0</v>
      </c>
      <c r="E19" s="14">
        <f t="shared" si="7"/>
        <v>0</v>
      </c>
      <c r="F19" s="14">
        <f t="shared" si="7"/>
        <v>0</v>
      </c>
      <c r="G19" s="14">
        <f t="shared" si="7"/>
        <v>0</v>
      </c>
      <c r="H19" s="14">
        <f t="shared" si="7"/>
        <v>0</v>
      </c>
      <c r="I19" s="14">
        <f t="shared" si="7"/>
        <v>4166.666667</v>
      </c>
      <c r="J19" s="14">
        <f t="shared" si="7"/>
        <v>8333.333333</v>
      </c>
      <c r="K19" s="14">
        <f t="shared" si="7"/>
        <v>12500</v>
      </c>
      <c r="L19" s="14">
        <f t="shared" si="7"/>
        <v>16666.66667</v>
      </c>
      <c r="M19" s="14">
        <f t="shared" si="7"/>
        <v>20833.33333</v>
      </c>
      <c r="N19" s="14">
        <f t="shared" si="7"/>
        <v>25000</v>
      </c>
      <c r="O19" s="14">
        <f t="shared" si="7"/>
        <v>29166.66667</v>
      </c>
      <c r="P19" s="14">
        <f t="shared" si="7"/>
        <v>33333.33333</v>
      </c>
      <c r="Q19" s="14">
        <f t="shared" si="7"/>
        <v>37500</v>
      </c>
      <c r="R19" s="14">
        <f t="shared" si="7"/>
        <v>41666.66667</v>
      </c>
      <c r="S19" s="14">
        <f t="shared" si="7"/>
        <v>45833.33333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17" t="s">
        <v>42</v>
      </c>
      <c r="B20" s="14">
        <f t="shared" ref="B20:S20" si="8">sum(B18:B19)</f>
        <v>0</v>
      </c>
      <c r="C20" s="14">
        <f t="shared" si="8"/>
        <v>0</v>
      </c>
      <c r="D20" s="14">
        <f t="shared" si="8"/>
        <v>3461.538462</v>
      </c>
      <c r="E20" s="14">
        <f t="shared" si="8"/>
        <v>6923.076923</v>
      </c>
      <c r="F20" s="14">
        <f t="shared" si="8"/>
        <v>10384.61538</v>
      </c>
      <c r="G20" s="14">
        <f t="shared" si="8"/>
        <v>13846.15385</v>
      </c>
      <c r="H20" s="14">
        <f t="shared" si="8"/>
        <v>17307.69231</v>
      </c>
      <c r="I20" s="14">
        <f t="shared" si="8"/>
        <v>24935.89744</v>
      </c>
      <c r="J20" s="14">
        <f t="shared" si="8"/>
        <v>32564.10256</v>
      </c>
      <c r="K20" s="14">
        <f t="shared" si="8"/>
        <v>40192.30769</v>
      </c>
      <c r="L20" s="14">
        <f t="shared" si="8"/>
        <v>47820.51282</v>
      </c>
      <c r="M20" s="14">
        <f t="shared" si="8"/>
        <v>55448.71795</v>
      </c>
      <c r="N20" s="14">
        <f t="shared" si="8"/>
        <v>63076.92308</v>
      </c>
      <c r="O20" s="14">
        <f t="shared" si="8"/>
        <v>70705.12821</v>
      </c>
      <c r="P20" s="14">
        <f t="shared" si="8"/>
        <v>78333.33333</v>
      </c>
      <c r="Q20" s="14">
        <f t="shared" si="8"/>
        <v>37500</v>
      </c>
      <c r="R20" s="14">
        <f t="shared" si="8"/>
        <v>41666.66667</v>
      </c>
      <c r="S20" s="14">
        <f t="shared" si="8"/>
        <v>45833.33333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8.63"/>
    <col customWidth="1" min="3" max="3" width="19.63"/>
  </cols>
  <sheetData>
    <row r="1">
      <c r="A1" s="18" t="s">
        <v>47</v>
      </c>
    </row>
    <row r="2">
      <c r="A2" s="19" t="s">
        <v>48</v>
      </c>
      <c r="B2" s="20" t="s">
        <v>49</v>
      </c>
      <c r="C2" s="19" t="s">
        <v>50</v>
      </c>
      <c r="D2" s="9" t="s">
        <v>51</v>
      </c>
    </row>
    <row r="3">
      <c r="A3" s="21" t="s">
        <v>52</v>
      </c>
      <c r="B3" s="22">
        <v>4800.0</v>
      </c>
      <c r="C3" s="22">
        <v>350.0</v>
      </c>
      <c r="D3" s="23">
        <v>0.4</v>
      </c>
      <c r="E3" s="9" t="s">
        <v>53</v>
      </c>
    </row>
    <row r="4">
      <c r="A4" s="5"/>
      <c r="B4" s="24"/>
      <c r="C4" s="24"/>
      <c r="D4" s="23">
        <v>0.6</v>
      </c>
      <c r="E4" s="9" t="s">
        <v>54</v>
      </c>
    </row>
    <row r="5">
      <c r="A5" s="18" t="s">
        <v>43</v>
      </c>
    </row>
    <row r="6">
      <c r="A6" s="19" t="s">
        <v>48</v>
      </c>
      <c r="B6" s="20" t="s">
        <v>49</v>
      </c>
      <c r="C6" s="20" t="s">
        <v>55</v>
      </c>
      <c r="D6" s="9" t="s">
        <v>56</v>
      </c>
    </row>
    <row r="7">
      <c r="A7" s="21" t="s">
        <v>52</v>
      </c>
      <c r="B7" s="22">
        <v>5100.0</v>
      </c>
      <c r="C7" s="22">
        <v>325.0</v>
      </c>
      <c r="D7" s="9" t="s">
        <v>57</v>
      </c>
    </row>
    <row r="9">
      <c r="A9" s="13" t="s">
        <v>58</v>
      </c>
    </row>
    <row r="10">
      <c r="A10" s="9" t="s">
        <v>59</v>
      </c>
    </row>
    <row r="11">
      <c r="A11" s="9" t="s">
        <v>60</v>
      </c>
      <c r="B11" s="9">
        <v>19000.0</v>
      </c>
    </row>
    <row r="12">
      <c r="A12" s="10" t="s">
        <v>61</v>
      </c>
      <c r="B12" s="9">
        <v>25000.0</v>
      </c>
    </row>
    <row r="13">
      <c r="A13" s="9"/>
      <c r="B13" s="9"/>
    </row>
    <row r="14">
      <c r="A14" s="9" t="s">
        <v>62</v>
      </c>
      <c r="B14" s="9">
        <v>34000.0</v>
      </c>
    </row>
    <row r="15">
      <c r="A15" s="9" t="s">
        <v>63</v>
      </c>
      <c r="B15" s="9">
        <v>4000.0</v>
      </c>
    </row>
    <row r="17">
      <c r="A17" s="9" t="s">
        <v>64</v>
      </c>
      <c r="B17" s="9" t="s">
        <v>65</v>
      </c>
      <c r="C17" s="25" t="s">
        <v>66</v>
      </c>
    </row>
    <row r="18">
      <c r="A18" s="9" t="s">
        <v>67</v>
      </c>
      <c r="B18" s="9">
        <v>99.0</v>
      </c>
      <c r="C18" s="22">
        <v>110.0</v>
      </c>
    </row>
    <row r="19">
      <c r="A19" s="9" t="s">
        <v>68</v>
      </c>
      <c r="B19" s="10">
        <v>49400.0</v>
      </c>
      <c r="C19" s="10">
        <v>17300.0</v>
      </c>
    </row>
    <row r="21">
      <c r="A21" s="19" t="s">
        <v>69</v>
      </c>
      <c r="B21" s="19" t="s">
        <v>70</v>
      </c>
      <c r="C21" s="19" t="s">
        <v>71</v>
      </c>
      <c r="D21" s="19" t="s">
        <v>72</v>
      </c>
      <c r="E21" s="19" t="s">
        <v>73</v>
      </c>
      <c r="F21" s="19" t="s">
        <v>74</v>
      </c>
      <c r="G21" s="19" t="s">
        <v>75</v>
      </c>
    </row>
    <row r="22">
      <c r="A22" s="25" t="s">
        <v>76</v>
      </c>
      <c r="B22" s="22">
        <v>1.0</v>
      </c>
      <c r="C22" s="10">
        <v>1700000.0</v>
      </c>
      <c r="D22" s="26">
        <v>0.0875</v>
      </c>
      <c r="E22" s="5" t="s">
        <v>77</v>
      </c>
      <c r="F22" s="22">
        <v>13.0</v>
      </c>
      <c r="G22" s="24">
        <f t="shared" ref="G22:G23" si="1">B22+F22</f>
        <v>14</v>
      </c>
    </row>
    <row r="23">
      <c r="A23" s="25" t="s">
        <v>78</v>
      </c>
      <c r="B23" s="22">
        <v>2.0</v>
      </c>
      <c r="C23" s="10">
        <v>1100000.0</v>
      </c>
      <c r="D23" s="26">
        <v>0.132</v>
      </c>
      <c r="E23" s="5" t="s">
        <v>77</v>
      </c>
      <c r="F23" s="22">
        <v>14.0</v>
      </c>
      <c r="G23" s="24">
        <f t="shared" si="1"/>
        <v>16</v>
      </c>
    </row>
    <row r="25">
      <c r="A25" s="19" t="s">
        <v>79</v>
      </c>
      <c r="B25" s="5"/>
      <c r="C25" s="5"/>
    </row>
    <row r="26">
      <c r="A26" s="27" t="s">
        <v>80</v>
      </c>
      <c r="B26" s="22">
        <v>1.0</v>
      </c>
      <c r="C26" s="5" t="s">
        <v>81</v>
      </c>
    </row>
    <row r="27">
      <c r="A27" s="5" t="s">
        <v>82</v>
      </c>
      <c r="B27" s="24">
        <v>12.0</v>
      </c>
      <c r="C27" s="5"/>
    </row>
    <row r="28">
      <c r="A28" s="5"/>
      <c r="B28" s="5"/>
      <c r="C28" s="5"/>
    </row>
    <row r="29">
      <c r="A29" s="5" t="s">
        <v>83</v>
      </c>
      <c r="B29" s="28">
        <v>0.3</v>
      </c>
      <c r="C29" s="5" t="s">
        <v>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19" width="6.7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85</v>
      </c>
    </row>
    <row r="3">
      <c r="A3" s="21" t="s">
        <v>52</v>
      </c>
      <c r="B3" s="12">
        <f>Assumptions!$B$7</f>
        <v>5100</v>
      </c>
      <c r="C3" s="12">
        <f>Assumptions!$B$7</f>
        <v>5100</v>
      </c>
      <c r="D3" s="12">
        <f>Assumptions!$B$7</f>
        <v>5100</v>
      </c>
      <c r="E3" s="12">
        <f>Assumptions!$B$7</f>
        <v>5100</v>
      </c>
      <c r="F3" s="12">
        <f>Assumptions!$B$7</f>
        <v>5100</v>
      </c>
      <c r="G3" s="12">
        <f>Assumptions!$B$7</f>
        <v>5100</v>
      </c>
      <c r="H3" s="12">
        <f>Assumptions!$B$7</f>
        <v>5100</v>
      </c>
      <c r="I3" s="12">
        <f>Assumptions!$B$7</f>
        <v>5100</v>
      </c>
      <c r="J3" s="12">
        <f>Assumptions!$B$7</f>
        <v>5100</v>
      </c>
      <c r="K3" s="12">
        <f>Assumptions!$B$7</f>
        <v>5100</v>
      </c>
      <c r="L3" s="12">
        <f>Assumptions!$B$7</f>
        <v>5100</v>
      </c>
      <c r="M3" s="12">
        <f>Assumptions!$B$7</f>
        <v>5100</v>
      </c>
      <c r="N3" s="12">
        <f>Assumptions!$B$7</f>
        <v>5100</v>
      </c>
      <c r="O3" s="12">
        <f>Assumptions!$B$7</f>
        <v>5100</v>
      </c>
      <c r="P3" s="12">
        <f>Assumptions!$B$7</f>
        <v>5100</v>
      </c>
      <c r="Q3" s="12">
        <f>Assumptions!$B$7</f>
        <v>5100</v>
      </c>
      <c r="R3" s="12">
        <f>Assumptions!$B$7</f>
        <v>5100</v>
      </c>
      <c r="S3" s="12">
        <f>Assumptions!$B$7</f>
        <v>5100</v>
      </c>
    </row>
    <row r="4">
      <c r="A4" s="13"/>
    </row>
    <row r="5">
      <c r="A5" s="13" t="s">
        <v>86</v>
      </c>
    </row>
    <row r="6">
      <c r="A6" s="21" t="s">
        <v>52</v>
      </c>
      <c r="B6" s="12">
        <f>Assumptions!$B$3</f>
        <v>4800</v>
      </c>
      <c r="C6" s="12">
        <f>Assumptions!$B$3</f>
        <v>4800</v>
      </c>
      <c r="D6" s="12">
        <f>Assumptions!$B$3</f>
        <v>4800</v>
      </c>
      <c r="E6" s="12">
        <f>Assumptions!$B$3</f>
        <v>4800</v>
      </c>
      <c r="F6" s="12">
        <f>Assumptions!$B$3</f>
        <v>4800</v>
      </c>
      <c r="G6" s="12">
        <f>Assumptions!$B$3</f>
        <v>4800</v>
      </c>
      <c r="H6" s="12">
        <f>Assumptions!$B$3</f>
        <v>4800</v>
      </c>
      <c r="I6" s="12">
        <f>Assumptions!$B$3</f>
        <v>4800</v>
      </c>
      <c r="J6" s="12">
        <f>Assumptions!$B$3</f>
        <v>4800</v>
      </c>
      <c r="K6" s="12">
        <f>Assumptions!$B$3</f>
        <v>4800</v>
      </c>
      <c r="L6" s="12">
        <f>Assumptions!$B$3</f>
        <v>4800</v>
      </c>
      <c r="M6" s="12">
        <f>Assumptions!$B$3</f>
        <v>4800</v>
      </c>
      <c r="N6" s="12">
        <f>Assumptions!$B$3</f>
        <v>4800</v>
      </c>
      <c r="O6" s="12">
        <f>Assumptions!$B$3</f>
        <v>4800</v>
      </c>
      <c r="P6" s="12">
        <f>Assumptions!$B$3</f>
        <v>4800</v>
      </c>
      <c r="Q6" s="12">
        <f>Assumptions!$B$3</f>
        <v>4800</v>
      </c>
      <c r="R6" s="12">
        <f>Assumptions!$B$3</f>
        <v>4800</v>
      </c>
      <c r="S6" s="12">
        <f>Assumptions!$B$3</f>
        <v>4800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19" width="8.13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29" t="s">
        <v>87</v>
      </c>
    </row>
    <row r="3">
      <c r="A3" s="13" t="s">
        <v>88</v>
      </c>
    </row>
    <row r="4">
      <c r="A4" s="21" t="s">
        <v>52</v>
      </c>
      <c r="B4" s="12">
        <f>'Calcs-1'!B6*Assumptions!$C$3</f>
        <v>1680000</v>
      </c>
      <c r="C4" s="12">
        <f>'Calcs-1'!C6*Assumptions!$C$3</f>
        <v>1680000</v>
      </c>
      <c r="D4" s="12">
        <f>'Calcs-1'!D6*Assumptions!$C$3</f>
        <v>1680000</v>
      </c>
      <c r="E4" s="12">
        <f>'Calcs-1'!E6*Assumptions!$C$3</f>
        <v>1680000</v>
      </c>
      <c r="F4" s="12">
        <f>'Calcs-1'!F6*Assumptions!$C$3</f>
        <v>1680000</v>
      </c>
      <c r="G4" s="12">
        <f>'Calcs-1'!G6*Assumptions!$C$3</f>
        <v>1680000</v>
      </c>
      <c r="H4" s="12">
        <f>'Calcs-1'!H6*Assumptions!$C$3</f>
        <v>1680000</v>
      </c>
      <c r="I4" s="12">
        <f>'Calcs-1'!I6*Assumptions!$C$3</f>
        <v>1680000</v>
      </c>
      <c r="J4" s="12">
        <f>'Calcs-1'!J6*Assumptions!$C$3</f>
        <v>1680000</v>
      </c>
      <c r="K4" s="12">
        <f>'Calcs-1'!K6*Assumptions!$C$3</f>
        <v>1680000</v>
      </c>
      <c r="L4" s="12">
        <f>'Calcs-1'!L6*Assumptions!$C$3</f>
        <v>1680000</v>
      </c>
      <c r="M4" s="12">
        <f>'Calcs-1'!M6*Assumptions!$C$3</f>
        <v>1680000</v>
      </c>
      <c r="N4" s="12">
        <f>'Calcs-1'!N6*Assumptions!$C$3</f>
        <v>1680000</v>
      </c>
      <c r="O4" s="12">
        <f>'Calcs-1'!O6*Assumptions!$C$3</f>
        <v>1680000</v>
      </c>
      <c r="P4" s="12">
        <f>'Calcs-1'!P6*Assumptions!$C$3</f>
        <v>1680000</v>
      </c>
      <c r="Q4" s="12">
        <f>'Calcs-1'!Q6*Assumptions!$C$3</f>
        <v>1680000</v>
      </c>
      <c r="R4" s="12">
        <f>'Calcs-1'!R6*Assumptions!$C$3</f>
        <v>1680000</v>
      </c>
      <c r="S4" s="12">
        <f>'Calcs-1'!S6*Assumptions!$C$3</f>
        <v>1680000</v>
      </c>
    </row>
    <row r="5">
      <c r="A5" s="13" t="s">
        <v>42</v>
      </c>
      <c r="B5" s="12">
        <f t="shared" ref="B5:S5" si="1">sum(B4)</f>
        <v>1680000</v>
      </c>
      <c r="C5" s="12">
        <f t="shared" si="1"/>
        <v>1680000</v>
      </c>
      <c r="D5" s="12">
        <f t="shared" si="1"/>
        <v>1680000</v>
      </c>
      <c r="E5" s="12">
        <f t="shared" si="1"/>
        <v>1680000</v>
      </c>
      <c r="F5" s="12">
        <f t="shared" si="1"/>
        <v>1680000</v>
      </c>
      <c r="G5" s="12">
        <f t="shared" si="1"/>
        <v>1680000</v>
      </c>
      <c r="H5" s="12">
        <f t="shared" si="1"/>
        <v>1680000</v>
      </c>
      <c r="I5" s="12">
        <f t="shared" si="1"/>
        <v>1680000</v>
      </c>
      <c r="J5" s="12">
        <f t="shared" si="1"/>
        <v>1680000</v>
      </c>
      <c r="K5" s="12">
        <f t="shared" si="1"/>
        <v>1680000</v>
      </c>
      <c r="L5" s="12">
        <f t="shared" si="1"/>
        <v>1680000</v>
      </c>
      <c r="M5" s="12">
        <f t="shared" si="1"/>
        <v>1680000</v>
      </c>
      <c r="N5" s="12">
        <f t="shared" si="1"/>
        <v>1680000</v>
      </c>
      <c r="O5" s="12">
        <f t="shared" si="1"/>
        <v>1680000</v>
      </c>
      <c r="P5" s="12">
        <f t="shared" si="1"/>
        <v>1680000</v>
      </c>
      <c r="Q5" s="12">
        <f t="shared" si="1"/>
        <v>1680000</v>
      </c>
      <c r="R5" s="12">
        <f t="shared" si="1"/>
        <v>1680000</v>
      </c>
      <c r="S5" s="12">
        <f t="shared" si="1"/>
        <v>1680000</v>
      </c>
    </row>
    <row r="7">
      <c r="A7" s="13" t="s">
        <v>89</v>
      </c>
    </row>
    <row r="8">
      <c r="A8" s="21" t="s">
        <v>52</v>
      </c>
      <c r="B8" s="9">
        <f>'Calcs-1'!B6*Assumptions!$C$7</f>
        <v>1560000</v>
      </c>
      <c r="C8" s="9">
        <f>'Calcs-1'!C6*Assumptions!$C$7</f>
        <v>1560000</v>
      </c>
      <c r="D8" s="9">
        <f>'Calcs-1'!D6*Assumptions!$C$7</f>
        <v>1560000</v>
      </c>
      <c r="E8" s="9">
        <f>'Calcs-1'!E6*Assumptions!$C$7</f>
        <v>1560000</v>
      </c>
      <c r="F8" s="9">
        <f>'Calcs-1'!F6*Assumptions!$C$7</f>
        <v>1560000</v>
      </c>
      <c r="G8" s="9">
        <f>'Calcs-1'!G6*Assumptions!$C$7</f>
        <v>1560000</v>
      </c>
      <c r="H8" s="9">
        <f>'Calcs-1'!H6*Assumptions!$C$7</f>
        <v>1560000</v>
      </c>
      <c r="I8" s="9">
        <f>'Calcs-1'!I6*Assumptions!$C$7</f>
        <v>1560000</v>
      </c>
      <c r="J8" s="9">
        <f>'Calcs-1'!J6*Assumptions!$C$7</f>
        <v>1560000</v>
      </c>
      <c r="K8" s="9">
        <f>'Calcs-1'!K6*Assumptions!$C$7</f>
        <v>1560000</v>
      </c>
      <c r="L8" s="9">
        <f>'Calcs-1'!L6*Assumptions!$C$7</f>
        <v>1560000</v>
      </c>
      <c r="M8" s="9">
        <f>'Calcs-1'!M6*Assumptions!$C$7</f>
        <v>1560000</v>
      </c>
      <c r="N8" s="9">
        <f>'Calcs-1'!N6*Assumptions!$C$7</f>
        <v>1560000</v>
      </c>
      <c r="O8" s="9">
        <f>'Calcs-1'!O6*Assumptions!$C$7</f>
        <v>1560000</v>
      </c>
      <c r="P8" s="9">
        <f>'Calcs-1'!P6*Assumptions!$C$7</f>
        <v>1560000</v>
      </c>
      <c r="Q8" s="9">
        <f>'Calcs-1'!Q6*Assumptions!$C$7</f>
        <v>1560000</v>
      </c>
      <c r="R8" s="9">
        <f>'Calcs-1'!R6*Assumptions!$C$7</f>
        <v>1560000</v>
      </c>
      <c r="S8" s="9">
        <f>'Calcs-1'!S6*Assumptions!$C$7</f>
        <v>1560000</v>
      </c>
    </row>
    <row r="9">
      <c r="A9" s="13" t="s">
        <v>42</v>
      </c>
      <c r="B9" s="12">
        <f t="shared" ref="B9:S9" si="2">sum(B8)</f>
        <v>1560000</v>
      </c>
      <c r="C9" s="12">
        <f t="shared" si="2"/>
        <v>1560000</v>
      </c>
      <c r="D9" s="12">
        <f t="shared" si="2"/>
        <v>1560000</v>
      </c>
      <c r="E9" s="12">
        <f t="shared" si="2"/>
        <v>1560000</v>
      </c>
      <c r="F9" s="12">
        <f t="shared" si="2"/>
        <v>1560000</v>
      </c>
      <c r="G9" s="12">
        <f t="shared" si="2"/>
        <v>1560000</v>
      </c>
      <c r="H9" s="12">
        <f t="shared" si="2"/>
        <v>1560000</v>
      </c>
      <c r="I9" s="12">
        <f t="shared" si="2"/>
        <v>1560000</v>
      </c>
      <c r="J9" s="12">
        <f t="shared" si="2"/>
        <v>1560000</v>
      </c>
      <c r="K9" s="12">
        <f t="shared" si="2"/>
        <v>1560000</v>
      </c>
      <c r="L9" s="12">
        <f t="shared" si="2"/>
        <v>1560000</v>
      </c>
      <c r="M9" s="12">
        <f t="shared" si="2"/>
        <v>1560000</v>
      </c>
      <c r="N9" s="12">
        <f t="shared" si="2"/>
        <v>1560000</v>
      </c>
      <c r="O9" s="12">
        <f t="shared" si="2"/>
        <v>1560000</v>
      </c>
      <c r="P9" s="12">
        <f t="shared" si="2"/>
        <v>1560000</v>
      </c>
      <c r="Q9" s="12">
        <f t="shared" si="2"/>
        <v>1560000</v>
      </c>
      <c r="R9" s="12">
        <f t="shared" si="2"/>
        <v>1560000</v>
      </c>
      <c r="S9" s="12">
        <f t="shared" si="2"/>
        <v>1560000</v>
      </c>
    </row>
    <row r="11">
      <c r="A11" s="13" t="s">
        <v>58</v>
      </c>
    </row>
    <row r="12">
      <c r="A12" s="9" t="s">
        <v>59</v>
      </c>
      <c r="B12" s="12">
        <f>sum(Assumptions!$B$11+Assumptions!$B$12)</f>
        <v>44000</v>
      </c>
      <c r="C12" s="12">
        <f>sum(Assumptions!$B$11+Assumptions!$B$12)</f>
        <v>44000</v>
      </c>
      <c r="D12" s="12">
        <f>sum(Assumptions!$B$11+Assumptions!$B$12)</f>
        <v>44000</v>
      </c>
      <c r="E12" s="12">
        <f>sum(Assumptions!$B$11+Assumptions!$B$12)</f>
        <v>44000</v>
      </c>
      <c r="F12" s="12">
        <f>sum(Assumptions!$B$11+Assumptions!$B$12)</f>
        <v>44000</v>
      </c>
      <c r="G12" s="12">
        <f>sum(Assumptions!$B$11+Assumptions!$B$12)</f>
        <v>44000</v>
      </c>
      <c r="H12" s="12">
        <f>sum(Assumptions!$B$11+Assumptions!$B$12)</f>
        <v>44000</v>
      </c>
      <c r="I12" s="12">
        <f>sum(Assumptions!$B$11+Assumptions!$B$12)</f>
        <v>44000</v>
      </c>
      <c r="J12" s="12">
        <f>sum(Assumptions!$B$11+Assumptions!$B$12)</f>
        <v>44000</v>
      </c>
      <c r="K12" s="12">
        <f>sum(Assumptions!$B$11+Assumptions!$B$12)</f>
        <v>44000</v>
      </c>
      <c r="L12" s="12">
        <f>sum(Assumptions!$B$11+Assumptions!$B$12)</f>
        <v>44000</v>
      </c>
      <c r="M12" s="12">
        <f>sum(Assumptions!$B$11+Assumptions!$B$12)</f>
        <v>44000</v>
      </c>
      <c r="N12" s="12">
        <f>sum(Assumptions!$B$11+Assumptions!$B$12)</f>
        <v>44000</v>
      </c>
      <c r="O12" s="12">
        <f>sum(Assumptions!$B$11+Assumptions!$B$12)</f>
        <v>44000</v>
      </c>
      <c r="P12" s="12">
        <f>sum(Assumptions!$B$11+Assumptions!$B$12)</f>
        <v>44000</v>
      </c>
      <c r="Q12" s="12">
        <f>sum(Assumptions!$B$11+Assumptions!$B$12)</f>
        <v>44000</v>
      </c>
      <c r="R12" s="12">
        <f>sum(Assumptions!$B$11+Assumptions!$B$12)</f>
        <v>44000</v>
      </c>
      <c r="S12" s="12">
        <f>sum(Assumptions!$B$11+Assumptions!$B$12)</f>
        <v>44000</v>
      </c>
    </row>
    <row r="13">
      <c r="A13" s="9" t="s">
        <v>62</v>
      </c>
      <c r="B13" s="12">
        <f>Assumptions!$B14</f>
        <v>34000</v>
      </c>
      <c r="C13" s="12">
        <f>Assumptions!$B14</f>
        <v>34000</v>
      </c>
      <c r="D13" s="12">
        <f>Assumptions!$B14</f>
        <v>34000</v>
      </c>
      <c r="E13" s="12">
        <f>Assumptions!$B14</f>
        <v>34000</v>
      </c>
      <c r="F13" s="12">
        <f>Assumptions!$B14</f>
        <v>34000</v>
      </c>
      <c r="G13" s="12">
        <f>Assumptions!$B14</f>
        <v>34000</v>
      </c>
      <c r="H13" s="12">
        <f>Assumptions!$B14</f>
        <v>34000</v>
      </c>
      <c r="I13" s="12">
        <f>Assumptions!$B14</f>
        <v>34000</v>
      </c>
      <c r="J13" s="12">
        <f>Assumptions!$B14</f>
        <v>34000</v>
      </c>
      <c r="K13" s="12">
        <f>Assumptions!$B14</f>
        <v>34000</v>
      </c>
      <c r="L13" s="12">
        <f>Assumptions!$B14</f>
        <v>34000</v>
      </c>
      <c r="M13" s="12">
        <f>Assumptions!$B14</f>
        <v>34000</v>
      </c>
      <c r="N13" s="12">
        <f>Assumptions!$B14</f>
        <v>34000</v>
      </c>
      <c r="O13" s="12">
        <f>Assumptions!$B14</f>
        <v>34000</v>
      </c>
      <c r="P13" s="12">
        <f>Assumptions!$B14</f>
        <v>34000</v>
      </c>
      <c r="Q13" s="12">
        <f>Assumptions!$B14</f>
        <v>34000</v>
      </c>
      <c r="R13" s="12">
        <f>Assumptions!$B14</f>
        <v>34000</v>
      </c>
      <c r="S13" s="12">
        <f>Assumptions!$B14</f>
        <v>34000</v>
      </c>
    </row>
    <row r="14">
      <c r="A14" s="9" t="s">
        <v>63</v>
      </c>
      <c r="B14" s="12">
        <f>Assumptions!$B15</f>
        <v>4000</v>
      </c>
      <c r="C14" s="12">
        <f>Assumptions!$B15</f>
        <v>4000</v>
      </c>
      <c r="D14" s="12">
        <f>Assumptions!$B15</f>
        <v>4000</v>
      </c>
      <c r="E14" s="12">
        <f>Assumptions!$B15</f>
        <v>4000</v>
      </c>
      <c r="F14" s="12">
        <f>Assumptions!$B15</f>
        <v>4000</v>
      </c>
      <c r="G14" s="12">
        <f>Assumptions!$B15</f>
        <v>4000</v>
      </c>
      <c r="H14" s="12">
        <f>Assumptions!$B15</f>
        <v>4000</v>
      </c>
      <c r="I14" s="12">
        <f>Assumptions!$B15</f>
        <v>4000</v>
      </c>
      <c r="J14" s="12">
        <f>Assumptions!$B15</f>
        <v>4000</v>
      </c>
      <c r="K14" s="12">
        <f>Assumptions!$B15</f>
        <v>4000</v>
      </c>
      <c r="L14" s="12">
        <f>Assumptions!$B15</f>
        <v>4000</v>
      </c>
      <c r="M14" s="12">
        <f>Assumptions!$B15</f>
        <v>4000</v>
      </c>
      <c r="N14" s="12">
        <f>Assumptions!$B15</f>
        <v>4000</v>
      </c>
      <c r="O14" s="12">
        <f>Assumptions!$B15</f>
        <v>4000</v>
      </c>
      <c r="P14" s="12">
        <f>Assumptions!$B15</f>
        <v>4000</v>
      </c>
      <c r="Q14" s="12">
        <f>Assumptions!$B15</f>
        <v>4000</v>
      </c>
      <c r="R14" s="12">
        <f>Assumptions!$B15</f>
        <v>4000</v>
      </c>
      <c r="S14" s="12">
        <f>Assumptions!$B15</f>
        <v>4000</v>
      </c>
    </row>
    <row r="15">
      <c r="A15" s="13" t="s">
        <v>42</v>
      </c>
      <c r="B15" s="12">
        <f t="shared" ref="B15:S15" si="3">sum(B12:B14)</f>
        <v>82000</v>
      </c>
      <c r="C15" s="12">
        <f t="shared" si="3"/>
        <v>82000</v>
      </c>
      <c r="D15" s="12">
        <f t="shared" si="3"/>
        <v>82000</v>
      </c>
      <c r="E15" s="12">
        <f t="shared" si="3"/>
        <v>82000</v>
      </c>
      <c r="F15" s="12">
        <f t="shared" si="3"/>
        <v>82000</v>
      </c>
      <c r="G15" s="12">
        <f t="shared" si="3"/>
        <v>82000</v>
      </c>
      <c r="H15" s="12">
        <f t="shared" si="3"/>
        <v>82000</v>
      </c>
      <c r="I15" s="12">
        <f t="shared" si="3"/>
        <v>82000</v>
      </c>
      <c r="J15" s="12">
        <f t="shared" si="3"/>
        <v>82000</v>
      </c>
      <c r="K15" s="12">
        <f t="shared" si="3"/>
        <v>82000</v>
      </c>
      <c r="L15" s="12">
        <f t="shared" si="3"/>
        <v>82000</v>
      </c>
      <c r="M15" s="12">
        <f t="shared" si="3"/>
        <v>82000</v>
      </c>
      <c r="N15" s="12">
        <f t="shared" si="3"/>
        <v>82000</v>
      </c>
      <c r="O15" s="12">
        <f t="shared" si="3"/>
        <v>82000</v>
      </c>
      <c r="P15" s="12">
        <f t="shared" si="3"/>
        <v>82000</v>
      </c>
      <c r="Q15" s="12">
        <f t="shared" si="3"/>
        <v>82000</v>
      </c>
      <c r="R15" s="12">
        <f t="shared" si="3"/>
        <v>82000</v>
      </c>
      <c r="S15" s="12">
        <f t="shared" si="3"/>
        <v>82000</v>
      </c>
    </row>
    <row r="17">
      <c r="A17" s="13" t="s">
        <v>90</v>
      </c>
      <c r="B17" s="12">
        <f t="shared" ref="B17:S17" si="4">B9+B15</f>
        <v>1642000</v>
      </c>
      <c r="C17" s="12">
        <f t="shared" si="4"/>
        <v>1642000</v>
      </c>
      <c r="D17" s="12">
        <f t="shared" si="4"/>
        <v>1642000</v>
      </c>
      <c r="E17" s="12">
        <f t="shared" si="4"/>
        <v>1642000</v>
      </c>
      <c r="F17" s="12">
        <f t="shared" si="4"/>
        <v>1642000</v>
      </c>
      <c r="G17" s="12">
        <f t="shared" si="4"/>
        <v>1642000</v>
      </c>
      <c r="H17" s="12">
        <f t="shared" si="4"/>
        <v>1642000</v>
      </c>
      <c r="I17" s="12">
        <f t="shared" si="4"/>
        <v>1642000</v>
      </c>
      <c r="J17" s="12">
        <f t="shared" si="4"/>
        <v>1642000</v>
      </c>
      <c r="K17" s="12">
        <f t="shared" si="4"/>
        <v>1642000</v>
      </c>
      <c r="L17" s="12">
        <f t="shared" si="4"/>
        <v>1642000</v>
      </c>
      <c r="M17" s="12">
        <f t="shared" si="4"/>
        <v>1642000</v>
      </c>
      <c r="N17" s="12">
        <f t="shared" si="4"/>
        <v>1642000</v>
      </c>
      <c r="O17" s="12">
        <f t="shared" si="4"/>
        <v>1642000</v>
      </c>
      <c r="P17" s="12">
        <f t="shared" si="4"/>
        <v>1642000</v>
      </c>
      <c r="Q17" s="12">
        <f t="shared" si="4"/>
        <v>1642000</v>
      </c>
      <c r="R17" s="12">
        <f t="shared" si="4"/>
        <v>1642000</v>
      </c>
      <c r="S17" s="12">
        <f t="shared" si="4"/>
        <v>1642000</v>
      </c>
    </row>
    <row r="18">
      <c r="A18" s="13"/>
    </row>
    <row r="19">
      <c r="A19" s="30" t="s">
        <v>91</v>
      </c>
      <c r="B19" s="14">
        <f>Depreciation!B10</f>
        <v>0</v>
      </c>
      <c r="C19" s="14">
        <f>Depreciation!C10</f>
        <v>0</v>
      </c>
      <c r="D19" s="14">
        <f>Depreciation!D10</f>
        <v>3461.538462</v>
      </c>
      <c r="E19" s="14">
        <f>Depreciation!E10</f>
        <v>3461.538462</v>
      </c>
      <c r="F19" s="14">
        <f>Depreciation!F10</f>
        <v>3461.538462</v>
      </c>
      <c r="G19" s="14">
        <f>Depreciation!G10</f>
        <v>3461.538462</v>
      </c>
      <c r="H19" s="14">
        <f>Depreciation!H10</f>
        <v>3461.538462</v>
      </c>
      <c r="I19" s="14">
        <f>Depreciation!I10</f>
        <v>7628.205128</v>
      </c>
      <c r="J19" s="14">
        <f>Depreciation!J10</f>
        <v>7628.205128</v>
      </c>
      <c r="K19" s="14">
        <f>Depreciation!K10</f>
        <v>7628.205128</v>
      </c>
      <c r="L19" s="14">
        <f>Depreciation!L10</f>
        <v>7628.205128</v>
      </c>
      <c r="M19" s="14">
        <f>Depreciation!M10</f>
        <v>7628.205128</v>
      </c>
      <c r="N19" s="14">
        <f>Depreciation!N10</f>
        <v>7628.205128</v>
      </c>
      <c r="O19" s="14">
        <f>Depreciation!O10</f>
        <v>7628.205128</v>
      </c>
      <c r="P19" s="14">
        <f>Depreciation!P10</f>
        <v>7628.205128</v>
      </c>
      <c r="Q19" s="14">
        <f>Depreciation!Q10</f>
        <v>4166.666667</v>
      </c>
      <c r="R19" s="14">
        <f>Depreciation!R10</f>
        <v>4166.666667</v>
      </c>
      <c r="S19" s="14">
        <f>Depreciation!S10</f>
        <v>4166.666667</v>
      </c>
    </row>
    <row r="20">
      <c r="A20" s="31"/>
    </row>
    <row r="21">
      <c r="A21" s="20" t="s">
        <v>92</v>
      </c>
      <c r="B21" s="14">
        <f t="shared" ref="B21:S21" si="5">B5-B17-B19</f>
        <v>38000</v>
      </c>
      <c r="C21" s="14">
        <f t="shared" si="5"/>
        <v>38000</v>
      </c>
      <c r="D21" s="14">
        <f t="shared" si="5"/>
        <v>34538.46154</v>
      </c>
      <c r="E21" s="14">
        <f t="shared" si="5"/>
        <v>34538.46154</v>
      </c>
      <c r="F21" s="14">
        <f t="shared" si="5"/>
        <v>34538.46154</v>
      </c>
      <c r="G21" s="14">
        <f t="shared" si="5"/>
        <v>34538.46154</v>
      </c>
      <c r="H21" s="14">
        <f t="shared" si="5"/>
        <v>34538.46154</v>
      </c>
      <c r="I21" s="14">
        <f t="shared" si="5"/>
        <v>30371.79487</v>
      </c>
      <c r="J21" s="14">
        <f t="shared" si="5"/>
        <v>30371.79487</v>
      </c>
      <c r="K21" s="14">
        <f t="shared" si="5"/>
        <v>30371.79487</v>
      </c>
      <c r="L21" s="14">
        <f t="shared" si="5"/>
        <v>30371.79487</v>
      </c>
      <c r="M21" s="14">
        <f t="shared" si="5"/>
        <v>30371.79487</v>
      </c>
      <c r="N21" s="14">
        <f t="shared" si="5"/>
        <v>30371.79487</v>
      </c>
      <c r="O21" s="14">
        <f t="shared" si="5"/>
        <v>30371.79487</v>
      </c>
      <c r="P21" s="14">
        <f t="shared" si="5"/>
        <v>30371.79487</v>
      </c>
      <c r="Q21" s="14">
        <f t="shared" si="5"/>
        <v>33833.33333</v>
      </c>
      <c r="R21" s="14">
        <f t="shared" si="5"/>
        <v>33833.33333</v>
      </c>
      <c r="S21" s="14">
        <f t="shared" si="5"/>
        <v>33833.33333</v>
      </c>
    </row>
    <row r="22">
      <c r="A22" s="5"/>
    </row>
    <row r="23">
      <c r="A23" s="19" t="s">
        <v>93</v>
      </c>
      <c r="B23" s="14">
        <f>'Loan and Interest'!B26</f>
        <v>12395.83333</v>
      </c>
      <c r="C23" s="14">
        <f>'Loan and Interest'!C26</f>
        <v>24495.83333</v>
      </c>
      <c r="D23" s="14">
        <f>'Loan and Interest'!D26</f>
        <v>24495.83333</v>
      </c>
      <c r="E23" s="14">
        <f>'Loan and Interest'!E26</f>
        <v>24495.83333</v>
      </c>
      <c r="F23" s="14">
        <f>'Loan and Interest'!F26</f>
        <v>24495.83333</v>
      </c>
      <c r="G23" s="14">
        <f>'Loan and Interest'!G26</f>
        <v>24495.83333</v>
      </c>
      <c r="H23" s="14">
        <f>'Loan and Interest'!H26</f>
        <v>24495.83333</v>
      </c>
      <c r="I23" s="14">
        <f>'Loan and Interest'!I26</f>
        <v>24495.83333</v>
      </c>
      <c r="J23" s="14">
        <f>'Loan and Interest'!J26</f>
        <v>24495.83333</v>
      </c>
      <c r="K23" s="14">
        <f>'Loan and Interest'!K26</f>
        <v>24495.83333</v>
      </c>
      <c r="L23" s="14">
        <f>'Loan and Interest'!L26</f>
        <v>24495.83333</v>
      </c>
      <c r="M23" s="14">
        <f>'Loan and Interest'!M26</f>
        <v>24495.83333</v>
      </c>
      <c r="N23" s="14">
        <f>'Loan and Interest'!N26</f>
        <v>24495.83333</v>
      </c>
      <c r="O23" s="14">
        <f>'Loan and Interest'!O26</f>
        <v>12100</v>
      </c>
      <c r="P23" s="14">
        <f>'Loan and Interest'!P26</f>
        <v>12100</v>
      </c>
      <c r="Q23" s="14">
        <f>'Loan and Interest'!Q26</f>
        <v>0</v>
      </c>
      <c r="R23" s="14">
        <f>'Loan and Interest'!R26</f>
        <v>0</v>
      </c>
      <c r="S23" s="14">
        <f>'Loan and Interest'!S26</f>
        <v>0</v>
      </c>
    </row>
    <row r="24">
      <c r="A24" s="5"/>
    </row>
    <row r="25">
      <c r="A25" s="20" t="s">
        <v>94</v>
      </c>
      <c r="B25" s="14">
        <f t="shared" ref="B25:S25" si="6">B21-B23</f>
        <v>25604.16667</v>
      </c>
      <c r="C25" s="14">
        <f t="shared" si="6"/>
        <v>13504.16667</v>
      </c>
      <c r="D25" s="14">
        <f t="shared" si="6"/>
        <v>10042.62821</v>
      </c>
      <c r="E25" s="14">
        <f t="shared" si="6"/>
        <v>10042.62821</v>
      </c>
      <c r="F25" s="14">
        <f t="shared" si="6"/>
        <v>10042.62821</v>
      </c>
      <c r="G25" s="14">
        <f t="shared" si="6"/>
        <v>10042.62821</v>
      </c>
      <c r="H25" s="14">
        <f t="shared" si="6"/>
        <v>10042.62821</v>
      </c>
      <c r="I25" s="14">
        <f t="shared" si="6"/>
        <v>5875.961538</v>
      </c>
      <c r="J25" s="14">
        <f t="shared" si="6"/>
        <v>5875.961538</v>
      </c>
      <c r="K25" s="14">
        <f t="shared" si="6"/>
        <v>5875.961538</v>
      </c>
      <c r="L25" s="14">
        <f t="shared" si="6"/>
        <v>5875.961538</v>
      </c>
      <c r="M25" s="14">
        <f t="shared" si="6"/>
        <v>5875.961538</v>
      </c>
      <c r="N25" s="14">
        <f t="shared" si="6"/>
        <v>5875.961538</v>
      </c>
      <c r="O25" s="14">
        <f t="shared" si="6"/>
        <v>18271.79487</v>
      </c>
      <c r="P25" s="14">
        <f t="shared" si="6"/>
        <v>18271.79487</v>
      </c>
      <c r="Q25" s="14">
        <f t="shared" si="6"/>
        <v>33833.33333</v>
      </c>
      <c r="R25" s="14">
        <f t="shared" si="6"/>
        <v>33833.33333</v>
      </c>
      <c r="S25" s="14">
        <f t="shared" si="6"/>
        <v>33833.33333</v>
      </c>
    </row>
    <row r="27">
      <c r="A27" s="19" t="s">
        <v>95</v>
      </c>
      <c r="B27" s="12">
        <f>B25*Assumptions!$B$29</f>
        <v>7681.25</v>
      </c>
      <c r="C27" s="12">
        <f>C25*Assumptions!$B$29</f>
        <v>4051.25</v>
      </c>
      <c r="D27" s="12">
        <f>D25*Assumptions!$B$29</f>
        <v>3012.788462</v>
      </c>
      <c r="E27" s="12">
        <f>E25*Assumptions!$B$29</f>
        <v>3012.788462</v>
      </c>
      <c r="F27" s="12">
        <f>F25*Assumptions!$B$29</f>
        <v>3012.788462</v>
      </c>
      <c r="G27" s="12">
        <f>G25*Assumptions!$B$29</f>
        <v>3012.788462</v>
      </c>
      <c r="H27" s="12">
        <f>H25*Assumptions!$B$29</f>
        <v>3012.788462</v>
      </c>
      <c r="I27" s="12">
        <f>I25*Assumptions!$B$29</f>
        <v>1762.788462</v>
      </c>
      <c r="J27" s="12">
        <f>J25*Assumptions!$B$29</f>
        <v>1762.788462</v>
      </c>
      <c r="K27" s="12">
        <f>K25*Assumptions!$B$29</f>
        <v>1762.788462</v>
      </c>
      <c r="L27" s="12">
        <f>L25*Assumptions!$B$29</f>
        <v>1762.788462</v>
      </c>
      <c r="M27" s="12">
        <f>M25*Assumptions!$B$29</f>
        <v>1762.788462</v>
      </c>
      <c r="N27" s="12">
        <f>N25*Assumptions!$B$29</f>
        <v>1762.788462</v>
      </c>
      <c r="O27" s="12">
        <f>O25*Assumptions!$B$29</f>
        <v>5481.538462</v>
      </c>
      <c r="P27" s="12">
        <f>P25*Assumptions!$B$29</f>
        <v>5481.538462</v>
      </c>
      <c r="Q27" s="12">
        <f>Q25*Assumptions!$B$29</f>
        <v>10150</v>
      </c>
      <c r="R27" s="12">
        <f>R25*Assumptions!$B$29</f>
        <v>10150</v>
      </c>
      <c r="S27" s="12">
        <f>S25*Assumptions!$B$29</f>
        <v>10150</v>
      </c>
    </row>
    <row r="28">
      <c r="A28" s="5"/>
    </row>
    <row r="29">
      <c r="A29" s="19" t="s">
        <v>96</v>
      </c>
      <c r="B29" s="14">
        <f t="shared" ref="B29:S29" si="7">B25-B27</f>
        <v>17922.91667</v>
      </c>
      <c r="C29" s="14">
        <f t="shared" si="7"/>
        <v>9452.916667</v>
      </c>
      <c r="D29" s="14">
        <f t="shared" si="7"/>
        <v>7029.839744</v>
      </c>
      <c r="E29" s="14">
        <f t="shared" si="7"/>
        <v>7029.839744</v>
      </c>
      <c r="F29" s="14">
        <f t="shared" si="7"/>
        <v>7029.839744</v>
      </c>
      <c r="G29" s="14">
        <f t="shared" si="7"/>
        <v>7029.839744</v>
      </c>
      <c r="H29" s="14">
        <f t="shared" si="7"/>
        <v>7029.839744</v>
      </c>
      <c r="I29" s="14">
        <f t="shared" si="7"/>
        <v>4113.173077</v>
      </c>
      <c r="J29" s="14">
        <f t="shared" si="7"/>
        <v>4113.173077</v>
      </c>
      <c r="K29" s="14">
        <f t="shared" si="7"/>
        <v>4113.173077</v>
      </c>
      <c r="L29" s="14">
        <f t="shared" si="7"/>
        <v>4113.173077</v>
      </c>
      <c r="M29" s="14">
        <f t="shared" si="7"/>
        <v>4113.173077</v>
      </c>
      <c r="N29" s="14">
        <f t="shared" si="7"/>
        <v>4113.173077</v>
      </c>
      <c r="O29" s="14">
        <f t="shared" si="7"/>
        <v>12790.25641</v>
      </c>
      <c r="P29" s="14">
        <f t="shared" si="7"/>
        <v>12790.25641</v>
      </c>
      <c r="Q29" s="14">
        <f t="shared" si="7"/>
        <v>23683.33333</v>
      </c>
      <c r="R29" s="14">
        <f t="shared" si="7"/>
        <v>23683.33333</v>
      </c>
      <c r="S29" s="14">
        <f t="shared" si="7"/>
        <v>23683.33333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19" width="8.88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97</v>
      </c>
    </row>
    <row r="3">
      <c r="A3" s="21" t="s">
        <v>52</v>
      </c>
      <c r="B3" s="12">
        <f>'Calcs-1'!B3*Assumptions!$C$7</f>
        <v>1657500</v>
      </c>
      <c r="C3" s="12">
        <f>'Calcs-1'!C3*Assumptions!$C$7</f>
        <v>1657500</v>
      </c>
      <c r="D3" s="12">
        <f>'Calcs-1'!D3*Assumptions!$C$7</f>
        <v>1657500</v>
      </c>
      <c r="E3" s="12">
        <f>'Calcs-1'!E3*Assumptions!$C$7</f>
        <v>1657500</v>
      </c>
      <c r="F3" s="12">
        <f>'Calcs-1'!F3*Assumptions!$C$7</f>
        <v>1657500</v>
      </c>
      <c r="G3" s="12">
        <f>'Calcs-1'!G3*Assumptions!$C$7</f>
        <v>1657500</v>
      </c>
      <c r="H3" s="12">
        <f>'Calcs-1'!H3*Assumptions!$C$7</f>
        <v>1657500</v>
      </c>
      <c r="I3" s="12">
        <f>'Calcs-1'!I3*Assumptions!$C$7</f>
        <v>1657500</v>
      </c>
      <c r="J3" s="12">
        <f>'Calcs-1'!J3*Assumptions!$C$7</f>
        <v>1657500</v>
      </c>
      <c r="K3" s="12">
        <f>'Calcs-1'!K3*Assumptions!$C$7</f>
        <v>1657500</v>
      </c>
      <c r="L3" s="12">
        <f>'Calcs-1'!L3*Assumptions!$C$7</f>
        <v>1657500</v>
      </c>
      <c r="M3" s="12">
        <f>'Calcs-1'!M3*Assumptions!$C$7</f>
        <v>1657500</v>
      </c>
      <c r="N3" s="12">
        <f>'Calcs-1'!N3*Assumptions!$C$7</f>
        <v>1657500</v>
      </c>
      <c r="O3" s="12">
        <f>'Calcs-1'!O3*Assumptions!$C$7</f>
        <v>1657500</v>
      </c>
      <c r="P3" s="12">
        <f>'Calcs-1'!P3*Assumptions!$C$7</f>
        <v>1657500</v>
      </c>
      <c r="Q3" s="12">
        <f>'Calcs-1'!Q3*Assumptions!$C$7</f>
        <v>1657500</v>
      </c>
      <c r="R3" s="12">
        <f>'Calcs-1'!R3*Assumptions!$C$7</f>
        <v>1657500</v>
      </c>
      <c r="S3" s="12">
        <f>'Calcs-1'!S3*Assumptions!$C$7</f>
        <v>1657500</v>
      </c>
    </row>
    <row r="4">
      <c r="A4" s="13" t="s">
        <v>42</v>
      </c>
      <c r="B4" s="12">
        <f t="shared" ref="B4:S4" si="1">sum(B3)</f>
        <v>1657500</v>
      </c>
      <c r="C4" s="12">
        <f t="shared" si="1"/>
        <v>1657500</v>
      </c>
      <c r="D4" s="12">
        <f t="shared" si="1"/>
        <v>1657500</v>
      </c>
      <c r="E4" s="12">
        <f t="shared" si="1"/>
        <v>1657500</v>
      </c>
      <c r="F4" s="12">
        <f t="shared" si="1"/>
        <v>1657500</v>
      </c>
      <c r="G4" s="12">
        <f t="shared" si="1"/>
        <v>1657500</v>
      </c>
      <c r="H4" s="12">
        <f t="shared" si="1"/>
        <v>1657500</v>
      </c>
      <c r="I4" s="12">
        <f t="shared" si="1"/>
        <v>1657500</v>
      </c>
      <c r="J4" s="12">
        <f t="shared" si="1"/>
        <v>1657500</v>
      </c>
      <c r="K4" s="12">
        <f t="shared" si="1"/>
        <v>1657500</v>
      </c>
      <c r="L4" s="12">
        <f t="shared" si="1"/>
        <v>1657500</v>
      </c>
      <c r="M4" s="12">
        <f t="shared" si="1"/>
        <v>1657500</v>
      </c>
      <c r="N4" s="12">
        <f t="shared" si="1"/>
        <v>1657500</v>
      </c>
      <c r="O4" s="12">
        <f t="shared" si="1"/>
        <v>1657500</v>
      </c>
      <c r="P4" s="12">
        <f t="shared" si="1"/>
        <v>1657500</v>
      </c>
      <c r="Q4" s="12">
        <f t="shared" si="1"/>
        <v>1657500</v>
      </c>
      <c r="R4" s="12">
        <f t="shared" si="1"/>
        <v>1657500</v>
      </c>
      <c r="S4" s="12">
        <f t="shared" si="1"/>
        <v>1657500</v>
      </c>
    </row>
    <row r="6">
      <c r="A6" s="13" t="s">
        <v>98</v>
      </c>
    </row>
    <row r="7">
      <c r="A7" s="21" t="s">
        <v>52</v>
      </c>
      <c r="B7" s="9">
        <v>0.0</v>
      </c>
      <c r="C7" s="9">
        <f>sum(B3:C3)</f>
        <v>3315000</v>
      </c>
      <c r="D7" s="9">
        <v>0.0</v>
      </c>
      <c r="E7" s="9">
        <f>sum(D3:E3)</f>
        <v>3315000</v>
      </c>
      <c r="F7" s="9">
        <v>0.0</v>
      </c>
      <c r="G7" s="9">
        <f>sum(F3:G3)</f>
        <v>3315000</v>
      </c>
      <c r="H7" s="9">
        <v>0.0</v>
      </c>
      <c r="I7" s="9">
        <f>sum(H3:I3)</f>
        <v>3315000</v>
      </c>
      <c r="J7" s="9">
        <v>0.0</v>
      </c>
      <c r="K7" s="9">
        <f>sum(J3:K3)</f>
        <v>3315000</v>
      </c>
      <c r="L7" s="9">
        <v>0.0</v>
      </c>
      <c r="M7" s="9">
        <f>sum(L3:M3)</f>
        <v>3315000</v>
      </c>
      <c r="N7" s="9">
        <v>0.0</v>
      </c>
      <c r="O7" s="9">
        <f>sum(N3:O3)</f>
        <v>3315000</v>
      </c>
      <c r="P7" s="9">
        <v>0.0</v>
      </c>
      <c r="Q7" s="9">
        <f>sum(P3:Q3)</f>
        <v>3315000</v>
      </c>
      <c r="R7" s="9">
        <v>0.0</v>
      </c>
      <c r="S7" s="9">
        <f>sum(R3:S3)</f>
        <v>3315000</v>
      </c>
    </row>
    <row r="8">
      <c r="A8" s="13" t="s">
        <v>42</v>
      </c>
      <c r="B8" s="12">
        <f t="shared" ref="B8:S8" si="2">sum(B7)</f>
        <v>0</v>
      </c>
      <c r="C8" s="12">
        <f t="shared" si="2"/>
        <v>3315000</v>
      </c>
      <c r="D8" s="12">
        <f t="shared" si="2"/>
        <v>0</v>
      </c>
      <c r="E8" s="12">
        <f t="shared" si="2"/>
        <v>3315000</v>
      </c>
      <c r="F8" s="12">
        <f t="shared" si="2"/>
        <v>0</v>
      </c>
      <c r="G8" s="12">
        <f t="shared" si="2"/>
        <v>3315000</v>
      </c>
      <c r="H8" s="12">
        <f t="shared" si="2"/>
        <v>0</v>
      </c>
      <c r="I8" s="12">
        <f t="shared" si="2"/>
        <v>3315000</v>
      </c>
      <c r="J8" s="12">
        <f t="shared" si="2"/>
        <v>0</v>
      </c>
      <c r="K8" s="12">
        <f t="shared" si="2"/>
        <v>3315000</v>
      </c>
      <c r="L8" s="12">
        <f t="shared" si="2"/>
        <v>0</v>
      </c>
      <c r="M8" s="12">
        <f t="shared" si="2"/>
        <v>3315000</v>
      </c>
      <c r="N8" s="12">
        <f t="shared" si="2"/>
        <v>0</v>
      </c>
      <c r="O8" s="12">
        <f t="shared" si="2"/>
        <v>3315000</v>
      </c>
      <c r="P8" s="12">
        <f t="shared" si="2"/>
        <v>0</v>
      </c>
      <c r="Q8" s="12">
        <f t="shared" si="2"/>
        <v>3315000</v>
      </c>
      <c r="R8" s="12">
        <f t="shared" si="2"/>
        <v>0</v>
      </c>
      <c r="S8" s="12">
        <f t="shared" si="2"/>
        <v>3315000</v>
      </c>
    </row>
    <row r="10">
      <c r="A10" s="13" t="s">
        <v>99</v>
      </c>
    </row>
    <row r="11">
      <c r="A11" s="21" t="s">
        <v>52</v>
      </c>
      <c r="B11" s="12">
        <f>B3-B7</f>
        <v>1657500</v>
      </c>
      <c r="C11" s="12">
        <f t="shared" ref="C11:S11" si="3">B11+C3-C7</f>
        <v>0</v>
      </c>
      <c r="D11" s="12">
        <f t="shared" si="3"/>
        <v>1657500</v>
      </c>
      <c r="E11" s="12">
        <f t="shared" si="3"/>
        <v>0</v>
      </c>
      <c r="F11" s="12">
        <f t="shared" si="3"/>
        <v>1657500</v>
      </c>
      <c r="G11" s="12">
        <f t="shared" si="3"/>
        <v>0</v>
      </c>
      <c r="H11" s="12">
        <f t="shared" si="3"/>
        <v>1657500</v>
      </c>
      <c r="I11" s="12">
        <f t="shared" si="3"/>
        <v>0</v>
      </c>
      <c r="J11" s="12">
        <f t="shared" si="3"/>
        <v>1657500</v>
      </c>
      <c r="K11" s="12">
        <f t="shared" si="3"/>
        <v>0</v>
      </c>
      <c r="L11" s="12">
        <f t="shared" si="3"/>
        <v>1657500</v>
      </c>
      <c r="M11" s="12">
        <f t="shared" si="3"/>
        <v>0</v>
      </c>
      <c r="N11" s="12">
        <f t="shared" si="3"/>
        <v>1657500</v>
      </c>
      <c r="O11" s="12">
        <f t="shared" si="3"/>
        <v>0</v>
      </c>
      <c r="P11" s="12">
        <f t="shared" si="3"/>
        <v>1657500</v>
      </c>
      <c r="Q11" s="12">
        <f t="shared" si="3"/>
        <v>0</v>
      </c>
      <c r="R11" s="12">
        <f t="shared" si="3"/>
        <v>1657500</v>
      </c>
      <c r="S11" s="12">
        <f t="shared" si="3"/>
        <v>0</v>
      </c>
    </row>
    <row r="12">
      <c r="A12" s="13" t="s">
        <v>42</v>
      </c>
      <c r="B12" s="12">
        <f t="shared" ref="B12:S12" si="4">sum(B11)</f>
        <v>1657500</v>
      </c>
      <c r="C12" s="12">
        <f t="shared" si="4"/>
        <v>0</v>
      </c>
      <c r="D12" s="12">
        <f t="shared" si="4"/>
        <v>1657500</v>
      </c>
      <c r="E12" s="12">
        <f t="shared" si="4"/>
        <v>0</v>
      </c>
      <c r="F12" s="12">
        <f t="shared" si="4"/>
        <v>1657500</v>
      </c>
      <c r="G12" s="12">
        <f t="shared" si="4"/>
        <v>0</v>
      </c>
      <c r="H12" s="12">
        <f t="shared" si="4"/>
        <v>1657500</v>
      </c>
      <c r="I12" s="12">
        <f t="shared" si="4"/>
        <v>0</v>
      </c>
      <c r="J12" s="12">
        <f t="shared" si="4"/>
        <v>1657500</v>
      </c>
      <c r="K12" s="12">
        <f t="shared" si="4"/>
        <v>0</v>
      </c>
      <c r="L12" s="12">
        <f t="shared" si="4"/>
        <v>1657500</v>
      </c>
      <c r="M12" s="12">
        <f t="shared" si="4"/>
        <v>0</v>
      </c>
      <c r="N12" s="12">
        <f t="shared" si="4"/>
        <v>1657500</v>
      </c>
      <c r="O12" s="12">
        <f t="shared" si="4"/>
        <v>0</v>
      </c>
      <c r="P12" s="12">
        <f t="shared" si="4"/>
        <v>1657500</v>
      </c>
      <c r="Q12" s="12">
        <f t="shared" si="4"/>
        <v>0</v>
      </c>
      <c r="R12" s="12">
        <f t="shared" si="4"/>
        <v>1657500</v>
      </c>
      <c r="S12" s="12">
        <f t="shared" si="4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</row>
    <row r="2">
      <c r="A2" s="13" t="s">
        <v>100</v>
      </c>
    </row>
    <row r="3">
      <c r="A3" s="10" t="s">
        <v>101</v>
      </c>
      <c r="B3" s="12">
        <f>'Sales and Costs'!B4*Assumptions!$D$3</f>
        <v>672000</v>
      </c>
      <c r="C3" s="12">
        <f>'Sales and Costs'!C4*Assumptions!$D$3</f>
        <v>672000</v>
      </c>
      <c r="D3" s="12">
        <f>'Sales and Costs'!D4*Assumptions!$D$3</f>
        <v>672000</v>
      </c>
      <c r="E3" s="12">
        <f>'Sales and Costs'!E4*Assumptions!$D$3</f>
        <v>672000</v>
      </c>
      <c r="F3" s="12">
        <f>'Sales and Costs'!F4*Assumptions!$D$3</f>
        <v>672000</v>
      </c>
      <c r="G3" s="12">
        <f>'Sales and Costs'!G4*Assumptions!$D$3</f>
        <v>672000</v>
      </c>
      <c r="H3" s="12">
        <f>'Sales and Costs'!H4*Assumptions!$D$3</f>
        <v>672000</v>
      </c>
      <c r="I3" s="12">
        <f>'Sales and Costs'!I4*Assumptions!$D$3</f>
        <v>672000</v>
      </c>
      <c r="J3" s="12">
        <f>'Sales and Costs'!J4*Assumptions!$D$3</f>
        <v>672000</v>
      </c>
      <c r="K3" s="12">
        <f>'Sales and Costs'!K4*Assumptions!$D$3</f>
        <v>672000</v>
      </c>
      <c r="L3" s="12">
        <f>'Sales and Costs'!L4*Assumptions!$D$3</f>
        <v>672000</v>
      </c>
      <c r="M3" s="12">
        <f>'Sales and Costs'!M4*Assumptions!$D$3</f>
        <v>672000</v>
      </c>
      <c r="N3" s="12">
        <f>'Sales and Costs'!N4*Assumptions!$D$3</f>
        <v>672000</v>
      </c>
      <c r="O3" s="12">
        <f>'Sales and Costs'!O4*Assumptions!$D$3</f>
        <v>672000</v>
      </c>
      <c r="P3" s="12">
        <f>'Sales and Costs'!P4*Assumptions!$D$3</f>
        <v>672000</v>
      </c>
      <c r="Q3" s="12">
        <f>'Sales and Costs'!Q4*Assumptions!$D$3</f>
        <v>672000</v>
      </c>
      <c r="R3" s="12">
        <f>'Sales and Costs'!R4*Assumptions!$D$3</f>
        <v>672000</v>
      </c>
      <c r="S3" s="12">
        <f>'Sales and Costs'!S4*Assumptions!$D$3</f>
        <v>672000</v>
      </c>
    </row>
    <row r="4">
      <c r="A4" s="10" t="s">
        <v>102</v>
      </c>
      <c r="B4" s="12">
        <f>'Sales and Costs'!B4*Assumptions!$D$4</f>
        <v>1008000</v>
      </c>
      <c r="C4" s="12">
        <f>'Sales and Costs'!C4*Assumptions!$D$4</f>
        <v>1008000</v>
      </c>
      <c r="D4" s="12">
        <f>'Sales and Costs'!D4*Assumptions!$D$4</f>
        <v>1008000</v>
      </c>
      <c r="E4" s="12">
        <f>'Sales and Costs'!E4*Assumptions!$D$4</f>
        <v>1008000</v>
      </c>
      <c r="F4" s="12">
        <f>'Sales and Costs'!F4*Assumptions!$D$4</f>
        <v>1008000</v>
      </c>
      <c r="G4" s="12">
        <f>'Sales and Costs'!G4*Assumptions!$D$4</f>
        <v>1008000</v>
      </c>
      <c r="H4" s="12">
        <f>'Sales and Costs'!H4*Assumptions!$D$4</f>
        <v>1008000</v>
      </c>
      <c r="I4" s="12">
        <f>'Sales and Costs'!I4*Assumptions!$D$4</f>
        <v>1008000</v>
      </c>
      <c r="J4" s="12">
        <f>'Sales and Costs'!J4*Assumptions!$D$4</f>
        <v>1008000</v>
      </c>
      <c r="K4" s="12">
        <f>'Sales and Costs'!K4*Assumptions!$D$4</f>
        <v>1008000</v>
      </c>
      <c r="L4" s="12">
        <f>'Sales and Costs'!L4*Assumptions!$D$4</f>
        <v>1008000</v>
      </c>
      <c r="M4" s="12">
        <f>'Sales and Costs'!M4*Assumptions!$D$4</f>
        <v>1008000</v>
      </c>
      <c r="N4" s="12">
        <f>'Sales and Costs'!N4*Assumptions!$D$4</f>
        <v>1008000</v>
      </c>
      <c r="O4" s="12">
        <f>'Sales and Costs'!O4*Assumptions!$D$4</f>
        <v>1008000</v>
      </c>
      <c r="P4" s="12">
        <f>'Sales and Costs'!P4*Assumptions!$D$4</f>
        <v>1008000</v>
      </c>
      <c r="Q4" s="12">
        <f>'Sales and Costs'!Q4*Assumptions!$D$4</f>
        <v>1008000</v>
      </c>
      <c r="R4" s="12">
        <f>'Sales and Costs'!R4*Assumptions!$D$4</f>
        <v>1008000</v>
      </c>
      <c r="S4" s="12">
        <f>'Sales and Costs'!S4*Assumptions!$D$4</f>
        <v>1008000</v>
      </c>
    </row>
    <row r="5">
      <c r="A5" s="13" t="s">
        <v>42</v>
      </c>
      <c r="B5" s="12">
        <f t="shared" ref="B5:S5" si="1">sum(B3:B4)</f>
        <v>1680000</v>
      </c>
      <c r="C5" s="12">
        <f t="shared" si="1"/>
        <v>1680000</v>
      </c>
      <c r="D5" s="12">
        <f t="shared" si="1"/>
        <v>1680000</v>
      </c>
      <c r="E5" s="12">
        <f t="shared" si="1"/>
        <v>1680000</v>
      </c>
      <c r="F5" s="12">
        <f t="shared" si="1"/>
        <v>1680000</v>
      </c>
      <c r="G5" s="12">
        <f t="shared" si="1"/>
        <v>1680000</v>
      </c>
      <c r="H5" s="12">
        <f t="shared" si="1"/>
        <v>1680000</v>
      </c>
      <c r="I5" s="12">
        <f t="shared" si="1"/>
        <v>1680000</v>
      </c>
      <c r="J5" s="12">
        <f t="shared" si="1"/>
        <v>1680000</v>
      </c>
      <c r="K5" s="12">
        <f t="shared" si="1"/>
        <v>1680000</v>
      </c>
      <c r="L5" s="12">
        <f t="shared" si="1"/>
        <v>1680000</v>
      </c>
      <c r="M5" s="12">
        <f t="shared" si="1"/>
        <v>1680000</v>
      </c>
      <c r="N5" s="12">
        <f t="shared" si="1"/>
        <v>1680000</v>
      </c>
      <c r="O5" s="12">
        <f t="shared" si="1"/>
        <v>1680000</v>
      </c>
      <c r="P5" s="12">
        <f t="shared" si="1"/>
        <v>1680000</v>
      </c>
      <c r="Q5" s="12">
        <f t="shared" si="1"/>
        <v>1680000</v>
      </c>
      <c r="R5" s="12">
        <f t="shared" si="1"/>
        <v>1680000</v>
      </c>
      <c r="S5" s="12">
        <f t="shared" si="1"/>
        <v>1680000</v>
      </c>
    </row>
    <row r="7">
      <c r="A7" s="13" t="s">
        <v>103</v>
      </c>
    </row>
    <row r="8">
      <c r="A8" s="10" t="s">
        <v>101</v>
      </c>
      <c r="B8" s="9">
        <v>0.0</v>
      </c>
      <c r="C8" s="9">
        <f t="shared" ref="C8:S8" si="2">B3</f>
        <v>672000</v>
      </c>
      <c r="D8" s="9">
        <f t="shared" si="2"/>
        <v>672000</v>
      </c>
      <c r="E8" s="9">
        <f t="shared" si="2"/>
        <v>672000</v>
      </c>
      <c r="F8" s="9">
        <f t="shared" si="2"/>
        <v>672000</v>
      </c>
      <c r="G8" s="9">
        <f t="shared" si="2"/>
        <v>672000</v>
      </c>
      <c r="H8" s="9">
        <f t="shared" si="2"/>
        <v>672000</v>
      </c>
      <c r="I8" s="9">
        <f t="shared" si="2"/>
        <v>672000</v>
      </c>
      <c r="J8" s="9">
        <f t="shared" si="2"/>
        <v>672000</v>
      </c>
      <c r="K8" s="9">
        <f t="shared" si="2"/>
        <v>672000</v>
      </c>
      <c r="L8" s="9">
        <f t="shared" si="2"/>
        <v>672000</v>
      </c>
      <c r="M8" s="9">
        <f t="shared" si="2"/>
        <v>672000</v>
      </c>
      <c r="N8" s="9">
        <f t="shared" si="2"/>
        <v>672000</v>
      </c>
      <c r="O8" s="9">
        <f t="shared" si="2"/>
        <v>672000</v>
      </c>
      <c r="P8" s="9">
        <f t="shared" si="2"/>
        <v>672000</v>
      </c>
      <c r="Q8" s="9">
        <f t="shared" si="2"/>
        <v>672000</v>
      </c>
      <c r="R8" s="9">
        <f t="shared" si="2"/>
        <v>672000</v>
      </c>
      <c r="S8" s="9">
        <f t="shared" si="2"/>
        <v>672000</v>
      </c>
    </row>
    <row r="9">
      <c r="A9" s="10" t="s">
        <v>102</v>
      </c>
      <c r="B9" s="9">
        <v>0.0</v>
      </c>
      <c r="C9" s="9">
        <v>0.0</v>
      </c>
      <c r="D9" s="12">
        <f t="shared" ref="D9:S9" si="3">B4</f>
        <v>1008000</v>
      </c>
      <c r="E9" s="12">
        <f t="shared" si="3"/>
        <v>1008000</v>
      </c>
      <c r="F9" s="12">
        <f t="shared" si="3"/>
        <v>1008000</v>
      </c>
      <c r="G9" s="12">
        <f t="shared" si="3"/>
        <v>1008000</v>
      </c>
      <c r="H9" s="12">
        <f t="shared" si="3"/>
        <v>1008000</v>
      </c>
      <c r="I9" s="12">
        <f t="shared" si="3"/>
        <v>1008000</v>
      </c>
      <c r="J9" s="12">
        <f t="shared" si="3"/>
        <v>1008000</v>
      </c>
      <c r="K9" s="12">
        <f t="shared" si="3"/>
        <v>1008000</v>
      </c>
      <c r="L9" s="12">
        <f t="shared" si="3"/>
        <v>1008000</v>
      </c>
      <c r="M9" s="12">
        <f t="shared" si="3"/>
        <v>1008000</v>
      </c>
      <c r="N9" s="12">
        <f t="shared" si="3"/>
        <v>1008000</v>
      </c>
      <c r="O9" s="12">
        <f t="shared" si="3"/>
        <v>1008000</v>
      </c>
      <c r="P9" s="12">
        <f t="shared" si="3"/>
        <v>1008000</v>
      </c>
      <c r="Q9" s="12">
        <f t="shared" si="3"/>
        <v>1008000</v>
      </c>
      <c r="R9" s="12">
        <f t="shared" si="3"/>
        <v>1008000</v>
      </c>
      <c r="S9" s="12">
        <f t="shared" si="3"/>
        <v>1008000</v>
      </c>
    </row>
    <row r="10">
      <c r="A10" s="13" t="s">
        <v>42</v>
      </c>
      <c r="B10" s="12">
        <f t="shared" ref="B10:S10" si="4">sum(B8:B9)</f>
        <v>0</v>
      </c>
      <c r="C10" s="12">
        <f t="shared" si="4"/>
        <v>672000</v>
      </c>
      <c r="D10" s="12">
        <f t="shared" si="4"/>
        <v>1680000</v>
      </c>
      <c r="E10" s="12">
        <f t="shared" si="4"/>
        <v>1680000</v>
      </c>
      <c r="F10" s="12">
        <f t="shared" si="4"/>
        <v>1680000</v>
      </c>
      <c r="G10" s="12">
        <f t="shared" si="4"/>
        <v>1680000</v>
      </c>
      <c r="H10" s="12">
        <f t="shared" si="4"/>
        <v>1680000</v>
      </c>
      <c r="I10" s="12">
        <f t="shared" si="4"/>
        <v>1680000</v>
      </c>
      <c r="J10" s="12">
        <f t="shared" si="4"/>
        <v>1680000</v>
      </c>
      <c r="K10" s="12">
        <f t="shared" si="4"/>
        <v>1680000</v>
      </c>
      <c r="L10" s="12">
        <f t="shared" si="4"/>
        <v>1680000</v>
      </c>
      <c r="M10" s="12">
        <f t="shared" si="4"/>
        <v>1680000</v>
      </c>
      <c r="N10" s="12">
        <f t="shared" si="4"/>
        <v>1680000</v>
      </c>
      <c r="O10" s="12">
        <f t="shared" si="4"/>
        <v>1680000</v>
      </c>
      <c r="P10" s="12">
        <f t="shared" si="4"/>
        <v>1680000</v>
      </c>
      <c r="Q10" s="12">
        <f t="shared" si="4"/>
        <v>1680000</v>
      </c>
      <c r="R10" s="12">
        <f t="shared" si="4"/>
        <v>1680000</v>
      </c>
      <c r="S10" s="12">
        <f t="shared" si="4"/>
        <v>1680000</v>
      </c>
    </row>
    <row r="12">
      <c r="A12" s="13" t="s">
        <v>104</v>
      </c>
    </row>
    <row r="13">
      <c r="A13" s="10" t="s">
        <v>101</v>
      </c>
      <c r="B13" s="12">
        <f t="shared" ref="B13:B14" si="6">B3-B8</f>
        <v>672000</v>
      </c>
      <c r="C13" s="12">
        <f t="shared" ref="C13:S13" si="5">B13+C3-C8</f>
        <v>672000</v>
      </c>
      <c r="D13" s="12">
        <f t="shared" si="5"/>
        <v>672000</v>
      </c>
      <c r="E13" s="12">
        <f t="shared" si="5"/>
        <v>672000</v>
      </c>
      <c r="F13" s="12">
        <f t="shared" si="5"/>
        <v>672000</v>
      </c>
      <c r="G13" s="12">
        <f t="shared" si="5"/>
        <v>672000</v>
      </c>
      <c r="H13" s="12">
        <f t="shared" si="5"/>
        <v>672000</v>
      </c>
      <c r="I13" s="12">
        <f t="shared" si="5"/>
        <v>672000</v>
      </c>
      <c r="J13" s="12">
        <f t="shared" si="5"/>
        <v>672000</v>
      </c>
      <c r="K13" s="12">
        <f t="shared" si="5"/>
        <v>672000</v>
      </c>
      <c r="L13" s="12">
        <f t="shared" si="5"/>
        <v>672000</v>
      </c>
      <c r="M13" s="12">
        <f t="shared" si="5"/>
        <v>672000</v>
      </c>
      <c r="N13" s="12">
        <f t="shared" si="5"/>
        <v>672000</v>
      </c>
      <c r="O13" s="12">
        <f t="shared" si="5"/>
        <v>672000</v>
      </c>
      <c r="P13" s="12">
        <f t="shared" si="5"/>
        <v>672000</v>
      </c>
      <c r="Q13" s="12">
        <f t="shared" si="5"/>
        <v>672000</v>
      </c>
      <c r="R13" s="12">
        <f t="shared" si="5"/>
        <v>672000</v>
      </c>
      <c r="S13" s="12">
        <f t="shared" si="5"/>
        <v>672000</v>
      </c>
    </row>
    <row r="14">
      <c r="A14" s="10" t="s">
        <v>102</v>
      </c>
      <c r="B14" s="12">
        <f t="shared" si="6"/>
        <v>1008000</v>
      </c>
      <c r="C14" s="12">
        <f t="shared" ref="C14:S14" si="7">B14+C4-C9</f>
        <v>2016000</v>
      </c>
      <c r="D14" s="12">
        <f t="shared" si="7"/>
        <v>2016000</v>
      </c>
      <c r="E14" s="12">
        <f t="shared" si="7"/>
        <v>2016000</v>
      </c>
      <c r="F14" s="12">
        <f t="shared" si="7"/>
        <v>2016000</v>
      </c>
      <c r="G14" s="12">
        <f t="shared" si="7"/>
        <v>2016000</v>
      </c>
      <c r="H14" s="12">
        <f t="shared" si="7"/>
        <v>2016000</v>
      </c>
      <c r="I14" s="12">
        <f t="shared" si="7"/>
        <v>2016000</v>
      </c>
      <c r="J14" s="12">
        <f t="shared" si="7"/>
        <v>2016000</v>
      </c>
      <c r="K14" s="12">
        <f t="shared" si="7"/>
        <v>2016000</v>
      </c>
      <c r="L14" s="12">
        <f t="shared" si="7"/>
        <v>2016000</v>
      </c>
      <c r="M14" s="12">
        <f t="shared" si="7"/>
        <v>2016000</v>
      </c>
      <c r="N14" s="12">
        <f t="shared" si="7"/>
        <v>2016000</v>
      </c>
      <c r="O14" s="12">
        <f t="shared" si="7"/>
        <v>2016000</v>
      </c>
      <c r="P14" s="12">
        <f t="shared" si="7"/>
        <v>2016000</v>
      </c>
      <c r="Q14" s="12">
        <f t="shared" si="7"/>
        <v>2016000</v>
      </c>
      <c r="R14" s="12">
        <f t="shared" si="7"/>
        <v>2016000</v>
      </c>
      <c r="S14" s="12">
        <f t="shared" si="7"/>
        <v>2016000</v>
      </c>
    </row>
    <row r="15">
      <c r="A15" s="13" t="s">
        <v>42</v>
      </c>
      <c r="B15" s="12">
        <f t="shared" ref="B15:S15" si="8">sum(B13:B14)</f>
        <v>1680000</v>
      </c>
      <c r="C15" s="12">
        <f t="shared" si="8"/>
        <v>2688000</v>
      </c>
      <c r="D15" s="12">
        <f t="shared" si="8"/>
        <v>2688000</v>
      </c>
      <c r="E15" s="12">
        <f t="shared" si="8"/>
        <v>2688000</v>
      </c>
      <c r="F15" s="12">
        <f t="shared" si="8"/>
        <v>2688000</v>
      </c>
      <c r="G15" s="12">
        <f t="shared" si="8"/>
        <v>2688000</v>
      </c>
      <c r="H15" s="12">
        <f t="shared" si="8"/>
        <v>2688000</v>
      </c>
      <c r="I15" s="12">
        <f t="shared" si="8"/>
        <v>2688000</v>
      </c>
      <c r="J15" s="12">
        <f t="shared" si="8"/>
        <v>2688000</v>
      </c>
      <c r="K15" s="12">
        <f t="shared" si="8"/>
        <v>2688000</v>
      </c>
      <c r="L15" s="12">
        <f t="shared" si="8"/>
        <v>2688000</v>
      </c>
      <c r="M15" s="12">
        <f t="shared" si="8"/>
        <v>2688000</v>
      </c>
      <c r="N15" s="12">
        <f t="shared" si="8"/>
        <v>2688000</v>
      </c>
      <c r="O15" s="12">
        <f t="shared" si="8"/>
        <v>2688000</v>
      </c>
      <c r="P15" s="12">
        <f t="shared" si="8"/>
        <v>2688000</v>
      </c>
      <c r="Q15" s="12">
        <f t="shared" si="8"/>
        <v>2688000</v>
      </c>
      <c r="R15" s="12">
        <f t="shared" si="8"/>
        <v>2688000</v>
      </c>
      <c r="S15" s="12">
        <f t="shared" si="8"/>
        <v>2688000</v>
      </c>
    </row>
  </sheetData>
  <drawing r:id="rId1"/>
</worksheet>
</file>