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idah mutuku\OneDrive\Documents\Data_analysis_Portfolio\Excel Projects\"/>
    </mc:Choice>
  </mc:AlternateContent>
  <xr:revisionPtr revIDLastSave="0" documentId="13_ncr:1_{77A34045-D3E3-4625-BC93-B1AF3B84DD92}" xr6:coauthVersionLast="47" xr6:coauthVersionMax="47" xr10:uidLastSave="{00000000-0000-0000-0000-000000000000}"/>
  <bookViews>
    <workbookView xWindow="-110" yWindow="-110" windowWidth="19420" windowHeight="11020" tabRatio="634" xr2:uid="{00000000-000D-0000-FFFF-FFFF00000000}"/>
  </bookViews>
  <sheets>
    <sheet name="Dashboard" sheetId="6" r:id="rId1"/>
  </sheets>
  <definedNames>
    <definedName name="_xlchart.v1.0" hidden="1">Dashboard!$Q$14:$Q$22</definedName>
    <definedName name="_xlchart.v1.1" hidden="1">Dashboard!$T$14:$T$22</definedName>
    <definedName name="_xlchart.v1.2" hidden="1">Dashboard!$R$41:$T$41</definedName>
    <definedName name="_xlchart.v1.3" hidden="1">Dashboard!$R$42:$T$42</definedName>
    <definedName name="_xlchart.v1.4" hidden="1">Dashboard!$R$43:$T$43</definedName>
    <definedName name="_xlchart.v1.5" hidden="1">Dashboard!$R$44:$T$44</definedName>
    <definedName name="_xlchart.v1.6" hidden="1">Dashboard!$R$41:$T$41</definedName>
    <definedName name="_xlchart.v1.7" hidden="1">Dashboard!$R$42:$T$42</definedName>
    <definedName name="_xlchart.v1.8" hidden="1">Dashboard!$R$43:$T$43</definedName>
    <definedName name="_xlchart.v1.9" hidden="1">Dashboard!$R$44:$T$44</definedName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Dashboard!$A$4:$O$39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2" i="6" l="1"/>
  <c r="S35" i="6"/>
  <c r="S28" i="6"/>
  <c r="Z28" i="6"/>
  <c r="Z29" i="6" s="1"/>
  <c r="Z30" i="6" s="1"/>
  <c r="AA27" i="6"/>
  <c r="X28" i="6" s="1"/>
  <c r="W31" i="6"/>
  <c r="Y30" i="6"/>
  <c r="Y29" i="6"/>
  <c r="Y28" i="6"/>
  <c r="Y27" i="6"/>
  <c r="Y31" i="6" s="1"/>
  <c r="S36" i="6" l="1"/>
  <c r="S37" i="6" s="1"/>
  <c r="S29" i="6"/>
  <c r="S30" i="6" s="1"/>
  <c r="S43" i="6"/>
  <c r="S44" i="6" s="1"/>
  <c r="AA28" i="6"/>
  <c r="U10" i="6"/>
  <c r="V10" i="6"/>
  <c r="W10" i="6"/>
  <c r="X10" i="6"/>
  <c r="T10" i="6"/>
  <c r="T11" i="6"/>
  <c r="R45" i="6"/>
  <c r="T44" i="6"/>
  <c r="T43" i="6"/>
  <c r="T42" i="6"/>
  <c r="T41" i="6"/>
  <c r="R38" i="6"/>
  <c r="T37" i="6"/>
  <c r="T36" i="6"/>
  <c r="T35" i="6"/>
  <c r="T34" i="6"/>
  <c r="T30" i="6"/>
  <c r="T29" i="6"/>
  <c r="T28" i="6"/>
  <c r="T27" i="6"/>
  <c r="R31" i="6"/>
  <c r="U11" i="6" l="1"/>
  <c r="V11" i="6" s="1"/>
  <c r="W11" i="6" s="1"/>
  <c r="X11" i="6" s="1"/>
  <c r="X29" i="6"/>
  <c r="AA29" i="6" s="1"/>
  <c r="T31" i="6"/>
  <c r="T45" i="6"/>
  <c r="T38" i="6"/>
  <c r="S38" i="6"/>
  <c r="S45" i="6"/>
  <c r="S31" i="6"/>
  <c r="X30" i="6" l="1"/>
  <c r="X31" i="6" s="1"/>
  <c r="AA30" i="6" l="1"/>
</calcChain>
</file>

<file path=xl/sharedStrings.xml><?xml version="1.0" encoding="utf-8"?>
<sst xmlns="http://schemas.openxmlformats.org/spreadsheetml/2006/main" count="55" uniqueCount="31">
  <si>
    <t>Raw Data</t>
  </si>
  <si>
    <t>Interest</t>
  </si>
  <si>
    <t>Reveneue</t>
  </si>
  <si>
    <t>Gross Profit</t>
  </si>
  <si>
    <t>Taxes</t>
  </si>
  <si>
    <t>Net Earnings</t>
  </si>
  <si>
    <t>Salaries &amp; Benefits</t>
  </si>
  <si>
    <t>Rent &amp; Overhead</t>
  </si>
  <si>
    <t>COGS</t>
  </si>
  <si>
    <t>Depre. &amp; Amort.</t>
  </si>
  <si>
    <t>Cash from Operations</t>
  </si>
  <si>
    <t>Cash from Investing</t>
  </si>
  <si>
    <t>Cash from Financing</t>
  </si>
  <si>
    <t>Actual</t>
  </si>
  <si>
    <t>Levels</t>
  </si>
  <si>
    <t>Level 1</t>
  </si>
  <si>
    <t>Level 2</t>
  </si>
  <si>
    <t>Level 3</t>
  </si>
  <si>
    <t>Total</t>
  </si>
  <si>
    <t>Cash Balance</t>
  </si>
  <si>
    <t>Bus 1</t>
  </si>
  <si>
    <t>Bus 2</t>
  </si>
  <si>
    <t>Bus 3</t>
  </si>
  <si>
    <t>Net Change in Cash</t>
  </si>
  <si>
    <t>Cash Flow and Cash Balance ($000s)</t>
  </si>
  <si>
    <t>Cumulative Levels</t>
  </si>
  <si>
    <t>Cumulative Actual</t>
  </si>
  <si>
    <t>2022 Net Earnings Waterfall</t>
  </si>
  <si>
    <t>2022 Net Earnings Waterfall ($000s)</t>
  </si>
  <si>
    <t>2022 Productivity Rate</t>
  </si>
  <si>
    <t>Data Visualization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</si>
</sst>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d\-mmm\-yyyy;@"/>
    <numFmt numFmtId="167" formatCode="_(* #,##0_);_(* \(#,##0\);_(* &quot;-&quot;??_);_(@_)"/>
    <numFmt numFmtId="168" formatCode="_(&quot;$&quot;* #,##0_);_(&quot;$&quot;* \(#,##0\);_(&quot;$&quot;* &quot;-&quot;??_);_(@_)"/>
    <numFmt numFmtId="169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Open Sans"/>
      <family val="2"/>
    </font>
    <font>
      <sz val="9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1"/>
      <color rgb="FF0000FF"/>
      <name val="Open Sans"/>
      <family val="2"/>
    </font>
    <font>
      <sz val="11"/>
      <name val="Open Sans"/>
      <family val="2"/>
    </font>
    <font>
      <sz val="9"/>
      <color theme="2"/>
      <name val="Open Sans"/>
      <family val="2"/>
    </font>
    <font>
      <b/>
      <sz val="16"/>
      <color theme="2"/>
      <name val="Open Sans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166" fontId="3" fillId="0" borderId="0" xfId="0" applyNumberFormat="1" applyFont="1" applyAlignment="1">
      <alignment horizontal="left"/>
    </xf>
    <xf numFmtId="0" fontId="4" fillId="0" borderId="0" xfId="0" applyFont="1"/>
    <xf numFmtId="168" fontId="4" fillId="0" borderId="0" xfId="0" applyNumberFormat="1" applyFont="1"/>
    <xf numFmtId="0" fontId="4" fillId="0" borderId="2" xfId="0" applyFont="1" applyBorder="1"/>
    <xf numFmtId="0" fontId="2" fillId="2" borderId="0" xfId="0" applyFont="1" applyFill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right"/>
    </xf>
    <xf numFmtId="0" fontId="5" fillId="0" borderId="0" xfId="0" applyFont="1"/>
    <xf numFmtId="168" fontId="6" fillId="0" borderId="0" xfId="4" applyNumberFormat="1" applyFont="1" applyFill="1" applyBorder="1"/>
    <xf numFmtId="168" fontId="6" fillId="0" borderId="0" xfId="4" applyNumberFormat="1" applyFont="1" applyFill="1"/>
    <xf numFmtId="0" fontId="4" fillId="0" borderId="0" xfId="0" applyFont="1" applyAlignment="1">
      <alignment horizontal="center" vertical="center"/>
    </xf>
    <xf numFmtId="167" fontId="6" fillId="0" borderId="1" xfId="3" applyNumberFormat="1" applyFont="1" applyFill="1" applyBorder="1"/>
    <xf numFmtId="0" fontId="5" fillId="0" borderId="0" xfId="0" applyFont="1" applyAlignment="1">
      <alignment horizontal="left"/>
    </xf>
    <xf numFmtId="167" fontId="4" fillId="0" borderId="0" xfId="3" applyNumberFormat="1" applyFont="1"/>
    <xf numFmtId="168" fontId="6" fillId="0" borderId="0" xfId="4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9" fontId="4" fillId="0" borderId="0" xfId="1" applyNumberFormat="1" applyFont="1"/>
    <xf numFmtId="169" fontId="6" fillId="0" borderId="0" xfId="1" applyNumberFormat="1" applyFont="1"/>
    <xf numFmtId="169" fontId="6" fillId="0" borderId="3" xfId="1" applyNumberFormat="1" applyFont="1" applyBorder="1"/>
    <xf numFmtId="169" fontId="4" fillId="0" borderId="3" xfId="1" applyNumberFormat="1" applyFont="1" applyBorder="1"/>
    <xf numFmtId="0" fontId="4" fillId="0" borderId="3" xfId="0" applyFont="1" applyBorder="1" applyAlignment="1">
      <alignment horizontal="center"/>
    </xf>
    <xf numFmtId="0" fontId="7" fillId="0" borderId="0" xfId="0" applyFont="1"/>
    <xf numFmtId="168" fontId="7" fillId="0" borderId="0" xfId="4" applyNumberFormat="1" applyFont="1" applyFill="1"/>
    <xf numFmtId="166" fontId="8" fillId="0" borderId="0" xfId="0" applyNumberFormat="1" applyFont="1" applyAlignment="1">
      <alignment horizontal="left"/>
    </xf>
    <xf numFmtId="0" fontId="9" fillId="0" borderId="2" xfId="0" quotePrefix="1" applyFont="1" applyBorder="1"/>
    <xf numFmtId="0" fontId="2" fillId="3" borderId="0" xfId="0" applyFont="1" applyFill="1" applyAlignment="1">
      <alignment horizontal="centerContinuous" vertical="center"/>
    </xf>
    <xf numFmtId="164" fontId="4" fillId="0" borderId="0" xfId="4" applyFont="1"/>
    <xf numFmtId="0" fontId="7" fillId="0" borderId="3" xfId="0" applyFont="1" applyBorder="1"/>
    <xf numFmtId="169" fontId="4" fillId="0" borderId="0" xfId="0" applyNumberFormat="1" applyFont="1"/>
    <xf numFmtId="169" fontId="4" fillId="0" borderId="3" xfId="0" applyNumberFormat="1" applyFont="1" applyBorder="1"/>
  </cellXfs>
  <cellStyles count="7">
    <cellStyle name="Comma" xfId="3" builtinId="3"/>
    <cellStyle name="Comma 2" xfId="2" xr:uid="{00000000-0005-0000-0000-000001000000}"/>
    <cellStyle name="Currency" xfId="4" builtinId="4"/>
    <cellStyle name="Hyperlink 2 2" xfId="6" xr:uid="{249D2E0C-C7F6-4E0C-875E-62F04869D88C}"/>
    <cellStyle name="Normal" xfId="0" builtinId="0"/>
    <cellStyle name="Normal 2 2" xfId="5" xr:uid="{D071B739-832F-438B-A51E-6D5E2628A126}"/>
    <cellStyle name="Percent" xfId="1" builtinId="5"/>
  </cellStyles>
  <dxfs count="0"/>
  <tableStyles count="0" defaultTableStyle="TableStyleMedium2" defaultPivotStyle="PivotStyleLight16"/>
  <colors>
    <mruColors>
      <color rgb="FF132E57"/>
      <color rgb="FF0000FF"/>
      <color rgb="FF676767"/>
      <color rgb="FFED942D"/>
      <color rgb="FFED9330"/>
      <color rgb="FF1E8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25273122618885"/>
          <c:y val="9.176135566691819E-2"/>
          <c:w val="0.84578287954969489"/>
          <c:h val="0.827830472010670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Dashboard!$Q$7</c:f>
              <c:strCache>
                <c:ptCount val="1"/>
                <c:pt idx="0">
                  <c:v>Cash from Operations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val>
            <c:numRef>
              <c:f>Dashboard!$T$7:$X$7</c:f>
              <c:numCache>
                <c:formatCode>_("$"* #,##0_);_("$"* \(#,##0\);_("$"* "-"??_);_(@_)</c:formatCode>
                <c:ptCount val="5"/>
                <c:pt idx="0">
                  <c:v>28413.537599999996</c:v>
                </c:pt>
                <c:pt idx="1">
                  <c:v>74216.200493633907</c:v>
                </c:pt>
                <c:pt idx="2">
                  <c:v>102016.03165539398</c:v>
                </c:pt>
                <c:pt idx="3">
                  <c:v>116562.23707078592</c:v>
                </c:pt>
                <c:pt idx="4">
                  <c:v>119940.55427574085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3-40BC-8EDA-BB3A22C6AECF}"/>
            </c:ext>
          </c:extLst>
        </c:ser>
        <c:ser>
          <c:idx val="1"/>
          <c:order val="1"/>
          <c:tx>
            <c:strRef>
              <c:f>Dashboard!$Q$8</c:f>
              <c:strCache>
                <c:ptCount val="1"/>
                <c:pt idx="0">
                  <c:v>Cash from Investing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Dashboard!$T$8:$X$8</c:f>
              <c:numCache>
                <c:formatCode>_("$"* #,##0_);_("$"* \(#,##0\);_("$"* "-"??_);_(@_)</c:formatCode>
                <c:ptCount val="5"/>
                <c:pt idx="0">
                  <c:v>-65000</c:v>
                </c:pt>
                <c:pt idx="1">
                  <c:v>-46700</c:v>
                </c:pt>
                <c:pt idx="2">
                  <c:v>-49100</c:v>
                </c:pt>
                <c:pt idx="3">
                  <c:v>-101000</c:v>
                </c:pt>
                <c:pt idx="4">
                  <c:v>-121000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3-40BC-8EDA-BB3A22C6AECF}"/>
            </c:ext>
          </c:extLst>
        </c:ser>
        <c:ser>
          <c:idx val="2"/>
          <c:order val="2"/>
          <c:tx>
            <c:strRef>
              <c:f>Dashboard!$Q$9</c:f>
              <c:strCache>
                <c:ptCount val="1"/>
                <c:pt idx="0">
                  <c:v>Cash from Financing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Dashboard!$T$9:$X$9</c:f>
              <c:numCache>
                <c:formatCode>_("$"* #,##0_);_("$"* \(#,##0\);_("$"* "-"??_);_(@_)</c:formatCode>
                <c:ptCount val="5"/>
                <c:pt idx="0">
                  <c:v>100000</c:v>
                </c:pt>
                <c:pt idx="1">
                  <c:v>0</c:v>
                </c:pt>
                <c:pt idx="2">
                  <c:v>-60000</c:v>
                </c:pt>
                <c:pt idx="3">
                  <c:v>47800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3-40BC-8EDA-BB3A22C6A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14296304"/>
        <c:axId val="614288104"/>
      </c:barChart>
      <c:lineChart>
        <c:grouping val="standard"/>
        <c:varyColors val="0"/>
        <c:ser>
          <c:idx val="3"/>
          <c:order val="3"/>
          <c:tx>
            <c:strRef>
              <c:f>Dashboard!$Q$11</c:f>
              <c:strCache>
                <c:ptCount val="1"/>
                <c:pt idx="0">
                  <c:v>Cash Balance</c:v>
                </c:pt>
              </c:strCache>
            </c:strRef>
          </c:tx>
          <c:spPr>
            <a:ln w="254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Dashboard!$T$5:$X$5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Dashboard!$T$11:$X$11</c:f>
              <c:numCache>
                <c:formatCode>_("$"* #,##0_);_("$"* \(#,##0\);_("$"* "-"??_);_(@_)</c:formatCode>
                <c:ptCount val="5"/>
                <c:pt idx="0">
                  <c:v>63413.537599999996</c:v>
                </c:pt>
                <c:pt idx="1">
                  <c:v>90929.738093633903</c:v>
                </c:pt>
                <c:pt idx="2">
                  <c:v>83845.769749027881</c:v>
                </c:pt>
                <c:pt idx="3">
                  <c:v>147208.0068198138</c:v>
                </c:pt>
                <c:pt idx="4">
                  <c:v>146148.56109555467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3-40BC-8EDA-BB3A22C6A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96304"/>
        <c:axId val="614288104"/>
      </c:lineChart>
      <c:catAx>
        <c:axId val="6142963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8104"/>
        <c:crosses val="autoZero"/>
        <c:auto val="1"/>
        <c:lblAlgn val="ctr"/>
        <c:lblOffset val="100"/>
        <c:noMultiLvlLbl val="0"/>
      </c:catAx>
      <c:valAx>
        <c:axId val="614288104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963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08679308991129"/>
          <c:y val="1.398738215274486E-2"/>
          <c:w val="0.71611422066217623"/>
          <c:h val="0.14098463921518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D2-4B59-8EC2-261029FCC03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D2-4B59-8EC2-261029FCC03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D2-4B59-8EC2-261029FCC0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Dashboard!$R$27:$T$27</c:f>
              <c:numCache>
                <c:formatCode>0.0%</c:formatCode>
                <c:ptCount val="3"/>
                <c:pt idx="0">
                  <c:v>0</c:v>
                </c:pt>
                <c:pt idx="1">
                  <c:v>0.74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2-4B59-8EC2-261029FCC033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Dashboard!$R$28:$T$28</c:f>
              <c:numCache>
                <c:formatCode>0.0%</c:formatCode>
                <c:ptCount val="3"/>
                <c:pt idx="0">
                  <c:v>0.8</c:v>
                </c:pt>
                <c:pt idx="1">
                  <c:v>6.0000000000000053E-2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2-4B59-8EC2-261029FCC033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Dashboard!$R$29:$T$29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2-4B59-8EC2-261029FCC033}"/>
            </c:ext>
          </c:extLst>
        </c:ser>
        <c:ser>
          <c:idx val="3"/>
          <c:order val="3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Dashboard!$R$30:$T$30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D2-4B59-8EC2-261029FCC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5626096"/>
        <c:axId val="485622488"/>
      </c:barChart>
      <c:catAx>
        <c:axId val="485626096"/>
        <c:scaling>
          <c:orientation val="minMax"/>
        </c:scaling>
        <c:delete val="1"/>
        <c:axPos val="l"/>
        <c:majorTickMark val="none"/>
        <c:minorTickMark val="none"/>
        <c:tickLblPos val="nextTo"/>
        <c:crossAx val="485622488"/>
        <c:crosses val="autoZero"/>
        <c:auto val="1"/>
        <c:lblAlgn val="ctr"/>
        <c:lblOffset val="100"/>
        <c:noMultiLvlLbl val="0"/>
      </c:catAx>
      <c:valAx>
        <c:axId val="48562248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60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39-40FD-8B64-D7318188F00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939-40FD-8B64-D7318188F00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39-40FD-8B64-D7318188F0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Dashboard!$R$34:$T$34</c:f>
              <c:numCache>
                <c:formatCode>0.0%</c:formatCode>
                <c:ptCount val="3"/>
                <c:pt idx="0">
                  <c:v>0</c:v>
                </c:pt>
                <c:pt idx="1">
                  <c:v>0.87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39-40FD-8B64-D7318188F00D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Dashboard!$R$35:$T$35</c:f>
              <c:numCache>
                <c:formatCode>0.0%</c:formatCode>
                <c:ptCount val="3"/>
                <c:pt idx="0">
                  <c:v>0.8</c:v>
                </c:pt>
                <c:pt idx="1">
                  <c:v>0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39-40FD-8B64-D7318188F00D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Dashboard!$R$36:$T$36</c:f>
              <c:numCache>
                <c:formatCode>0.0%</c:formatCode>
                <c:ptCount val="3"/>
                <c:pt idx="0">
                  <c:v>0.1</c:v>
                </c:pt>
                <c:pt idx="1">
                  <c:v>3.0000000000000027E-2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39-40FD-8B64-D7318188F00D}"/>
            </c:ext>
          </c:extLst>
        </c:ser>
        <c:ser>
          <c:idx val="3"/>
          <c:order val="3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Dashboard!$R$37:$T$37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39-40FD-8B64-D7318188F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5626096"/>
        <c:axId val="485622488"/>
      </c:barChart>
      <c:catAx>
        <c:axId val="485626096"/>
        <c:scaling>
          <c:orientation val="minMax"/>
        </c:scaling>
        <c:delete val="1"/>
        <c:axPos val="l"/>
        <c:majorTickMark val="none"/>
        <c:minorTickMark val="none"/>
        <c:tickLblPos val="nextTo"/>
        <c:crossAx val="485622488"/>
        <c:crosses val="autoZero"/>
        <c:auto val="1"/>
        <c:lblAlgn val="ctr"/>
        <c:lblOffset val="100"/>
        <c:noMultiLvlLbl val="0"/>
      </c:catAx>
      <c:valAx>
        <c:axId val="48562248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60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36-4CBD-949E-3CF8BD6DCEB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336-4CBD-949E-3CF8BD6DCEB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36-4CBD-949E-3CF8BD6DCE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Dashboard!$R$41:$T$41</c:f>
              <c:numCache>
                <c:formatCode>0.0%</c:formatCode>
                <c:ptCount val="3"/>
                <c:pt idx="0">
                  <c:v>0</c:v>
                </c:pt>
                <c:pt idx="1">
                  <c:v>0.79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36-4CBD-949E-3CF8BD6DCEB9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Dashboard!$R$42:$T$42</c:f>
              <c:numCache>
                <c:formatCode>0.0%</c:formatCode>
                <c:ptCount val="3"/>
                <c:pt idx="0">
                  <c:v>0.8</c:v>
                </c:pt>
                <c:pt idx="1">
                  <c:v>1.0000000000000009E-2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36-4CBD-949E-3CF8BD6DCEB9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Dashboard!$R$43:$T$43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36-4CBD-949E-3CF8BD6DCEB9}"/>
            </c:ext>
          </c:extLst>
        </c:ser>
        <c:ser>
          <c:idx val="3"/>
          <c:order val="3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Dashboard!$R$44:$T$44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36-4CBD-949E-3CF8BD6D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5626096"/>
        <c:axId val="485622488"/>
      </c:barChart>
      <c:catAx>
        <c:axId val="485626096"/>
        <c:scaling>
          <c:orientation val="minMax"/>
        </c:scaling>
        <c:delete val="1"/>
        <c:axPos val="l"/>
        <c:majorTickMark val="none"/>
        <c:minorTickMark val="none"/>
        <c:tickLblPos val="nextTo"/>
        <c:crossAx val="485622488"/>
        <c:crosses val="autoZero"/>
        <c:auto val="1"/>
        <c:lblAlgn val="ctr"/>
        <c:lblOffset val="100"/>
        <c:noMultiLvlLbl val="0"/>
      </c:catAx>
      <c:valAx>
        <c:axId val="48562248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60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AC6CDE1B-12D0-4D8F-9F6B-2C870C943B7D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8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units unit="thousands"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4</xdr:row>
      <xdr:rowOff>61118</xdr:rowOff>
    </xdr:from>
    <xdr:to>
      <xdr:col>13</xdr:col>
      <xdr:colOff>889000</xdr:colOff>
      <xdr:row>20</xdr:row>
      <xdr:rowOff>166686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4386DC9-ECF6-47DF-8A05-2724CF494F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7356" y="1051718"/>
              <a:ext cx="9024144" cy="32742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404813</xdr:colOff>
      <xdr:row>22</xdr:row>
      <xdr:rowOff>55561</xdr:rowOff>
    </xdr:from>
    <xdr:to>
      <xdr:col>6</xdr:col>
      <xdr:colOff>635000</xdr:colOff>
      <xdr:row>36</xdr:row>
      <xdr:rowOff>166686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96B96-4309-43D9-A1DC-8613F31A9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709613</xdr:colOff>
      <xdr:row>21</xdr:row>
      <xdr:rowOff>273842</xdr:rowOff>
    </xdr:from>
    <xdr:to>
      <xdr:col>14</xdr:col>
      <xdr:colOff>273842</xdr:colOff>
      <xdr:row>27</xdr:row>
      <xdr:rowOff>83343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F235B3-809A-4FF4-8566-7ED60853A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71437</xdr:colOff>
      <xdr:row>23</xdr:row>
      <xdr:rowOff>95250</xdr:rowOff>
    </xdr:from>
    <xdr:to>
      <xdr:col>8</xdr:col>
      <xdr:colOff>0</xdr:colOff>
      <xdr:row>24</xdr:row>
      <xdr:rowOff>95250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AE88569-12F6-4922-8009-CEF11FD9A3BB}"/>
            </a:ext>
          </a:extLst>
        </xdr:cNvPr>
        <xdr:cNvSpPr txBox="1"/>
      </xdr:nvSpPr>
      <xdr:spPr>
        <a:xfrm>
          <a:off x="4262437" y="4857750"/>
          <a:ext cx="773907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b="1">
              <a:solidFill>
                <a:schemeClr val="accent1">
                  <a:lumMod val="25000"/>
                </a:schemeClr>
              </a:solidFill>
            </a:rPr>
            <a:t>Business 1</a:t>
          </a:r>
        </a:p>
      </xdr:txBody>
    </xdr:sp>
    <xdr:clientData/>
  </xdr:twoCellAnchor>
  <xdr:twoCellAnchor>
    <xdr:from>
      <xdr:col>7</xdr:col>
      <xdr:colOff>719138</xdr:colOff>
      <xdr:row>26</xdr:row>
      <xdr:rowOff>128587</xdr:rowOff>
    </xdr:from>
    <xdr:to>
      <xdr:col>14</xdr:col>
      <xdr:colOff>283367</xdr:colOff>
      <xdr:row>32</xdr:row>
      <xdr:rowOff>21431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4B7CDB-D1DB-4D62-8688-47784BED3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80962</xdr:colOff>
      <xdr:row>28</xdr:row>
      <xdr:rowOff>57151</xdr:rowOff>
    </xdr:from>
    <xdr:to>
      <xdr:col>8</xdr:col>
      <xdr:colOff>9525</xdr:colOff>
      <xdr:row>29</xdr:row>
      <xdr:rowOff>57151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DE17950-7A10-4765-BBF1-DB6463438A33}"/>
            </a:ext>
          </a:extLst>
        </xdr:cNvPr>
        <xdr:cNvSpPr txBox="1"/>
      </xdr:nvSpPr>
      <xdr:spPr>
        <a:xfrm>
          <a:off x="4271962" y="5772151"/>
          <a:ext cx="773907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b="1">
              <a:solidFill>
                <a:schemeClr val="accent1">
                  <a:lumMod val="25000"/>
                </a:schemeClr>
              </a:solidFill>
            </a:rPr>
            <a:t>Business 2</a:t>
          </a:r>
        </a:p>
      </xdr:txBody>
    </xdr:sp>
    <xdr:clientData/>
  </xdr:twoCellAnchor>
  <xdr:twoCellAnchor>
    <xdr:from>
      <xdr:col>7</xdr:col>
      <xdr:colOff>728663</xdr:colOff>
      <xdr:row>31</xdr:row>
      <xdr:rowOff>114299</xdr:rowOff>
    </xdr:from>
    <xdr:to>
      <xdr:col>14</xdr:col>
      <xdr:colOff>292892</xdr:colOff>
      <xdr:row>37</xdr:row>
      <xdr:rowOff>30956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D4BC85-03EA-4FE1-89FE-615931E67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90487</xdr:colOff>
      <xdr:row>33</xdr:row>
      <xdr:rowOff>42863</xdr:rowOff>
    </xdr:from>
    <xdr:to>
      <xdr:col>8</xdr:col>
      <xdr:colOff>19050</xdr:colOff>
      <xdr:row>34</xdr:row>
      <xdr:rowOff>42863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EA2A653-830C-456B-B65F-A7897270BF7E}"/>
            </a:ext>
          </a:extLst>
        </xdr:cNvPr>
        <xdr:cNvSpPr txBox="1"/>
      </xdr:nvSpPr>
      <xdr:spPr>
        <a:xfrm>
          <a:off x="4281487" y="6734176"/>
          <a:ext cx="773907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b="1">
              <a:solidFill>
                <a:schemeClr val="accent1">
                  <a:lumMod val="25000"/>
                </a:schemeClr>
              </a:solidFill>
            </a:rPr>
            <a:t>Business 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C45"/>
  <sheetViews>
    <sheetView showGridLines="0" tabSelected="1" topLeftCell="A3" zoomScale="60" zoomScaleNormal="60" zoomScaleSheetLayoutView="80" zoomScalePageLayoutView="80" workbookViewId="0">
      <selection activeCell="W40" sqref="W40"/>
    </sheetView>
  </sheetViews>
  <sheetFormatPr defaultColWidth="8.81640625" defaultRowHeight="16.5" x14ac:dyDescent="0.45"/>
  <cols>
    <col min="1" max="1" width="6.08984375" style="2" customWidth="1"/>
    <col min="2" max="7" width="9.453125" style="2" customWidth="1"/>
    <col min="8" max="8" width="12.6328125" style="2" customWidth="1"/>
    <col min="9" max="13" width="9.453125" style="2" customWidth="1"/>
    <col min="14" max="14" width="13.453125" style="2" customWidth="1"/>
    <col min="15" max="15" width="7.453125" style="2" customWidth="1"/>
    <col min="16" max="16" width="9.36328125" style="2" customWidth="1"/>
    <col min="17" max="17" width="10.08984375" style="2" customWidth="1"/>
    <col min="18" max="19" width="13.81640625" style="2" customWidth="1"/>
    <col min="20" max="20" width="11.08984375" style="2" bestFit="1" customWidth="1"/>
    <col min="21" max="21" width="11.54296875" style="2" customWidth="1"/>
    <col min="22" max="22" width="13.6328125" style="2" customWidth="1"/>
    <col min="23" max="24" width="11.08984375" style="2" bestFit="1" customWidth="1"/>
    <col min="25" max="25" width="13.6328125" style="2" customWidth="1"/>
    <col min="26" max="27" width="17.1796875" style="2" bestFit="1" customWidth="1"/>
    <col min="28" max="29" width="13.6328125" style="2" customWidth="1"/>
    <col min="30" max="30" width="9" style="2" customWidth="1"/>
    <col min="31" max="16384" width="8.81640625" style="2"/>
  </cols>
  <sheetData>
    <row r="1" spans="2:25" ht="15.5" customHeight="1" x14ac:dyDescent="0.45">
      <c r="B1" s="25"/>
      <c r="D1" s="1"/>
    </row>
    <row r="2" spans="2:25" ht="23.5" thickBot="1" x14ac:dyDescent="0.65">
      <c r="B2" s="26" t="s">
        <v>30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25" ht="16.25" customHeight="1" x14ac:dyDescent="0.45">
      <c r="Q3" s="5" t="s">
        <v>0</v>
      </c>
      <c r="R3" s="5"/>
      <c r="S3" s="5"/>
      <c r="T3" s="5"/>
      <c r="U3" s="5"/>
      <c r="V3" s="5"/>
      <c r="W3" s="5"/>
      <c r="X3" s="5"/>
    </row>
    <row r="4" spans="2:25" ht="23.25" customHeight="1" x14ac:dyDescent="0.45">
      <c r="B4" s="27" t="s">
        <v>28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T4" s="6"/>
      <c r="U4" s="6"/>
      <c r="V4" s="6"/>
      <c r="W4" s="6"/>
      <c r="X4" s="6"/>
    </row>
    <row r="5" spans="2:25" ht="15.65" customHeight="1" x14ac:dyDescent="0.45">
      <c r="L5" s="6"/>
      <c r="M5" s="6"/>
      <c r="N5" s="6"/>
      <c r="T5" s="7">
        <v>2018</v>
      </c>
      <c r="U5" s="7">
        <v>2019</v>
      </c>
      <c r="V5" s="7">
        <v>2020</v>
      </c>
      <c r="W5" s="7">
        <v>2021</v>
      </c>
      <c r="X5" s="7">
        <v>2022</v>
      </c>
    </row>
    <row r="6" spans="2:25" ht="15.65" customHeight="1" x14ac:dyDescent="0.45">
      <c r="L6" s="6"/>
      <c r="M6" s="6"/>
      <c r="N6" s="6"/>
      <c r="T6" s="12"/>
      <c r="U6" s="12"/>
      <c r="V6" s="12"/>
      <c r="W6" s="12"/>
      <c r="X6" s="12"/>
    </row>
    <row r="7" spans="2:25" ht="15.65" customHeight="1" x14ac:dyDescent="0.45">
      <c r="L7" s="6"/>
      <c r="M7" s="6"/>
      <c r="N7" s="6"/>
      <c r="Q7" s="2" t="s">
        <v>10</v>
      </c>
      <c r="T7" s="9">
        <v>28413.537599999996</v>
      </c>
      <c r="U7" s="9">
        <v>74216.200493633907</v>
      </c>
      <c r="V7" s="9">
        <v>102016.03165539398</v>
      </c>
      <c r="W7" s="9">
        <v>116562.23707078592</v>
      </c>
      <c r="X7" s="9">
        <v>119940.55427574085</v>
      </c>
      <c r="Y7" s="9"/>
    </row>
    <row r="8" spans="2:25" ht="15.65" customHeight="1" x14ac:dyDescent="0.45">
      <c r="L8" s="6"/>
      <c r="N8" s="6"/>
      <c r="Q8" s="2" t="s">
        <v>11</v>
      </c>
      <c r="T8" s="9">
        <v>-65000</v>
      </c>
      <c r="U8" s="9">
        <v>-46700</v>
      </c>
      <c r="V8" s="9">
        <v>-49100</v>
      </c>
      <c r="W8" s="9">
        <v>-101000</v>
      </c>
      <c r="X8" s="9">
        <v>-121000</v>
      </c>
    </row>
    <row r="9" spans="2:25" ht="15.65" customHeight="1" x14ac:dyDescent="0.45">
      <c r="L9" s="6"/>
      <c r="M9" s="6"/>
      <c r="N9" s="6"/>
      <c r="Q9" s="2" t="s">
        <v>12</v>
      </c>
      <c r="T9" s="10">
        <v>100000</v>
      </c>
      <c r="U9" s="10">
        <v>0</v>
      </c>
      <c r="V9" s="10">
        <v>-60000</v>
      </c>
      <c r="W9" s="10">
        <v>47800</v>
      </c>
      <c r="X9" s="10">
        <v>0</v>
      </c>
    </row>
    <row r="10" spans="2:25" ht="15.65" customHeight="1" x14ac:dyDescent="0.45">
      <c r="Q10" s="2" t="s">
        <v>23</v>
      </c>
      <c r="T10" s="3">
        <f>SUM(T7:T9)</f>
        <v>63413.537599999996</v>
      </c>
      <c r="U10" s="3">
        <f t="shared" ref="U10:X10" si="0">SUM(U7:U9)</f>
        <v>27516.200493633907</v>
      </c>
      <c r="V10" s="3">
        <f t="shared" si="0"/>
        <v>-7083.9683446060226</v>
      </c>
      <c r="W10" s="3">
        <f t="shared" si="0"/>
        <v>63362.237070785923</v>
      </c>
      <c r="X10" s="3">
        <f t="shared" si="0"/>
        <v>-1059.4457242591452</v>
      </c>
    </row>
    <row r="11" spans="2:25" ht="15.65" customHeight="1" x14ac:dyDescent="0.45">
      <c r="Q11" s="2" t="s">
        <v>19</v>
      </c>
      <c r="S11" s="28">
        <v>0</v>
      </c>
      <c r="T11" s="24">
        <f>+S11+T10</f>
        <v>63413.537599999996</v>
      </c>
      <c r="U11" s="24">
        <f t="shared" ref="U11:X11" si="1">+T11+U10</f>
        <v>90929.738093633903</v>
      </c>
      <c r="V11" s="24">
        <f t="shared" si="1"/>
        <v>83845.769749027881</v>
      </c>
      <c r="W11" s="24">
        <f t="shared" si="1"/>
        <v>147208.0068198138</v>
      </c>
      <c r="X11" s="24">
        <f t="shared" si="1"/>
        <v>146148.56109555467</v>
      </c>
    </row>
    <row r="12" spans="2:25" ht="16.25" customHeight="1" x14ac:dyDescent="0.45">
      <c r="Q12" s="8"/>
    </row>
    <row r="13" spans="2:25" ht="16.25" customHeight="1" x14ac:dyDescent="0.45">
      <c r="B13" s="11"/>
      <c r="Q13" s="13" t="s">
        <v>27</v>
      </c>
      <c r="T13" s="14"/>
      <c r="U13" s="14"/>
      <c r="V13" s="14"/>
      <c r="W13" s="14"/>
      <c r="X13" s="14"/>
    </row>
    <row r="14" spans="2:25" ht="16.25" customHeight="1" x14ac:dyDescent="0.45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2" t="s">
        <v>2</v>
      </c>
      <c r="T14" s="15">
        <v>452316</v>
      </c>
      <c r="U14"/>
      <c r="V14" s="16"/>
      <c r="W14" s="14"/>
    </row>
    <row r="15" spans="2:25" ht="15.65" customHeight="1" x14ac:dyDescent="0.45">
      <c r="Q15" s="17" t="s">
        <v>8</v>
      </c>
      <c r="T15" s="15">
        <v>-170130</v>
      </c>
    </row>
    <row r="16" spans="2:25" ht="15.65" customHeight="1" x14ac:dyDescent="0.45">
      <c r="Q16" s="17" t="s">
        <v>3</v>
      </c>
      <c r="T16" s="15">
        <v>282186</v>
      </c>
    </row>
    <row r="17" spans="2:29" ht="15.65" customHeight="1" x14ac:dyDescent="0.45">
      <c r="Q17" s="2" t="s">
        <v>6</v>
      </c>
      <c r="T17" s="15">
        <v>-85735</v>
      </c>
      <c r="U17" s="14"/>
      <c r="V17" s="14"/>
      <c r="W17" s="14"/>
    </row>
    <row r="18" spans="2:29" ht="15.65" customHeight="1" x14ac:dyDescent="0.45">
      <c r="Q18" s="2" t="s">
        <v>7</v>
      </c>
      <c r="T18" s="15">
        <v>-39236</v>
      </c>
      <c r="U18" s="14"/>
      <c r="V18" s="14"/>
      <c r="W18" s="14"/>
      <c r="Y18" s="14"/>
      <c r="Z18" s="14"/>
      <c r="AA18" s="14"/>
      <c r="AB18" s="14"/>
      <c r="AC18" s="14"/>
    </row>
    <row r="19" spans="2:29" ht="15.65" customHeight="1" x14ac:dyDescent="0.45">
      <c r="Q19" s="2" t="s">
        <v>9</v>
      </c>
      <c r="T19" s="15">
        <v>-48241.35</v>
      </c>
      <c r="U19" s="14"/>
      <c r="V19" s="14"/>
      <c r="W19" s="14"/>
      <c r="Y19" s="14"/>
      <c r="Z19" s="14"/>
      <c r="AA19" s="14"/>
      <c r="AB19" s="14"/>
      <c r="AC19" s="14"/>
    </row>
    <row r="20" spans="2:29" ht="15.65" customHeight="1" x14ac:dyDescent="0.45">
      <c r="Q20" s="2" t="s">
        <v>1</v>
      </c>
      <c r="T20" s="15">
        <v>-4500</v>
      </c>
      <c r="U20" s="14"/>
      <c r="V20" s="14"/>
      <c r="W20" s="14"/>
    </row>
    <row r="21" spans="2:29" ht="15.65" customHeight="1" x14ac:dyDescent="0.45">
      <c r="B21" s="11"/>
      <c r="Q21" s="2" t="s">
        <v>4</v>
      </c>
      <c r="T21" s="15">
        <v>-30292.995724259199</v>
      </c>
    </row>
    <row r="22" spans="2:29" ht="23.25" customHeight="1" x14ac:dyDescent="0.45">
      <c r="B22" s="27" t="s">
        <v>24</v>
      </c>
      <c r="C22" s="27"/>
      <c r="D22" s="27"/>
      <c r="E22" s="27"/>
      <c r="F22" s="27"/>
      <c r="G22" s="27"/>
      <c r="I22" s="27" t="s">
        <v>29</v>
      </c>
      <c r="J22" s="27"/>
      <c r="K22" s="27"/>
      <c r="L22" s="27"/>
      <c r="M22" s="27"/>
      <c r="N22" s="27"/>
      <c r="O22" s="6"/>
      <c r="Q22" s="2" t="s">
        <v>5</v>
      </c>
      <c r="T22" s="15">
        <v>74180.654275740846</v>
      </c>
      <c r="Y22" s="14"/>
      <c r="Z22" s="14"/>
      <c r="AA22" s="14"/>
      <c r="AB22" s="14"/>
      <c r="AC22" s="14"/>
    </row>
    <row r="23" spans="2:29" ht="15.65" customHeight="1" x14ac:dyDescent="0.45">
      <c r="Z23" s="14"/>
      <c r="AA23" s="14"/>
      <c r="AB23" s="14"/>
      <c r="AC23" s="14"/>
    </row>
    <row r="24" spans="2:29" ht="15.65" customHeight="1" x14ac:dyDescent="0.45">
      <c r="Z24" s="14"/>
      <c r="AA24" s="14"/>
      <c r="AB24" s="14"/>
      <c r="AC24" s="14"/>
    </row>
    <row r="25" spans="2:29" ht="15.65" customHeight="1" x14ac:dyDescent="0.45">
      <c r="Q25" s="8" t="s">
        <v>29</v>
      </c>
    </row>
    <row r="26" spans="2:29" ht="15.65" customHeight="1" x14ac:dyDescent="0.45">
      <c r="Q26" s="23" t="s">
        <v>20</v>
      </c>
      <c r="R26" s="22" t="s">
        <v>14</v>
      </c>
      <c r="S26" s="22" t="s">
        <v>13</v>
      </c>
      <c r="T26" s="22" t="s">
        <v>14</v>
      </c>
      <c r="V26" s="23" t="s">
        <v>20</v>
      </c>
      <c r="W26" s="22" t="s">
        <v>14</v>
      </c>
      <c r="X26" s="22" t="s">
        <v>13</v>
      </c>
      <c r="Y26" s="22" t="s">
        <v>14</v>
      </c>
      <c r="Z26" s="29" t="s">
        <v>25</v>
      </c>
      <c r="AA26" s="29" t="s">
        <v>26</v>
      </c>
    </row>
    <row r="27" spans="2:29" ht="15.65" customHeight="1" x14ac:dyDescent="0.45">
      <c r="R27" s="18">
        <v>0</v>
      </c>
      <c r="S27" s="19">
        <v>0.74</v>
      </c>
      <c r="T27" s="18">
        <f>R27</f>
        <v>0</v>
      </c>
      <c r="W27" s="18">
        <v>0</v>
      </c>
      <c r="X27" s="19">
        <v>0.09</v>
      </c>
      <c r="Y27" s="18">
        <f>W27</f>
        <v>0</v>
      </c>
      <c r="AA27" s="30">
        <f>X27</f>
        <v>0.09</v>
      </c>
    </row>
    <row r="28" spans="2:29" ht="15.65" customHeight="1" x14ac:dyDescent="0.45">
      <c r="Q28" s="2" t="s">
        <v>15</v>
      </c>
      <c r="R28" s="19">
        <v>0.8</v>
      </c>
      <c r="S28" s="18">
        <f>MAX(R28-S27,0)</f>
        <v>6.0000000000000053E-2</v>
      </c>
      <c r="T28" s="18">
        <f t="shared" ref="T28:T30" si="2">R28</f>
        <v>0.8</v>
      </c>
      <c r="V28" s="2" t="s">
        <v>15</v>
      </c>
      <c r="W28" s="19">
        <v>0.8</v>
      </c>
      <c r="X28" s="18">
        <f>MAX(Z28-AA27,0)</f>
        <v>0.71000000000000008</v>
      </c>
      <c r="Y28" s="18">
        <f t="shared" ref="Y28:Y30" si="3">W28</f>
        <v>0.8</v>
      </c>
      <c r="Z28" s="30">
        <f>W28</f>
        <v>0.8</v>
      </c>
      <c r="AA28" s="30">
        <f>AA27+X28</f>
        <v>0.8</v>
      </c>
    </row>
    <row r="29" spans="2:29" ht="15.65" customHeight="1" x14ac:dyDescent="0.45">
      <c r="Q29" s="2" t="s">
        <v>16</v>
      </c>
      <c r="R29" s="19">
        <v>0.1</v>
      </c>
      <c r="S29" s="18">
        <f>MAX(SUM(R28:R29)-SUM(S27:S28),0)</f>
        <v>9.9999999999999978E-2</v>
      </c>
      <c r="T29" s="18">
        <f t="shared" si="2"/>
        <v>0.1</v>
      </c>
      <c r="V29" s="2" t="s">
        <v>16</v>
      </c>
      <c r="W29" s="19">
        <v>0.1</v>
      </c>
      <c r="X29" s="18">
        <f>MAX(Z29-AA28,0)</f>
        <v>9.9999999999999978E-2</v>
      </c>
      <c r="Y29" s="18">
        <f t="shared" si="3"/>
        <v>0.1</v>
      </c>
      <c r="Z29" s="30">
        <f>Z28+W29</f>
        <v>0.9</v>
      </c>
      <c r="AA29" s="30">
        <f>AA28+X29</f>
        <v>0.9</v>
      </c>
    </row>
    <row r="30" spans="2:29" ht="16.25" customHeight="1" x14ac:dyDescent="0.45">
      <c r="Q30" s="2" t="s">
        <v>17</v>
      </c>
      <c r="R30" s="20">
        <v>0.1</v>
      </c>
      <c r="S30" s="21">
        <f>MAX(SUM(R28:R30)-SUM(S27:S29),0)</f>
        <v>9.9999999999999978E-2</v>
      </c>
      <c r="T30" s="21">
        <f t="shared" si="2"/>
        <v>0.1</v>
      </c>
      <c r="V30" s="2" t="s">
        <v>17</v>
      </c>
      <c r="W30" s="20">
        <v>0.1</v>
      </c>
      <c r="X30" s="21">
        <f>MAX(Z30-AA29,0)</f>
        <v>9.9999999999999978E-2</v>
      </c>
      <c r="Y30" s="21">
        <f t="shared" si="3"/>
        <v>0.1</v>
      </c>
      <c r="Z30" s="31">
        <f>Z29+W30</f>
        <v>1</v>
      </c>
      <c r="AA30" s="31">
        <f>AA29+X30</f>
        <v>1</v>
      </c>
    </row>
    <row r="31" spans="2:29" ht="16.25" customHeight="1" x14ac:dyDescent="0.45">
      <c r="Q31" s="2" t="s">
        <v>18</v>
      </c>
      <c r="R31" s="18">
        <f>SUM(R27:R30)</f>
        <v>1</v>
      </c>
      <c r="S31" s="18">
        <f>SUM(S27:S30)</f>
        <v>1</v>
      </c>
      <c r="T31" s="18">
        <f>SUM(T27:T30)</f>
        <v>1</v>
      </c>
      <c r="V31" s="2" t="s">
        <v>18</v>
      </c>
      <c r="W31" s="18">
        <f>SUM(W27:W30)</f>
        <v>1</v>
      </c>
      <c r="X31" s="18">
        <f>SUM(X27:X30)</f>
        <v>1</v>
      </c>
      <c r="Y31" s="18">
        <f>SUM(Y27:Y30)</f>
        <v>1</v>
      </c>
      <c r="Z31" s="18"/>
      <c r="AA31" s="18"/>
    </row>
    <row r="32" spans="2:29" ht="15.65" customHeight="1" x14ac:dyDescent="0.45"/>
    <row r="33" spans="2:29" ht="15.65" customHeight="1" x14ac:dyDescent="0.45">
      <c r="Q33" s="23" t="s">
        <v>21</v>
      </c>
      <c r="R33" s="22" t="s">
        <v>14</v>
      </c>
      <c r="S33" s="22" t="s">
        <v>13</v>
      </c>
      <c r="T33" s="22" t="s">
        <v>14</v>
      </c>
    </row>
    <row r="34" spans="2:29" ht="15.65" customHeight="1" x14ac:dyDescent="0.45">
      <c r="R34" s="18">
        <v>0</v>
      </c>
      <c r="S34" s="19">
        <v>0.87</v>
      </c>
      <c r="T34" s="18">
        <f>R34</f>
        <v>0</v>
      </c>
      <c r="Y34" s="14"/>
    </row>
    <row r="35" spans="2:29" ht="15.65" customHeight="1" x14ac:dyDescent="0.45">
      <c r="Q35" s="2" t="s">
        <v>15</v>
      </c>
      <c r="R35" s="19">
        <v>0.8</v>
      </c>
      <c r="S35" s="18">
        <f>MAX(R35-S34,0)</f>
        <v>0</v>
      </c>
      <c r="T35" s="18">
        <f t="shared" ref="T35:T37" si="4">R35</f>
        <v>0.8</v>
      </c>
    </row>
    <row r="36" spans="2:29" ht="15.65" customHeight="1" x14ac:dyDescent="0.45">
      <c r="Q36" s="2" t="s">
        <v>16</v>
      </c>
      <c r="R36" s="19">
        <v>0.1</v>
      </c>
      <c r="S36" s="18">
        <f>MAX(SUM(R35:R36)-SUM(S34:S35),0)</f>
        <v>3.0000000000000027E-2</v>
      </c>
      <c r="T36" s="18">
        <f t="shared" si="4"/>
        <v>0.1</v>
      </c>
    </row>
    <row r="37" spans="2:29" ht="15.65" customHeight="1" x14ac:dyDescent="0.45">
      <c r="Q37" s="2" t="s">
        <v>17</v>
      </c>
      <c r="R37" s="20">
        <v>0.1</v>
      </c>
      <c r="S37" s="21">
        <f>MAX(SUM(R35:R37)-SUM(S34:S36),0)</f>
        <v>9.9999999999999978E-2</v>
      </c>
      <c r="T37" s="21">
        <f t="shared" si="4"/>
        <v>0.1</v>
      </c>
    </row>
    <row r="38" spans="2:29" ht="15.65" customHeight="1" x14ac:dyDescent="0.45">
      <c r="Q38" s="2" t="s">
        <v>18</v>
      </c>
      <c r="R38" s="18">
        <f>SUM(R34:R37)</f>
        <v>1</v>
      </c>
      <c r="S38" s="18">
        <f>SUM(S34:S37)</f>
        <v>1</v>
      </c>
      <c r="T38" s="18">
        <f>SUM(T34:T37)</f>
        <v>1</v>
      </c>
    </row>
    <row r="40" spans="2:29" ht="23.25" customHeight="1" x14ac:dyDescent="0.45">
      <c r="B40"/>
      <c r="C40"/>
      <c r="D40"/>
      <c r="E40"/>
      <c r="F40"/>
      <c r="G40"/>
      <c r="H40"/>
      <c r="I40"/>
      <c r="O40" s="6"/>
      <c r="Q40" s="23" t="s">
        <v>22</v>
      </c>
      <c r="R40" s="22" t="s">
        <v>14</v>
      </c>
      <c r="S40" s="22" t="s">
        <v>13</v>
      </c>
      <c r="T40" s="22" t="s">
        <v>14</v>
      </c>
      <c r="Z40" s="14"/>
      <c r="AA40" s="14"/>
      <c r="AB40" s="14"/>
      <c r="AC40" s="14"/>
    </row>
    <row r="41" spans="2:29" x14ac:dyDescent="0.45">
      <c r="R41" s="18">
        <v>0</v>
      </c>
      <c r="S41" s="19">
        <v>0.79</v>
      </c>
      <c r="T41" s="18">
        <f>R41</f>
        <v>0</v>
      </c>
    </row>
    <row r="42" spans="2:29" x14ac:dyDescent="0.45">
      <c r="Q42" s="2" t="s">
        <v>15</v>
      </c>
      <c r="R42" s="19">
        <v>0.8</v>
      </c>
      <c r="S42" s="18">
        <f>MAX(R42-S41,0)</f>
        <v>1.0000000000000009E-2</v>
      </c>
      <c r="T42" s="18">
        <f t="shared" ref="T42:T44" si="5">R42</f>
        <v>0.8</v>
      </c>
    </row>
    <row r="43" spans="2:29" x14ac:dyDescent="0.45">
      <c r="Q43" s="2" t="s">
        <v>16</v>
      </c>
      <c r="R43" s="19">
        <v>0.1</v>
      </c>
      <c r="S43" s="18">
        <f>MAX(SUM(R42:R43)-SUM(S41:S42),0)</f>
        <v>9.9999999999999978E-2</v>
      </c>
      <c r="T43" s="18">
        <f t="shared" si="5"/>
        <v>0.1</v>
      </c>
    </row>
    <row r="44" spans="2:29" x14ac:dyDescent="0.45">
      <c r="Q44" s="2" t="s">
        <v>17</v>
      </c>
      <c r="R44" s="20">
        <v>0.1</v>
      </c>
      <c r="S44" s="21">
        <f>MAX(SUM(R42:R44)-SUM(S41:S43),0)</f>
        <v>9.9999999999999978E-2</v>
      </c>
      <c r="T44" s="21">
        <f t="shared" si="5"/>
        <v>0.1</v>
      </c>
    </row>
    <row r="45" spans="2:29" x14ac:dyDescent="0.45">
      <c r="Q45" s="2" t="s">
        <v>18</v>
      </c>
      <c r="R45" s="18">
        <f>SUM(R41:R44)</f>
        <v>1</v>
      </c>
      <c r="S45" s="18">
        <f>SUM(S41:S44)</f>
        <v>1</v>
      </c>
      <c r="T45" s="18">
        <f>SUM(T41:T44)</f>
        <v>1</v>
      </c>
    </row>
  </sheetData>
  <pageMargins left="0.5" right="0.5" top="0.5" bottom="0.5" header="0.3" footer="0.3"/>
  <pageSetup scale="8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Dashboard</vt:lpstr>
      <vt:lpstr>Dashboard!Print_Area</vt:lpstr>
    </vt:vector>
  </TitlesOfParts>
  <Company>Onlineshoes.com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Faridah mutuku</cp:lastModifiedBy>
  <cp:lastPrinted>2024-05-08T15:57:01Z</cp:lastPrinted>
  <dcterms:created xsi:type="dcterms:W3CDTF">2016-03-28T18:22:40Z</dcterms:created>
  <dcterms:modified xsi:type="dcterms:W3CDTF">2024-05-08T16:01:44Z</dcterms:modified>
</cp:coreProperties>
</file>