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n Nurseha\Documents\tugaspa egi\"/>
    </mc:Choice>
  </mc:AlternateContent>
  <xr:revisionPtr revIDLastSave="0" documentId="13_ncr:1_{4D056CA4-F09D-4027-8DEC-06BA42F01BF9}" xr6:coauthVersionLast="47" xr6:coauthVersionMax="47" xr10:uidLastSave="{00000000-0000-0000-0000-000000000000}"/>
  <bookViews>
    <workbookView xWindow="-120" yWindow="-120" windowWidth="20730" windowHeight="11160" activeTab="1" xr2:uid="{7D7C354B-CF79-4DEF-A55F-B8302C814654}"/>
  </bookViews>
  <sheets>
    <sheet name="Summary" sheetId="3" r:id="rId1"/>
    <sheet name="Bag. 1" sheetId="1" r:id="rId2"/>
    <sheet name="Bag. 2" sheetId="2" r:id="rId3"/>
    <sheet name="Bag. 3" sheetId="4" r:id="rId4"/>
    <sheet name="Bag. 4" sheetId="5" r:id="rId5"/>
    <sheet name="Bag. 5" sheetId="6" r:id="rId6"/>
    <sheet name="Data Referens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2" i="1"/>
  <c r="G11" i="1"/>
  <c r="G10" i="1"/>
  <c r="G9" i="1"/>
  <c r="C14" i="1"/>
  <c r="C13" i="1"/>
  <c r="C12" i="1"/>
  <c r="C9" i="1"/>
  <c r="C11" i="1"/>
  <c r="C10" i="1"/>
  <c r="F2" i="1"/>
  <c r="G2" i="1"/>
  <c r="H2" i="1"/>
  <c r="I2" i="1"/>
  <c r="I3" i="1"/>
  <c r="I4" i="1"/>
  <c r="I5" i="1"/>
  <c r="I6" i="1"/>
  <c r="H3" i="1"/>
  <c r="H4" i="1"/>
  <c r="H5" i="1"/>
  <c r="H6" i="1"/>
  <c r="G6" i="1"/>
  <c r="G5" i="1"/>
  <c r="G4" i="1"/>
  <c r="G3" i="1"/>
  <c r="F3" i="1"/>
  <c r="F4" i="1"/>
  <c r="F5" i="1"/>
  <c r="F6" i="1"/>
</calcChain>
</file>

<file path=xl/sharedStrings.xml><?xml version="1.0" encoding="utf-8"?>
<sst xmlns="http://schemas.openxmlformats.org/spreadsheetml/2006/main" count="200" uniqueCount="135">
  <si>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</si>
  <si>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</si>
  <si>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</si>
  <si>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</si>
  <si>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</si>
  <si>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</si>
  <si>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</si>
  <si>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</si>
  <si>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</si>
  <si>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</si>
  <si>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</si>
  <si>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</si>
  <si>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</si>
  <si>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</si>
  <si>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</si>
  <si>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</si>
  <si>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</si>
  <si>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</si>
  <si>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</si>
  <si>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</si>
  <si>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</si>
  <si>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</si>
  <si>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</si>
  <si>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</si>
  <si>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</si>
  <si>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</si>
  <si>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</si>
  <si>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</si>
  <si>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</si>
  <si>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</si>
  <si>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</si>
  <si>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</si>
  <si>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</si>
  <si>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</si>
  <si>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</si>
  <si>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</si>
  <si>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</si>
  <si>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</si>
  <si>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</si>
  <si>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</si>
  <si>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</si>
  <si>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</si>
  <si>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</si>
  <si>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</si>
  <si>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</si>
  <si>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</si>
  <si>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</si>
  <si>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</si>
  <si>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</si>
  <si>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</si>
  <si>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</si>
  <si>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</si>
  <si>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</si>
  <si>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</si>
  <si>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</si>
  <si>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</si>
  <si>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</si>
  <si>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</si>
  <si>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</si>
  <si>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</si>
  <si>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</si>
  <si>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</si>
  <si>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</si>
  <si>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</si>
  <si>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</si>
  <si>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</si>
  <si>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</si>
  <si>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</si>
  <si>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</si>
  <si>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</si>
  <si>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</si>
  <si>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</si>
  <si>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</si>
  <si>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</si>
  <si>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</si>
  <si>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</si>
  <si>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</si>
  <si>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</si>
  <si>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</si>
  <si>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</si>
  <si>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</si>
  <si>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</si>
  <si>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</si>
  <si>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</si>
  <si>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</si>
  <si>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</si>
  <si>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</si>
  <si>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</si>
  <si>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</si>
  <si>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</si>
  <si>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</si>
  <si>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</si>
  <si>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</si>
  <si>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</si>
  <si>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</si>
  <si>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</si>
  <si>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</si>
  <si>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</si>
  <si>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</si>
  <si>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</si>
  <si>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</si>
  <si>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</si>
  <si>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</si>
  <si>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</si>
  <si>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</si>
  <si>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</si>
  <si>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</si>
  <si>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</si>
  <si>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</si>
  <si>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</si>
  <si>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</si>
  <si>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</si>
  <si>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</si>
  <si>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</si>
  <si>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</si>
  <si>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</si>
  <si>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</si>
  <si>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</si>
  <si>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</si>
  <si>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</si>
  <si>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</si>
  <si>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</si>
  <si>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</si>
  <si>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</si>
  <si>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</si>
  <si>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</si>
  <si>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</si>
  <si>
    <t>OM1+OM2</t>
  </si>
  <si>
    <t>OM1-OM3</t>
  </si>
  <si>
    <t>(OM1+OM2)/2</t>
  </si>
  <si>
    <t>(OM1/TO)*100</t>
  </si>
  <si>
    <t>TO*11%</t>
  </si>
  <si>
    <t>DISKON</t>
  </si>
  <si>
    <t>PAJAK</t>
  </si>
  <si>
    <t>DIKURANGI10%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</si>
</sst>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165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E604-5A65-47B4-A2E1-D69A2AEA4526}">
  <dimension ref="A1:N27"/>
  <sheetViews>
    <sheetView zoomScale="140" zoomScaleNormal="140" workbookViewId="0">
      <selection activeCell="F5" sqref="F5"/>
    </sheetView>
  </sheetViews>
  <sheetFormatPr defaultRowHeight="15" x14ac:dyDescent="0.25"/>
  <cols>
    <col min="1" max="1" width="4.7109375" style="5" customWidth="1"/>
    <col min="2" max="2" width="20.85546875" customWidth="1"/>
    <col min="3" max="3" width="9.140625" style="5"/>
  </cols>
  <sheetData>
    <row r="1" spans="1:14" x14ac:dyDescent="0.25">
      <c r="A1" s="13" t="s">
        <v>44</v>
      </c>
      <c r="B1" s="13" t="s">
        <v>43</v>
      </c>
      <c r="C1" s="13" t="s">
        <v>45</v>
      </c>
    </row>
    <row r="2" spans="1:14" x14ac:dyDescent="0.25">
      <c r="A2" s="4">
        <v>1</v>
      </c>
      <c r="B2" s="22" t="s">
        <v>20</v>
      </c>
      <c r="C2" s="24" t="s">
        <v>40</v>
      </c>
    </row>
    <row r="3" spans="1:14" x14ac:dyDescent="0.25">
      <c r="A3" s="4">
        <v>2</v>
      </c>
      <c r="B3" s="22" t="s">
        <v>21</v>
      </c>
      <c r="C3" s="24"/>
    </row>
    <row r="4" spans="1:14" x14ac:dyDescent="0.25">
      <c r="A4" s="4">
        <v>3</v>
      </c>
      <c r="B4" s="22" t="s">
        <v>24</v>
      </c>
      <c r="C4" s="24"/>
    </row>
    <row r="5" spans="1:14" x14ac:dyDescent="0.25">
      <c r="A5" s="4">
        <v>4</v>
      </c>
      <c r="B5" s="22" t="s">
        <v>28</v>
      </c>
      <c r="C5" s="24"/>
    </row>
    <row r="6" spans="1:14" x14ac:dyDescent="0.25">
      <c r="A6" s="4">
        <v>5</v>
      </c>
      <c r="B6" s="22" t="s">
        <v>53</v>
      </c>
      <c r="C6" s="24"/>
    </row>
    <row r="7" spans="1:14" x14ac:dyDescent="0.25">
      <c r="A7" s="4">
        <v>6</v>
      </c>
      <c r="B7" s="22" t="s">
        <v>54</v>
      </c>
      <c r="C7" s="24"/>
    </row>
    <row r="8" spans="1:14" x14ac:dyDescent="0.25">
      <c r="A8" s="4">
        <v>7</v>
      </c>
      <c r="B8" s="22" t="s">
        <v>29</v>
      </c>
      <c r="C8" s="24"/>
    </row>
    <row r="9" spans="1:14" x14ac:dyDescent="0.25">
      <c r="A9" s="4">
        <v>8</v>
      </c>
      <c r="B9" s="22" t="s">
        <v>30</v>
      </c>
      <c r="C9" s="24"/>
    </row>
    <row r="10" spans="1:14" x14ac:dyDescent="0.25">
      <c r="A10" s="14">
        <v>9</v>
      </c>
      <c r="B10" s="23" t="s">
        <v>36</v>
      </c>
      <c r="C10" s="26" t="s">
        <v>41</v>
      </c>
    </row>
    <row r="11" spans="1:14" x14ac:dyDescent="0.25">
      <c r="A11" s="14">
        <v>10</v>
      </c>
      <c r="B11" s="23" t="s">
        <v>38</v>
      </c>
      <c r="C11" s="27"/>
    </row>
    <row r="12" spans="1:14" x14ac:dyDescent="0.25">
      <c r="A12" s="14">
        <v>11</v>
      </c>
      <c r="B12" s="23" t="s">
        <v>39</v>
      </c>
      <c r="C12" s="27"/>
      <c r="N12" s="7"/>
    </row>
    <row r="13" spans="1:14" x14ac:dyDescent="0.25">
      <c r="A13" s="14">
        <v>12</v>
      </c>
      <c r="B13" s="23" t="s">
        <v>37</v>
      </c>
      <c r="C13" s="28"/>
    </row>
    <row r="14" spans="1:14" x14ac:dyDescent="0.25">
      <c r="A14" s="4">
        <v>13</v>
      </c>
      <c r="B14" s="22" t="s">
        <v>64</v>
      </c>
      <c r="C14" s="24" t="s">
        <v>42</v>
      </c>
    </row>
    <row r="15" spans="1:14" x14ac:dyDescent="0.25">
      <c r="A15" s="4">
        <v>14</v>
      </c>
      <c r="B15" s="22" t="s">
        <v>66</v>
      </c>
      <c r="C15" s="24"/>
    </row>
    <row r="16" spans="1:14" x14ac:dyDescent="0.25">
      <c r="A16" s="4">
        <v>15</v>
      </c>
      <c r="B16" s="22" t="s">
        <v>93</v>
      </c>
      <c r="C16" s="24"/>
    </row>
    <row r="17" spans="1:3" x14ac:dyDescent="0.25">
      <c r="A17" s="4">
        <v>16</v>
      </c>
      <c r="B17" s="22" t="s">
        <v>94</v>
      </c>
      <c r="C17" s="24"/>
    </row>
    <row r="18" spans="1:3" x14ac:dyDescent="0.25">
      <c r="A18" s="4">
        <v>17</v>
      </c>
      <c r="B18" s="22" t="s">
        <v>95</v>
      </c>
      <c r="C18" s="24"/>
    </row>
    <row r="19" spans="1:3" x14ac:dyDescent="0.25">
      <c r="A19" s="14">
        <v>18</v>
      </c>
      <c r="B19" s="23" t="s">
        <v>82</v>
      </c>
      <c r="C19" s="25" t="s">
        <v>46</v>
      </c>
    </row>
    <row r="20" spans="1:3" x14ac:dyDescent="0.25">
      <c r="A20" s="14">
        <v>19</v>
      </c>
      <c r="B20" s="23" t="s">
        <v>83</v>
      </c>
      <c r="C20" s="25"/>
    </row>
    <row r="21" spans="1:3" x14ac:dyDescent="0.25">
      <c r="A21" s="14">
        <v>20</v>
      </c>
      <c r="B21" s="23" t="s">
        <v>84</v>
      </c>
      <c r="C21" s="25"/>
    </row>
    <row r="22" spans="1:3" x14ac:dyDescent="0.25">
      <c r="A22" s="14">
        <v>21</v>
      </c>
      <c r="B22" s="23" t="s">
        <v>80</v>
      </c>
      <c r="C22" s="25"/>
    </row>
    <row r="23" spans="1:3" x14ac:dyDescent="0.25">
      <c r="A23" s="14">
        <v>22</v>
      </c>
      <c r="B23" s="23" t="s">
        <v>81</v>
      </c>
      <c r="C23" s="25"/>
    </row>
    <row r="24" spans="1:3" x14ac:dyDescent="0.25">
      <c r="A24" s="14">
        <v>23</v>
      </c>
      <c r="B24" s="23" t="s">
        <v>85</v>
      </c>
      <c r="C24" s="25"/>
    </row>
    <row r="25" spans="1:3" x14ac:dyDescent="0.25">
      <c r="A25" s="4">
        <v>24</v>
      </c>
      <c r="B25" s="22" t="s">
        <v>96</v>
      </c>
      <c r="C25" s="24" t="s">
        <v>47</v>
      </c>
    </row>
    <row r="26" spans="1:3" x14ac:dyDescent="0.25">
      <c r="A26" s="4">
        <v>25</v>
      </c>
      <c r="B26" s="22" t="s">
        <v>97</v>
      </c>
      <c r="C26" s="24"/>
    </row>
    <row r="27" spans="1:3" x14ac:dyDescent="0.25">
      <c r="A27" s="4">
        <v>26</v>
      </c>
      <c r="B27" s="22" t="s">
        <v>98</v>
      </c>
      <c r="C27" s="24"/>
    </row>
  </sheetData>
  <mergeCells count="5">
    <mergeCell ref="C14:C18"/>
    <mergeCell ref="C19:C24"/>
    <mergeCell ref="C25:C27"/>
    <mergeCell ref="C2:C9"/>
    <mergeCell ref="C10:C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D57E-412E-40E4-94E5-9D5727EB9AA6}">
  <dimension ref="A1:K14"/>
  <sheetViews>
    <sheetView tabSelected="1" zoomScale="130" zoomScaleNormal="130" workbookViewId="0">
      <selection activeCell="G13" sqref="G13"/>
    </sheetView>
  </sheetViews>
  <sheetFormatPr defaultRowHeight="15" x14ac:dyDescent="0.25"/>
  <cols>
    <col min="1" max="1" width="26.140625" customWidth="1"/>
    <col min="2" max="2" width="4.42578125" style="5" customWidth="1"/>
    <col min="3" max="5" width="16.42578125" customWidth="1"/>
    <col min="6" max="6" width="13.140625" customWidth="1"/>
    <col min="7" max="7" width="16" customWidth="1"/>
    <col min="9" max="9" width="11.28515625" customWidth="1"/>
  </cols>
  <sheetData>
    <row r="1" spans="1:11" x14ac:dyDescent="0.25">
      <c r="A1" s="1" t="s">
        <v>23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2</v>
      </c>
      <c r="I1" s="1" t="s">
        <v>26</v>
      </c>
      <c r="K1" s="7" t="s">
        <v>20</v>
      </c>
    </row>
    <row r="2" spans="1:11" x14ac:dyDescent="0.25">
      <c r="A2" s="2" t="s">
        <v>116</v>
      </c>
      <c r="B2" s="4" t="s">
        <v>4</v>
      </c>
      <c r="C2" s="3">
        <v>10000000</v>
      </c>
      <c r="D2" s="3">
        <v>3500000</v>
      </c>
      <c r="E2" s="3">
        <v>11500000</v>
      </c>
      <c r="F2" s="3">
        <f>SUM(C2,D2,E2)</f>
        <v>25000000</v>
      </c>
      <c r="G2" s="3">
        <f>AVERAGE(C2:E2)</f>
        <v>8333333.333333333</v>
      </c>
      <c r="H2" s="2" t="str">
        <f>IF(F2&gt;=30000000,"lulus","tidak lulus")</f>
        <v>tidak lulus</v>
      </c>
      <c r="I2" s="2">
        <f>RANK(F2,$F$2:$F$6,0)</f>
        <v>4</v>
      </c>
      <c r="K2" s="7" t="s">
        <v>21</v>
      </c>
    </row>
    <row r="3" spans="1:11" x14ac:dyDescent="0.25">
      <c r="A3" s="2" t="s">
        <v>117</v>
      </c>
      <c r="B3" s="4" t="s">
        <v>4</v>
      </c>
      <c r="C3" s="3">
        <v>12000000</v>
      </c>
      <c r="D3" s="3">
        <v>9000000</v>
      </c>
      <c r="E3" s="3">
        <v>12000000</v>
      </c>
      <c r="F3" s="3">
        <f t="shared" ref="F3:F6" si="0">SUM(C3,D3,E3)</f>
        <v>33000000</v>
      </c>
      <c r="G3" s="3">
        <f t="shared" ref="G3:G6" si="1">AVERAGE(C3:E3)</f>
        <v>11000000</v>
      </c>
      <c r="H3" s="6" t="str">
        <f t="shared" ref="H3:H6" si="2">IF(F3&gt;=30000000,"lulus","tidak lulus")</f>
        <v>lulus</v>
      </c>
      <c r="I3" s="6">
        <f t="shared" ref="I3:I6" si="3">RANK(F3,$F$2:$F$6,0)</f>
        <v>2</v>
      </c>
      <c r="K3" s="7" t="s">
        <v>24</v>
      </c>
    </row>
    <row r="4" spans="1:11" x14ac:dyDescent="0.25">
      <c r="A4" s="2" t="s">
        <v>118</v>
      </c>
      <c r="B4" s="4" t="s">
        <v>7</v>
      </c>
      <c r="C4" s="3">
        <v>5000000</v>
      </c>
      <c r="D4" s="3">
        <v>10000000</v>
      </c>
      <c r="E4" s="3">
        <v>8000000</v>
      </c>
      <c r="F4" s="3">
        <f t="shared" si="0"/>
        <v>23000000</v>
      </c>
      <c r="G4" s="3">
        <f t="shared" si="1"/>
        <v>7666666.666666667</v>
      </c>
      <c r="H4" s="6" t="str">
        <f t="shared" si="2"/>
        <v>tidak lulus</v>
      </c>
      <c r="I4" s="6">
        <f t="shared" si="3"/>
        <v>5</v>
      </c>
      <c r="K4" s="7" t="s">
        <v>28</v>
      </c>
    </row>
    <row r="5" spans="1:11" x14ac:dyDescent="0.25">
      <c r="A5" s="2" t="s">
        <v>119</v>
      </c>
      <c r="B5" s="4" t="s">
        <v>7</v>
      </c>
      <c r="C5" s="3">
        <v>7500000</v>
      </c>
      <c r="D5" s="3">
        <v>12000000</v>
      </c>
      <c r="E5" s="3">
        <v>9500000</v>
      </c>
      <c r="F5" s="3">
        <f t="shared" si="0"/>
        <v>29000000</v>
      </c>
      <c r="G5" s="3">
        <f t="shared" si="1"/>
        <v>9666666.666666666</v>
      </c>
      <c r="H5" s="6" t="str">
        <f t="shared" si="2"/>
        <v>tidak lulus</v>
      </c>
      <c r="I5" s="6">
        <f t="shared" si="3"/>
        <v>3</v>
      </c>
      <c r="K5" s="7" t="s">
        <v>53</v>
      </c>
    </row>
    <row r="6" spans="1:11" x14ac:dyDescent="0.25">
      <c r="A6" s="2" t="s">
        <v>120</v>
      </c>
      <c r="B6" s="4" t="s">
        <v>4</v>
      </c>
      <c r="C6" s="3">
        <v>11000000</v>
      </c>
      <c r="D6" s="3">
        <v>13250000</v>
      </c>
      <c r="E6" s="3">
        <v>15000000</v>
      </c>
      <c r="F6" s="3">
        <f t="shared" si="0"/>
        <v>39250000</v>
      </c>
      <c r="G6" s="3">
        <f t="shared" si="1"/>
        <v>13083333.333333334</v>
      </c>
      <c r="H6" s="6" t="str">
        <f t="shared" si="2"/>
        <v>lulus</v>
      </c>
      <c r="I6" s="6">
        <f t="shared" si="3"/>
        <v>1</v>
      </c>
      <c r="K6" s="7" t="s">
        <v>54</v>
      </c>
    </row>
    <row r="7" spans="1:11" x14ac:dyDescent="0.25">
      <c r="K7" s="7" t="s">
        <v>29</v>
      </c>
    </row>
    <row r="8" spans="1:11" x14ac:dyDescent="0.25">
      <c r="K8" s="7" t="s">
        <v>30</v>
      </c>
    </row>
    <row r="9" spans="1:11" x14ac:dyDescent="0.25">
      <c r="A9" t="s">
        <v>25</v>
      </c>
      <c r="C9">
        <f>COUNT(F2:F6)</f>
        <v>5</v>
      </c>
      <c r="F9" t="s">
        <v>127</v>
      </c>
      <c r="G9" s="19">
        <f>C2+D2</f>
        <v>13500000</v>
      </c>
      <c r="K9" s="7" t="s">
        <v>124</v>
      </c>
    </row>
    <row r="10" spans="1:11" x14ac:dyDescent="0.25">
      <c r="A10" t="s">
        <v>51</v>
      </c>
      <c r="C10" s="19">
        <f>MAX(F2:F6)</f>
        <v>39250000</v>
      </c>
      <c r="F10" t="s">
        <v>128</v>
      </c>
      <c r="G10" s="19">
        <f>C2-E2</f>
        <v>-1500000</v>
      </c>
    </row>
    <row r="11" spans="1:11" x14ac:dyDescent="0.25">
      <c r="A11" t="s">
        <v>52</v>
      </c>
      <c r="C11" s="19">
        <f>MIN(F2:F6)</f>
        <v>23000000</v>
      </c>
      <c r="F11" t="s">
        <v>129</v>
      </c>
      <c r="G11" s="19">
        <f>(C2+D2)/2</f>
        <v>6750000</v>
      </c>
    </row>
    <row r="12" spans="1:11" x14ac:dyDescent="0.25">
      <c r="A12" t="s">
        <v>49</v>
      </c>
      <c r="C12" s="20">
        <f>SUMIF(B2:B6,"L",F2:F6)</f>
        <v>97250000</v>
      </c>
      <c r="F12" t="s">
        <v>130</v>
      </c>
      <c r="G12">
        <f>(C2/F2)*100</f>
        <v>40</v>
      </c>
    </row>
    <row r="13" spans="1:11" x14ac:dyDescent="0.25">
      <c r="A13" t="s">
        <v>50</v>
      </c>
      <c r="C13" s="20">
        <f>SUMIF(B2:B6,"P",F2:F6)</f>
        <v>52000000</v>
      </c>
      <c r="E13" t="s">
        <v>133</v>
      </c>
      <c r="F13" t="s">
        <v>131</v>
      </c>
      <c r="G13" s="19">
        <f>F2*11%</f>
        <v>2750000</v>
      </c>
    </row>
    <row r="14" spans="1:11" x14ac:dyDescent="0.25">
      <c r="A14" t="s">
        <v>27</v>
      </c>
      <c r="C14">
        <f>COUNTIF(H2:H6,"lulus")</f>
        <v>2</v>
      </c>
      <c r="E14" t="s">
        <v>132</v>
      </c>
      <c r="F14" t="s">
        <v>134</v>
      </c>
      <c r="G14" s="19">
        <f>F2-(F2*10%)</f>
        <v>22500000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BDFE-00F9-447D-BAA5-F3DC813CAB27}">
  <dimension ref="A1:F5"/>
  <sheetViews>
    <sheetView zoomScale="260" zoomScaleNormal="260" workbookViewId="0">
      <selection activeCell="D10" sqref="D10"/>
    </sheetView>
  </sheetViews>
  <sheetFormatPr defaultRowHeight="15" x14ac:dyDescent="0.25"/>
  <cols>
    <col min="2" max="2" width="14.85546875" customWidth="1"/>
    <col min="4" max="4" width="18.140625" customWidth="1"/>
  </cols>
  <sheetData>
    <row r="1" spans="1:6" x14ac:dyDescent="0.25">
      <c r="A1" s="29" t="s">
        <v>31</v>
      </c>
      <c r="B1" s="29"/>
      <c r="C1" s="32" t="s">
        <v>125</v>
      </c>
      <c r="D1" s="32"/>
      <c r="F1" s="7" t="s">
        <v>36</v>
      </c>
    </row>
    <row r="2" spans="1:6" x14ac:dyDescent="0.25">
      <c r="A2" s="29" t="s">
        <v>35</v>
      </c>
      <c r="B2" s="29"/>
      <c r="C2" s="31"/>
      <c r="D2" s="31"/>
      <c r="F2" s="7" t="s">
        <v>38</v>
      </c>
    </row>
    <row r="3" spans="1:6" x14ac:dyDescent="0.25">
      <c r="A3" s="29" t="s">
        <v>32</v>
      </c>
      <c r="B3" s="29"/>
      <c r="C3" s="30"/>
      <c r="D3" s="30"/>
      <c r="F3" s="7" t="s">
        <v>39</v>
      </c>
    </row>
    <row r="4" spans="1:6" x14ac:dyDescent="0.25">
      <c r="A4" s="29" t="s">
        <v>33</v>
      </c>
      <c r="B4" s="29"/>
      <c r="C4" s="30"/>
      <c r="D4" s="30"/>
      <c r="F4" s="7" t="s">
        <v>37</v>
      </c>
    </row>
    <row r="5" spans="1:6" x14ac:dyDescent="0.25">
      <c r="A5" s="29" t="s">
        <v>34</v>
      </c>
      <c r="B5" s="29"/>
      <c r="C5" s="30"/>
      <c r="D5" s="30"/>
    </row>
  </sheetData>
  <mergeCells count="10">
    <mergeCell ref="A5:B5"/>
    <mergeCell ref="C5:D5"/>
    <mergeCell ref="A2:B2"/>
    <mergeCell ref="C2:D2"/>
    <mergeCell ref="A1:B1"/>
    <mergeCell ref="C1:D1"/>
    <mergeCell ref="A3:B3"/>
    <mergeCell ref="C3:D3"/>
    <mergeCell ref="A4:B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EBC3-6F4E-4860-9F84-62DFCCA22DD2}">
  <dimension ref="A1:G13"/>
  <sheetViews>
    <sheetView zoomScale="170" zoomScaleNormal="170" workbookViewId="0">
      <selection activeCell="C10" sqref="C10:E13"/>
    </sheetView>
  </sheetViews>
  <sheetFormatPr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7" x14ac:dyDescent="0.25">
      <c r="A1" s="1" t="s">
        <v>55</v>
      </c>
      <c r="B1" s="1" t="s">
        <v>22</v>
      </c>
      <c r="C1" s="1" t="s">
        <v>56</v>
      </c>
      <c r="D1" s="1" t="s">
        <v>57</v>
      </c>
      <c r="E1" s="1" t="s">
        <v>65</v>
      </c>
      <c r="G1" s="7" t="s">
        <v>64</v>
      </c>
    </row>
    <row r="2" spans="1:7" x14ac:dyDescent="0.25">
      <c r="A2" s="2" t="s">
        <v>58</v>
      </c>
      <c r="B2" s="2" t="s">
        <v>59</v>
      </c>
      <c r="C2" s="2">
        <v>1990</v>
      </c>
      <c r="D2" s="2"/>
      <c r="E2" s="2"/>
      <c r="G2" s="7" t="s">
        <v>66</v>
      </c>
    </row>
    <row r="3" spans="1:7" x14ac:dyDescent="0.25">
      <c r="A3" s="2" t="s">
        <v>60</v>
      </c>
      <c r="B3" s="2" t="s">
        <v>61</v>
      </c>
      <c r="C3" s="2">
        <v>1994</v>
      </c>
      <c r="D3" s="2"/>
      <c r="E3" s="2"/>
      <c r="G3" s="7" t="s">
        <v>93</v>
      </c>
    </row>
    <row r="4" spans="1:7" x14ac:dyDescent="0.25">
      <c r="A4" s="2" t="s">
        <v>62</v>
      </c>
      <c r="B4" s="2" t="s">
        <v>126</v>
      </c>
      <c r="C4" s="2">
        <v>1989</v>
      </c>
      <c r="D4" s="2"/>
      <c r="E4" s="2"/>
      <c r="G4" s="7" t="s">
        <v>94</v>
      </c>
    </row>
    <row r="5" spans="1:7" x14ac:dyDescent="0.25">
      <c r="A5" s="2" t="s">
        <v>58</v>
      </c>
      <c r="B5" s="2" t="s">
        <v>63</v>
      </c>
      <c r="C5" s="2">
        <v>1997</v>
      </c>
      <c r="D5" s="2"/>
      <c r="E5" s="2"/>
      <c r="G5" s="7" t="s">
        <v>95</v>
      </c>
    </row>
    <row r="9" spans="1:7" x14ac:dyDescent="0.25">
      <c r="A9" s="1" t="s">
        <v>22</v>
      </c>
      <c r="B9" s="1" t="s">
        <v>48</v>
      </c>
      <c r="C9" s="1" t="s">
        <v>88</v>
      </c>
      <c r="D9" s="1" t="s">
        <v>89</v>
      </c>
      <c r="E9" s="1" t="s">
        <v>92</v>
      </c>
    </row>
    <row r="10" spans="1:7" x14ac:dyDescent="0.25">
      <c r="A10" s="2" t="s">
        <v>59</v>
      </c>
      <c r="B10" s="8" t="s">
        <v>86</v>
      </c>
      <c r="C10" s="2"/>
      <c r="D10" s="2"/>
      <c r="E10" s="2"/>
    </row>
    <row r="11" spans="1:7" x14ac:dyDescent="0.25">
      <c r="A11" s="2" t="s">
        <v>61</v>
      </c>
      <c r="B11" s="8" t="s">
        <v>87</v>
      </c>
      <c r="C11" s="2"/>
      <c r="D11" s="2"/>
      <c r="E11" s="2"/>
    </row>
    <row r="12" spans="1:7" x14ac:dyDescent="0.25">
      <c r="A12" s="2" t="s">
        <v>14</v>
      </c>
      <c r="B12" s="8" t="s">
        <v>90</v>
      </c>
      <c r="C12" s="2"/>
      <c r="D12" s="2"/>
      <c r="E12" s="2"/>
    </row>
    <row r="13" spans="1:7" x14ac:dyDescent="0.25">
      <c r="A13" s="2" t="s">
        <v>63</v>
      </c>
      <c r="B13" s="8" t="s">
        <v>91</v>
      </c>
      <c r="C13" s="2"/>
      <c r="D13" s="2"/>
      <c r="E13" s="2"/>
    </row>
  </sheetData>
  <pageMargins left="0.7" right="0.7" top="0.75" bottom="0.75" header="0.3" footer="0.3"/>
  <ignoredErrors>
    <ignoredError sqref="B10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91A2-1DB0-4F27-9BD8-815398C6FAE8}">
  <dimension ref="A1:M11"/>
  <sheetViews>
    <sheetView zoomScale="160" zoomScaleNormal="160" workbookViewId="0">
      <selection activeCell="I2" sqref="I2:K6"/>
    </sheetView>
  </sheetViews>
  <sheetFormatPr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</cols>
  <sheetData>
    <row r="1" spans="1:13" ht="30" x14ac:dyDescent="0.25">
      <c r="A1" s="9" t="s">
        <v>0</v>
      </c>
      <c r="B1" s="9" t="s">
        <v>67</v>
      </c>
      <c r="C1" s="10" t="s">
        <v>68</v>
      </c>
      <c r="D1" s="10" t="s">
        <v>69</v>
      </c>
      <c r="E1" s="10" t="s">
        <v>70</v>
      </c>
      <c r="G1" s="9" t="s">
        <v>71</v>
      </c>
      <c r="H1" s="10" t="s">
        <v>72</v>
      </c>
      <c r="I1" s="10" t="s">
        <v>68</v>
      </c>
      <c r="J1" s="10" t="s">
        <v>69</v>
      </c>
      <c r="K1" s="10" t="s">
        <v>70</v>
      </c>
    </row>
    <row r="2" spans="1:13" x14ac:dyDescent="0.25">
      <c r="A2" s="2" t="s">
        <v>3</v>
      </c>
      <c r="B2" s="2">
        <v>57.26</v>
      </c>
      <c r="C2" s="11"/>
      <c r="D2" s="11"/>
      <c r="E2" s="11"/>
      <c r="G2" s="2" t="s">
        <v>73</v>
      </c>
      <c r="H2" s="11">
        <v>1150</v>
      </c>
      <c r="I2" s="3"/>
      <c r="J2" s="21"/>
      <c r="K2" s="21"/>
      <c r="M2" s="7" t="s">
        <v>82</v>
      </c>
    </row>
    <row r="3" spans="1:13" x14ac:dyDescent="0.25">
      <c r="A3" s="2" t="s">
        <v>74</v>
      </c>
      <c r="B3" s="2">
        <v>84.15</v>
      </c>
      <c r="C3" s="11"/>
      <c r="D3" s="11"/>
      <c r="E3" s="11"/>
      <c r="G3" s="2" t="s">
        <v>75</v>
      </c>
      <c r="H3" s="11">
        <v>560</v>
      </c>
      <c r="I3" s="3"/>
      <c r="J3" s="21"/>
      <c r="K3" s="21"/>
      <c r="M3" s="7" t="s">
        <v>83</v>
      </c>
    </row>
    <row r="4" spans="1:13" x14ac:dyDescent="0.25">
      <c r="A4" s="2" t="s">
        <v>6</v>
      </c>
      <c r="B4" s="2">
        <v>75.89</v>
      </c>
      <c r="C4" s="11"/>
      <c r="D4" s="11"/>
      <c r="E4" s="11"/>
      <c r="G4" s="2" t="s">
        <v>76</v>
      </c>
      <c r="H4" s="11">
        <v>86</v>
      </c>
      <c r="I4" s="3"/>
      <c r="J4" s="21"/>
      <c r="K4" s="21"/>
      <c r="M4" s="7" t="s">
        <v>84</v>
      </c>
    </row>
    <row r="5" spans="1:13" x14ac:dyDescent="0.25">
      <c r="A5" s="2" t="s">
        <v>8</v>
      </c>
      <c r="B5" s="2">
        <v>91.29</v>
      </c>
      <c r="C5" s="11"/>
      <c r="D5" s="11"/>
      <c r="E5" s="11"/>
      <c r="G5" s="2" t="s">
        <v>77</v>
      </c>
      <c r="H5" s="11">
        <v>125</v>
      </c>
      <c r="I5" s="3"/>
      <c r="J5" s="21"/>
      <c r="K5" s="21"/>
      <c r="M5" s="7" t="s">
        <v>80</v>
      </c>
    </row>
    <row r="6" spans="1:13" x14ac:dyDescent="0.25">
      <c r="A6" s="2" t="s">
        <v>9</v>
      </c>
      <c r="B6" s="2">
        <v>64.489999999999995</v>
      </c>
      <c r="C6" s="11"/>
      <c r="D6" s="11"/>
      <c r="E6" s="11"/>
      <c r="G6" s="2" t="s">
        <v>78</v>
      </c>
      <c r="H6" s="11">
        <v>968</v>
      </c>
      <c r="I6" s="3"/>
      <c r="J6" s="21"/>
      <c r="K6" s="21"/>
      <c r="M6" s="7" t="s">
        <v>81</v>
      </c>
    </row>
    <row r="7" spans="1:13" x14ac:dyDescent="0.25">
      <c r="A7" s="2" t="s">
        <v>10</v>
      </c>
      <c r="B7" s="2">
        <v>59.55</v>
      </c>
      <c r="C7" s="11"/>
      <c r="D7" s="11"/>
      <c r="E7" s="11"/>
      <c r="H7" s="12"/>
      <c r="M7" s="7" t="s">
        <v>85</v>
      </c>
    </row>
    <row r="8" spans="1:13" x14ac:dyDescent="0.25">
      <c r="A8" s="2" t="s">
        <v>79</v>
      </c>
      <c r="B8" s="2">
        <v>67.42</v>
      </c>
      <c r="C8" s="11"/>
      <c r="D8" s="11"/>
      <c r="E8" s="11"/>
      <c r="H8" s="12"/>
    </row>
    <row r="9" spans="1:13" x14ac:dyDescent="0.25">
      <c r="A9" s="2" t="s">
        <v>12</v>
      </c>
      <c r="B9" s="2">
        <v>98.05</v>
      </c>
      <c r="C9" s="11"/>
      <c r="D9" s="11"/>
      <c r="E9" s="11"/>
      <c r="H9" s="12"/>
    </row>
    <row r="10" spans="1:13" x14ac:dyDescent="0.25">
      <c r="A10" s="2" t="s">
        <v>13</v>
      </c>
      <c r="B10" s="2">
        <v>63.45</v>
      </c>
      <c r="C10" s="11"/>
      <c r="D10" s="11"/>
      <c r="E10" s="11"/>
      <c r="H10" s="12"/>
    </row>
    <row r="11" spans="1:13" x14ac:dyDescent="0.25">
      <c r="A11" s="2" t="s">
        <v>14</v>
      </c>
      <c r="B11" s="2">
        <v>79.13</v>
      </c>
      <c r="C11" s="11"/>
      <c r="D11" s="11"/>
      <c r="E11" s="11"/>
      <c r="H1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6258-2E6C-4FF5-9F37-8F243DAE390E}">
  <dimension ref="A1:H11"/>
  <sheetViews>
    <sheetView zoomScale="200" zoomScaleNormal="200" workbookViewId="0">
      <selection activeCell="D14" sqref="D14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5.28515625" bestFit="1" customWidth="1"/>
    <col min="4" max="4" width="17.42578125" customWidth="1"/>
    <col min="5" max="5" width="16.28515625" bestFit="1" customWidth="1"/>
  </cols>
  <sheetData>
    <row r="1" spans="1:8" x14ac:dyDescent="0.25">
      <c r="A1" s="9" t="s">
        <v>99</v>
      </c>
      <c r="B1" s="9" t="s">
        <v>100</v>
      </c>
      <c r="C1" s="9" t="s">
        <v>101</v>
      </c>
      <c r="D1" s="9" t="s">
        <v>102</v>
      </c>
      <c r="E1" s="9" t="s">
        <v>103</v>
      </c>
    </row>
    <row r="2" spans="1:8" x14ac:dyDescent="0.25">
      <c r="A2" s="15">
        <v>44261</v>
      </c>
      <c r="B2" s="16">
        <v>106</v>
      </c>
      <c r="C2" s="2"/>
      <c r="D2" s="2"/>
      <c r="E2" s="2"/>
      <c r="H2" s="7" t="s">
        <v>121</v>
      </c>
    </row>
    <row r="3" spans="1:8" x14ac:dyDescent="0.25">
      <c r="A3" s="15">
        <v>44257</v>
      </c>
      <c r="B3" s="16">
        <v>102</v>
      </c>
      <c r="C3" s="2"/>
      <c r="D3" s="2"/>
      <c r="E3" s="2"/>
      <c r="H3" s="7" t="s">
        <v>122</v>
      </c>
    </row>
    <row r="4" spans="1:8" x14ac:dyDescent="0.25">
      <c r="A4" s="15">
        <v>44259</v>
      </c>
      <c r="B4" s="16">
        <v>104</v>
      </c>
      <c r="C4" s="2"/>
      <c r="D4" s="2"/>
      <c r="E4" s="2"/>
      <c r="H4" s="7" t="s">
        <v>123</v>
      </c>
    </row>
    <row r="5" spans="1:8" x14ac:dyDescent="0.25">
      <c r="A5" s="15">
        <v>44260</v>
      </c>
      <c r="B5" s="16">
        <v>105</v>
      </c>
      <c r="C5" s="2"/>
      <c r="D5" s="2"/>
      <c r="E5" s="2"/>
    </row>
    <row r="6" spans="1:8" x14ac:dyDescent="0.25">
      <c r="A6" s="15">
        <v>44265</v>
      </c>
      <c r="B6" s="16">
        <v>110</v>
      </c>
      <c r="C6" s="2"/>
      <c r="D6" s="2"/>
      <c r="E6" s="2"/>
    </row>
    <row r="7" spans="1:8" x14ac:dyDescent="0.25">
      <c r="A7" s="15">
        <v>44258</v>
      </c>
      <c r="B7" s="16">
        <v>103</v>
      </c>
      <c r="C7" s="2"/>
      <c r="D7" s="2"/>
      <c r="E7" s="2"/>
    </row>
    <row r="8" spans="1:8" x14ac:dyDescent="0.25">
      <c r="A8" s="15">
        <v>44263</v>
      </c>
      <c r="B8" s="16">
        <v>108</v>
      </c>
      <c r="C8" s="2"/>
      <c r="D8" s="2"/>
      <c r="E8" s="2"/>
    </row>
    <row r="9" spans="1:8" x14ac:dyDescent="0.25">
      <c r="A9" s="15">
        <v>44264</v>
      </c>
      <c r="B9" s="16">
        <v>109</v>
      </c>
      <c r="C9" s="2"/>
      <c r="D9" s="2"/>
      <c r="E9" s="2"/>
    </row>
    <row r="10" spans="1:8" x14ac:dyDescent="0.25">
      <c r="A10" s="15">
        <v>44256</v>
      </c>
      <c r="B10" s="16">
        <v>101</v>
      </c>
      <c r="C10" s="2"/>
      <c r="D10" s="2"/>
      <c r="E10" s="2"/>
    </row>
    <row r="11" spans="1:8" x14ac:dyDescent="0.25">
      <c r="A11" s="15">
        <v>44262</v>
      </c>
      <c r="B11" s="16">
        <v>112</v>
      </c>
      <c r="C11" s="2"/>
      <c r="D11" s="2"/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95CF-62CD-4A75-BF1A-6CE3477CFA22}">
  <dimension ref="A1:E15"/>
  <sheetViews>
    <sheetView zoomScale="190" zoomScaleNormal="190" workbookViewId="0">
      <selection activeCell="A15" sqref="A15"/>
    </sheetView>
  </sheetViews>
  <sheetFormatPr defaultRowHeight="15" x14ac:dyDescent="0.25"/>
  <cols>
    <col min="1" max="1" width="16.28515625" bestFit="1" customWidth="1"/>
    <col min="2" max="5" width="15.5703125" customWidth="1"/>
  </cols>
  <sheetData>
    <row r="1" spans="1:5" x14ac:dyDescent="0.25">
      <c r="A1" s="9" t="s">
        <v>100</v>
      </c>
      <c r="B1" s="9" t="s">
        <v>101</v>
      </c>
      <c r="C1" s="9" t="s">
        <v>104</v>
      </c>
      <c r="D1" s="9" t="s">
        <v>102</v>
      </c>
    </row>
    <row r="2" spans="1:5" x14ac:dyDescent="0.25">
      <c r="A2" s="16">
        <v>101</v>
      </c>
      <c r="B2" s="17" t="s">
        <v>3</v>
      </c>
      <c r="C2" s="17" t="s">
        <v>105</v>
      </c>
      <c r="D2" s="17" t="s">
        <v>106</v>
      </c>
    </row>
    <row r="3" spans="1:5" x14ac:dyDescent="0.25">
      <c r="A3" s="16">
        <v>102</v>
      </c>
      <c r="B3" s="17" t="s">
        <v>5</v>
      </c>
      <c r="C3" s="17" t="s">
        <v>105</v>
      </c>
      <c r="D3" s="17" t="s">
        <v>107</v>
      </c>
    </row>
    <row r="4" spans="1:5" x14ac:dyDescent="0.25">
      <c r="A4" s="16">
        <v>103</v>
      </c>
      <c r="B4" s="17" t="s">
        <v>6</v>
      </c>
      <c r="C4" s="17" t="s">
        <v>108</v>
      </c>
      <c r="D4" s="17" t="s">
        <v>109</v>
      </c>
    </row>
    <row r="5" spans="1:5" x14ac:dyDescent="0.25">
      <c r="A5" s="16">
        <v>104</v>
      </c>
      <c r="B5" s="17" t="s">
        <v>8</v>
      </c>
      <c r="C5" s="17" t="s">
        <v>108</v>
      </c>
      <c r="D5" s="17" t="s">
        <v>110</v>
      </c>
    </row>
    <row r="6" spans="1:5" x14ac:dyDescent="0.25">
      <c r="A6" s="16">
        <v>105</v>
      </c>
      <c r="B6" s="17" t="s">
        <v>9</v>
      </c>
      <c r="C6" s="17" t="s">
        <v>105</v>
      </c>
      <c r="D6" s="17" t="s">
        <v>107</v>
      </c>
    </row>
    <row r="7" spans="1:5" x14ac:dyDescent="0.25">
      <c r="A7" s="16">
        <v>106</v>
      </c>
      <c r="B7" s="17" t="s">
        <v>10</v>
      </c>
      <c r="C7" s="17" t="s">
        <v>108</v>
      </c>
      <c r="D7" s="17" t="s">
        <v>109</v>
      </c>
    </row>
    <row r="8" spans="1:5" x14ac:dyDescent="0.25">
      <c r="A8" s="16">
        <v>107</v>
      </c>
      <c r="B8" s="17" t="s">
        <v>11</v>
      </c>
      <c r="C8" s="17" t="s">
        <v>108</v>
      </c>
      <c r="D8" s="17" t="s">
        <v>110</v>
      </c>
    </row>
    <row r="9" spans="1:5" x14ac:dyDescent="0.25">
      <c r="A9" s="16">
        <v>108</v>
      </c>
      <c r="B9" s="17" t="s">
        <v>12</v>
      </c>
      <c r="C9" s="17" t="s">
        <v>108</v>
      </c>
      <c r="D9" s="17" t="s">
        <v>106</v>
      </c>
    </row>
    <row r="10" spans="1:5" x14ac:dyDescent="0.25">
      <c r="A10" s="16">
        <v>109</v>
      </c>
      <c r="B10" s="17" t="s">
        <v>111</v>
      </c>
      <c r="C10" s="17" t="s">
        <v>105</v>
      </c>
      <c r="D10" s="17" t="s">
        <v>107</v>
      </c>
    </row>
    <row r="11" spans="1:5" x14ac:dyDescent="0.25">
      <c r="A11" s="16">
        <v>110</v>
      </c>
      <c r="B11" s="17" t="s">
        <v>14</v>
      </c>
      <c r="C11" s="17" t="s">
        <v>105</v>
      </c>
      <c r="D11" s="17" t="s">
        <v>106</v>
      </c>
    </row>
    <row r="14" spans="1:5" x14ac:dyDescent="0.25">
      <c r="A14" s="18" t="s">
        <v>112</v>
      </c>
      <c r="B14" s="2" t="s">
        <v>107</v>
      </c>
      <c r="C14" s="2" t="s">
        <v>106</v>
      </c>
      <c r="D14" s="2" t="s">
        <v>109</v>
      </c>
      <c r="E14" s="2" t="s">
        <v>110</v>
      </c>
    </row>
    <row r="15" spans="1:5" x14ac:dyDescent="0.25">
      <c r="A15" s="18" t="s">
        <v>103</v>
      </c>
      <c r="B15" s="2" t="s">
        <v>113</v>
      </c>
      <c r="C15" s="2" t="s">
        <v>114</v>
      </c>
      <c r="D15" s="2" t="s">
        <v>114</v>
      </c>
      <c r="E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Bag. 3</vt:lpstr>
      <vt:lpstr>Bag. 4</vt:lpstr>
      <vt:lpstr>Bag. 5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Novan Nurseha</cp:lastModifiedBy>
  <dcterms:created xsi:type="dcterms:W3CDTF">2021-03-19T10:04:42Z</dcterms:created>
  <dcterms:modified xsi:type="dcterms:W3CDTF">2022-11-11T07:41:36Z</dcterms:modified>
</cp:coreProperties>
</file>