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rrukh/Documents/GitHub/Farrukh-s-Data-Analytics-Data-Space/Module 1 Challenge/"/>
    </mc:Choice>
  </mc:AlternateContent>
  <xr:revisionPtr revIDLastSave="0" documentId="8_{0070EEB9-C156-D84B-9EC9-F82F80F9A5C3}" xr6:coauthVersionLast="47" xr6:coauthVersionMax="47" xr10:uidLastSave="{00000000-0000-0000-0000-000000000000}"/>
  <bookViews>
    <workbookView xWindow="40640" yWindow="-1520" windowWidth="30160" windowHeight="18940" xr2:uid="{00000000-000D-0000-FFFF-FFFF00000000}"/>
  </bookViews>
  <sheets>
    <sheet name="Pivot Table" sheetId="4" r:id="rId1"/>
    <sheet name="Pivot Table 2" sheetId="5" r:id="rId2"/>
    <sheet name="Pivot Table 3" sheetId="11" r:id="rId3"/>
    <sheet name="Goal Analysis" sheetId="13" r:id="rId4"/>
    <sheet name="Statical Analysis" sheetId="15" r:id="rId5"/>
    <sheet name="Crowdfunding" sheetId="1" r:id="rId6"/>
  </sheets>
  <definedNames>
    <definedName name="_xlnm._FilterDatabase" localSheetId="5" hidden="1">Crowdfunding!$A$1:$T$1001</definedName>
  </definedNames>
  <calcPr calcId="191029" concurrentCalc="0"/>
  <pivotCaches>
    <pivotCache cacheId="0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5" l="1"/>
  <c r="J22" i="15"/>
  <c r="J21" i="15"/>
  <c r="J20" i="15"/>
  <c r="J19" i="15"/>
  <c r="J8" i="15"/>
  <c r="J18" i="15"/>
  <c r="J12" i="15"/>
  <c r="J11" i="15"/>
  <c r="J10" i="15"/>
  <c r="J9" i="15"/>
  <c r="J7" i="15"/>
  <c r="F933" i="1"/>
  <c r="I933" i="1"/>
  <c r="M933" i="1"/>
  <c r="O933" i="1"/>
  <c r="F928" i="1"/>
  <c r="I928" i="1"/>
  <c r="M928" i="1"/>
  <c r="O928" i="1"/>
  <c r="F929" i="1"/>
  <c r="I929" i="1"/>
  <c r="M929" i="1"/>
  <c r="O929" i="1"/>
  <c r="B2" i="13"/>
  <c r="C2" i="13"/>
  <c r="D2" i="13"/>
  <c r="E2" i="13"/>
  <c r="H2" i="13"/>
  <c r="B3" i="13"/>
  <c r="C3" i="13"/>
  <c r="D3" i="13"/>
  <c r="E3" i="13"/>
  <c r="H3" i="13"/>
  <c r="B4" i="13"/>
  <c r="C4" i="13"/>
  <c r="D4" i="13"/>
  <c r="E4" i="13"/>
  <c r="H4" i="13"/>
  <c r="B5" i="13"/>
  <c r="C5" i="13"/>
  <c r="D5" i="13"/>
  <c r="E5" i="13"/>
  <c r="H5" i="13"/>
  <c r="B6" i="13"/>
  <c r="C6" i="13"/>
  <c r="D6" i="13"/>
  <c r="E6" i="13"/>
  <c r="H6" i="13"/>
  <c r="B7" i="13"/>
  <c r="C7" i="13"/>
  <c r="D7" i="13"/>
  <c r="E7" i="13"/>
  <c r="H7" i="13"/>
  <c r="B8" i="13"/>
  <c r="C8" i="13"/>
  <c r="D8" i="13"/>
  <c r="E8" i="13"/>
  <c r="H8" i="13"/>
  <c r="B9" i="13"/>
  <c r="C9" i="13"/>
  <c r="D9" i="13"/>
  <c r="E9" i="13"/>
  <c r="H9" i="13"/>
  <c r="B10" i="13"/>
  <c r="C10" i="13"/>
  <c r="D10" i="13"/>
  <c r="E10" i="13"/>
  <c r="H10" i="13"/>
  <c r="B11" i="13"/>
  <c r="C11" i="13"/>
  <c r="D11" i="13"/>
  <c r="E11" i="13"/>
  <c r="H11" i="13"/>
  <c r="B12" i="13"/>
  <c r="C12" i="13"/>
  <c r="D12" i="13"/>
  <c r="E12" i="13"/>
  <c r="H12" i="13"/>
  <c r="B13" i="13"/>
  <c r="C13" i="13"/>
  <c r="D13" i="13"/>
  <c r="E13" i="13"/>
  <c r="H13" i="13"/>
  <c r="G2" i="13"/>
  <c r="G3" i="13"/>
  <c r="G4" i="13"/>
  <c r="G5" i="13"/>
  <c r="G6" i="13"/>
  <c r="G7" i="13"/>
  <c r="G8" i="13"/>
  <c r="G9" i="13"/>
  <c r="G10" i="13"/>
  <c r="G11" i="13"/>
  <c r="G12" i="13"/>
  <c r="G13" i="13"/>
  <c r="F2" i="13"/>
  <c r="F3" i="13"/>
  <c r="F4" i="13"/>
  <c r="F5" i="13"/>
  <c r="F6" i="13"/>
  <c r="F7" i="13"/>
  <c r="F8" i="13"/>
  <c r="F9" i="13"/>
  <c r="F10" i="13"/>
  <c r="F11" i="13"/>
  <c r="F12" i="13"/>
  <c r="F13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30" i="1"/>
  <c r="O931" i="1"/>
  <c r="O932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30" i="1"/>
  <c r="M931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30" i="1"/>
  <c r="I931" i="1"/>
  <c r="I932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30" i="1"/>
  <c r="F931" i="1"/>
  <c r="F932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<sst xmlns="http://schemas.openxmlformats.org/spreadsheetml/2006/main" count="9066" uniqueCount="2121">
  <si>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</si>
  <si>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</si>
  <si>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</si>
  <si>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</si>
  <si>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</si>
  <si>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</si>
  <si>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</si>
  <si>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</si>
  <si>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</si>
  <si>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</si>
  <si>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</si>
  <si>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</si>
  <si>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</si>
  <si>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</si>
  <si>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</si>
  <si>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</si>
  <si>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</si>
  <si>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</si>
  <si>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</si>
  <si>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</si>
  <si>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</si>
  <si>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</si>
  <si>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</si>
  <si>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</si>
  <si>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</si>
  <si>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</si>
  <si>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</si>
  <si>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</si>
  <si>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</si>
  <si>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</si>
  <si>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</si>
  <si>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</si>
  <si>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</si>
  <si>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</si>
  <si>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</si>
  <si>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</si>
  <si>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</si>
  <si>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</si>
  <si>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</si>
  <si>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</si>
  <si>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</si>
  <si>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</si>
  <si>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</si>
  <si>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</si>
  <si>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</si>
  <si>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</si>
  <si>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</si>
  <si>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</si>
  <si>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</si>
  <si>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</si>
  <si>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</si>
  <si>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</si>
  <si>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</si>
  <si>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</si>
  <si>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</si>
  <si>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</si>
  <si>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</si>
  <si>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</si>
  <si>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</si>
  <si>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</si>
  <si>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</si>
  <si>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</si>
  <si>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</si>
  <si>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</si>
  <si>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</si>
  <si>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</si>
  <si>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</si>
  <si>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</si>
  <si>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</si>
  <si>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</si>
  <si>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</si>
  <si>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</si>
  <si>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</si>
  <si>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</si>
  <si>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</si>
  <si>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</si>
  <si>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</si>
  <si>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</si>
  <si>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</si>
  <si>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</si>
  <si>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</si>
  <si>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</si>
  <si>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</si>
  <si>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</si>
  <si>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</si>
  <si>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</si>
  <si>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</si>
  <si>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</si>
  <si>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</si>
  <si>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</si>
  <si>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</si>
  <si>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</si>
  <si>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</si>
  <si>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</si>
  <si>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</si>
  <si>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</si>
  <si>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</si>
  <si>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</si>
  <si>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</si>
  <si>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</si>
  <si>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</si>
  <si>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</si>
  <si>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</si>
  <si>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</si>
  <si>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</si>
  <si>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</si>
  <si>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</si>
  <si>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</si>
  <si>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</si>
  <si>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</si>
  <si>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</si>
  <si>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</si>
  <si>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</si>
  <si>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</si>
  <si>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</si>
  <si>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</si>
  <si>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</si>
  <si>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</si>
  <si>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</si>
  <si>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</si>
  <si>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</si>
  <si>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</si>
  <si>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</si>
  <si>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</si>
  <si>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</si>
  <si>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</si>
  <si>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</si>
  <si>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</si>
  <si>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</si>
  <si>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</si>
  <si>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</si>
  <si>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</si>
  <si>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</si>
  <si>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</si>
  <si>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</si>
  <si>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</si>
  <si>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</si>
  <si>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</si>
  <si>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</si>
  <si>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</si>
  <si>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</si>
  <si>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</si>
  <si>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</si>
  <si>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</si>
  <si>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</si>
  <si>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</si>
  <si>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</si>
  <si>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</si>
  <si>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</si>
  <si>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</si>
  <si>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</si>
  <si>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</si>
  <si>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</si>
  <si>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</si>
  <si>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</si>
  <si>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</si>
  <si>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</si>
  <si>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</si>
  <si>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</si>
  <si>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</si>
  <si>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</si>
  <si>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</si>
  <si>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</si>
  <si>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</si>
  <si>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</si>
  <si>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</si>
  <si>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</si>
  <si>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</si>
  <si>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</si>
  <si>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</si>
  <si>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</si>
  <si>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</si>
  <si>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</si>
  <si>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</si>
  <si>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</si>
  <si>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</si>
  <si>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</si>
  <si>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</si>
  <si>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</si>
  <si>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</si>
  <si>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</si>
  <si>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</si>
  <si>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</si>
  <si>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</si>
  <si>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</si>
  <si>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</si>
  <si>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</si>
  <si>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</si>
  <si>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</si>
  <si>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</si>
  <si>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</si>
  <si>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</si>
  <si>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</si>
  <si>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</si>
  <si>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</si>
  <si>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</si>
  <si>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</si>
  <si>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</si>
  <si>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</si>
  <si>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</si>
  <si>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</si>
  <si>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</si>
  <si>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</si>
  <si>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</si>
  <si>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</si>
  <si>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</si>
  <si>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</si>
  <si>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</si>
  <si>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</si>
  <si>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</si>
  <si>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</si>
  <si>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</si>
  <si>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</si>
  <si>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</si>
  <si>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</si>
  <si>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</si>
  <si>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</si>
  <si>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</si>
  <si>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</si>
  <si>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</si>
  <si>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</si>
  <si>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</si>
  <si>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</si>
  <si>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</si>
  <si>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</si>
  <si>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</si>
  <si>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</si>
  <si>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</si>
  <si>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</si>
  <si>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</si>
  <si>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</si>
  <si>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</si>
  <si>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</si>
  <si>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</si>
  <si>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</si>
  <si>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</si>
  <si>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</si>
  <si>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</si>
  <si>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</si>
  <si>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</si>
  <si>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</si>
  <si>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</si>
  <si>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</si>
  <si>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</si>
  <si>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</si>
  <si>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</si>
  <si>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</si>
  <si>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</si>
  <si>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</si>
  <si>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</si>
  <si>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</si>
  <si>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</si>
  <si>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</si>
  <si>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</si>
  <si>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</si>
  <si>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</si>
  <si>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</si>
  <si>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</si>
  <si>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</si>
  <si>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</si>
  <si>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</si>
  <si>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</si>
  <si>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</si>
  <si>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</si>
  <si>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</si>
  <si>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</si>
  <si>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</si>
  <si>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</si>
  <si>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</si>
  <si>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</si>
  <si>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</si>
  <si>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</si>
  <si>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</si>
  <si>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</si>
  <si>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</si>
  <si>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</si>
  <si>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</si>
  <si>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</si>
  <si>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</si>
  <si>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</si>
  <si>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</si>
  <si>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</si>
  <si>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</si>
  <si>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</si>
  <si>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</si>
  <si>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</si>
  <si>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</si>
  <si>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</si>
  <si>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</si>
  <si>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</si>
  <si>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</si>
  <si>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</si>
  <si>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</si>
  <si>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</si>
  <si>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</si>
  <si>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</si>
  <si>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</si>
  <si>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</si>
  <si>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</si>
  <si>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</si>
  <si>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</si>
  <si>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</si>
  <si>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</si>
  <si>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</si>
  <si>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</si>
  <si>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</si>
  <si>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</si>
  <si>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</si>
  <si>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</si>
  <si>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</si>
  <si>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</si>
  <si>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</si>
  <si>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</si>
  <si>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</si>
  <si>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</si>
  <si>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</si>
  <si>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</si>
  <si>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</si>
  <si>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</si>
  <si>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</si>
  <si>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</si>
  <si>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</si>
  <si>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</si>
  <si>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</si>
  <si>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</si>
  <si>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</si>
  <si>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</si>
  <si>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</si>
  <si>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</si>
  <si>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</si>
  <si>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</si>
  <si>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</si>
  <si>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</si>
  <si>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</si>
  <si>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</si>
  <si>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</si>
  <si>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</si>
  <si>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</si>
  <si>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</si>
  <si>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</si>
  <si>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</si>
  <si>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</si>
  <si>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</si>
  <si>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</si>
  <si>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</si>
  <si>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</si>
  <si>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</si>
  <si>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</si>
  <si>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</si>
  <si>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</si>
  <si>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</si>
  <si>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</si>
  <si>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</si>
  <si>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</si>
  <si>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</si>
  <si>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</si>
  <si>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</si>
  <si>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</si>
  <si>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</si>
  <si>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</si>
  <si>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</si>
  <si>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</si>
  <si>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</si>
  <si>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</si>
  <si>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</si>
  <si>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</si>
  <si>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</si>
  <si>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</si>
  <si>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</si>
  <si>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</si>
  <si>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</si>
  <si>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</si>
  <si>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</si>
  <si>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</si>
  <si>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</si>
  <si>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</si>
  <si>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</si>
  <si>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</si>
  <si>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</si>
  <si>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</si>
  <si>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</si>
  <si>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</si>
  <si>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</si>
  <si>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</si>
  <si>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</si>
  <si>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</si>
  <si>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</si>
  <si>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</si>
  <si>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</si>
  <si>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</si>
  <si>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</si>
  <si>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</si>
  <si>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</si>
  <si>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</si>
  <si>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</si>
  <si>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</si>
  <si>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</si>
  <si>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</si>
  <si>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</si>
  <si>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</si>
  <si>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</si>
  <si>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</si>
  <si>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</si>
  <si>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</si>
  <si>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</si>
  <si>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</si>
  <si>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</si>
  <si>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</si>
  <si>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</si>
  <si>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</si>
  <si>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</si>
  <si>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</si>
  <si>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</si>
  <si>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</si>
  <si>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</si>
  <si>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</si>
  <si>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</si>
  <si>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</si>
  <si>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</si>
  <si>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</si>
  <si>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</si>
  <si>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</si>
  <si>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</si>
  <si>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</si>
  <si>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</si>
  <si>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</si>
  <si>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</si>
  <si>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</si>
  <si>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</si>
  <si>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</si>
  <si>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</si>
  <si>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</si>
  <si>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</si>
  <si>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</si>
  <si>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</si>
  <si>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</si>
  <si>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</si>
  <si>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</si>
  <si>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</si>
  <si>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</si>
  <si>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</si>
  <si>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</si>
  <si>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</si>
  <si>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</si>
  <si>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</si>
  <si>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</si>
  <si>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</si>
  <si>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</si>
  <si>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</si>
  <si>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</si>
  <si>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</si>
  <si>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</si>
  <si>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</si>
  <si>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</si>
  <si>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</si>
  <si>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</si>
  <si>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</si>
  <si>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</si>
  <si>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</si>
  <si>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</si>
  <si>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</si>
  <si>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</si>
  <si>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</si>
  <si>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</si>
  <si>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</si>
  <si>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</si>
  <si>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</si>
  <si>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</si>
  <si>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</si>
  <si>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</si>
  <si>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</si>
  <si>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</si>
  <si>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</si>
  <si>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</si>
  <si>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</si>
  <si>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</si>
  <si>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</si>
  <si>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</si>
  <si>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</si>
  <si>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</si>
  <si>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</si>
  <si>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</si>
  <si>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</si>
  <si>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</si>
  <si>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</si>
  <si>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</si>
  <si>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</si>
  <si>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</si>
  <si>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</si>
  <si>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</si>
  <si>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</si>
  <si>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</si>
  <si>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</si>
  <si>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</si>
  <si>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</si>
  <si>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</si>
  <si>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</si>
  <si>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</si>
  <si>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</si>
  <si>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</si>
  <si>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</si>
  <si>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</si>
  <si>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</si>
  <si>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</si>
  <si>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</si>
  <si>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</si>
  <si>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</si>
  <si>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</si>
  <si>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</si>
  <si>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</si>
  <si>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</si>
  <si>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</si>
  <si>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</si>
  <si>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</si>
  <si>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</si>
  <si>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</si>
  <si>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</si>
  <si>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</si>
  <si>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</si>
  <si>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</si>
  <si>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</si>
  <si>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</si>
  <si>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</si>
  <si>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</si>
  <si>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</si>
  <si>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</si>
  <si>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</si>
  <si>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</si>
  <si>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</si>
  <si>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</si>
  <si>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</si>
  <si>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</si>
  <si>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</si>
  <si>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</si>
  <si>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</si>
  <si>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</si>
  <si>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</si>
  <si>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</si>
  <si>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</si>
  <si>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</si>
  <si>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</si>
  <si>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</si>
  <si>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</si>
  <si>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</si>
  <si>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</si>
  <si>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</si>
  <si>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</si>
  <si>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</si>
  <si>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</si>
  <si>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</si>
  <si>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</si>
  <si>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</si>
  <si>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</si>
  <si>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</si>
  <si>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</si>
  <si>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</si>
  <si>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</si>
  <si>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</si>
  <si>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</si>
  <si>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</si>
  <si>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</si>
  <si>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</si>
  <si>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</si>
  <si>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</si>
  <si>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</si>
  <si>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</si>
  <si>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</si>
  <si>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</si>
  <si>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</si>
  <si>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</si>
  <si>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</si>
  <si>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</si>
  <si>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</si>
  <si>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</si>
  <si>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</si>
  <si>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</si>
  <si>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</si>
  <si>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</si>
  <si>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</si>
  <si>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</si>
  <si>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</si>
  <si>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</si>
  <si>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</si>
  <si>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</si>
  <si>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</si>
  <si>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</si>
  <si>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</si>
  <si>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</si>
  <si>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</si>
  <si>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</si>
  <si>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</si>
  <si>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</si>
  <si>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</si>
  <si>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</si>
  <si>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</si>
  <si>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</si>
  <si>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</si>
  <si>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</si>
  <si>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</si>
  <si>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</si>
  <si>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</si>
  <si>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</si>
  <si>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</si>
  <si>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</si>
  <si>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</si>
  <si>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</si>
  <si>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</si>
  <si>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</si>
  <si>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</si>
  <si>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</si>
  <si>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</si>
  <si>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</si>
  <si>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</si>
  <si>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</si>
  <si>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</si>
  <si>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</si>
  <si>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</si>
  <si>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</si>
  <si>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</si>
  <si>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</si>
  <si>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</si>
  <si>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</si>
  <si>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</si>
  <si>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</si>
  <si>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</si>
  <si>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</si>
  <si>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</si>
  <si>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</si>
  <si>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</si>
  <si>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</si>
  <si>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</si>
  <si>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</si>
  <si>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</si>
  <si>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</si>
  <si>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</si>
  <si>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</si>
  <si>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</si>
  <si>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</si>
  <si>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</si>
  <si>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</si>
  <si>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</si>
  <si>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</si>
  <si>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</si>
  <si>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</si>
  <si>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</si>
  <si>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</si>
  <si>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</si>
  <si>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</si>
  <si>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</si>
  <si>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</si>
  <si>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</si>
  <si>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</si>
  <si>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</si>
  <si>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</si>
  <si>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</si>
  <si>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</si>
  <si>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</si>
  <si>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</si>
  <si>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</si>
  <si>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</si>
  <si>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</si>
  <si>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</si>
  <si>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</si>
  <si>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</si>
  <si>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</si>
  <si>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</si>
  <si>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</si>
  <si>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</si>
  <si>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</si>
  <si>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</si>
  <si>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</si>
  <si>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</si>
  <si>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</si>
  <si>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</si>
  <si>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</si>
  <si>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</si>
  <si>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</si>
  <si>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</si>
  <si>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</si>
  <si>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</si>
  <si>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</si>
  <si>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</si>
  <si>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</si>
  <si>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</si>
  <si>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</si>
  <si>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</si>
  <si>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</si>
  <si>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</si>
  <si>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</si>
  <si>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</si>
  <si>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</si>
  <si>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</si>
  <si>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</si>
  <si>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</si>
  <si>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</si>
  <si>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</si>
  <si>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</si>
  <si>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</si>
  <si>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</si>
  <si>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</si>
  <si>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</si>
  <si>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</si>
  <si>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</si>
  <si>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</si>
  <si>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</si>
  <si>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</si>
  <si>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</si>
  <si>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</si>
  <si>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</si>
  <si>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</si>
  <si>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</si>
  <si>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</si>
  <si>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</si>
  <si>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</si>
  <si>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</si>
  <si>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</si>
  <si>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</si>
  <si>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</si>
  <si>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</si>
  <si>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</si>
  <si>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</si>
  <si>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</si>
  <si>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</si>
  <si>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</si>
  <si>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</si>
  <si>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</si>
  <si>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</si>
  <si>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</si>
  <si>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</si>
  <si>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</si>
  <si>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</si>
  <si>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</si>
  <si>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</si>
  <si>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</si>
  <si>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</si>
  <si>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</si>
  <si>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</si>
  <si>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</si>
  <si>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</si>
  <si>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</si>
  <si>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</si>
  <si>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</si>
  <si>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</si>
  <si>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</si>
  <si>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</si>
  <si>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</si>
  <si>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</si>
  <si>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</si>
  <si>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</si>
  <si>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</si>
  <si>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</si>
  <si>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</si>
  <si>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</si>
  <si>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</si>
  <si>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</si>
  <si>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</si>
  <si>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</si>
  <si>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</si>
  <si>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</si>
  <si>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</si>
  <si>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</si>
  <si>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</si>
  <si>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</si>
  <si>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</si>
  <si>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</si>
  <si>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</si>
  <si>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</si>
  <si>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</si>
  <si>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</si>
  <si>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</si>
  <si>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</si>
  <si>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</si>
  <si>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</si>
  <si>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</si>
  <si>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</si>
  <si>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</si>
  <si>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</si>
  <si>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</si>
  <si>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</si>
  <si>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</si>
  <si>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</si>
  <si>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</si>
  <si>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</si>
  <si>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</si>
  <si>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</si>
  <si>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</si>
  <si>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</si>
  <si>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</si>
  <si>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</si>
  <si>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</si>
  <si>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</si>
  <si>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</si>
  <si>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</si>
  <si>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</si>
  <si>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</si>
  <si>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</si>
  <si>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</si>
  <si>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</si>
  <si>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</si>
  <si>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</si>
  <si>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</si>
  <si>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</si>
  <si>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</si>
  <si>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</si>
  <si>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</si>
  <si>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</si>
  <si>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</si>
  <si>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</si>
  <si>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</si>
  <si>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</si>
  <si>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</si>
  <si>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</si>
  <si>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</si>
  <si>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</si>
  <si>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</si>
  <si>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</si>
  <si>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</si>
  <si>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</si>
  <si>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</si>
  <si>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</si>
  <si>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</si>
  <si>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</si>
  <si>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</si>
  <si>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</si>
  <si>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</si>
  <si>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</si>
  <si>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</si>
  <si>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</si>
  <si>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</si>
  <si>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</si>
  <si>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</si>
  <si>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</si>
  <si>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</si>
  <si>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</si>
  <si>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</si>
  <si>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</si>
  <si>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</si>
  <si>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</si>
  <si>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</si>
  <si>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</si>
  <si>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</si>
  <si>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</si>
  <si>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</si>
  <si>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</si>
  <si>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</si>
  <si>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</si>
  <si>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</si>
  <si>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</si>
  <si>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</si>
  <si>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</si>
  <si>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</si>
  <si>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</si>
  <si>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</si>
  <si>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</si>
  <si>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</si>
  <si>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</si>
  <si>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</si>
  <si>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</si>
  <si>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</si>
  <si>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</si>
  <si>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</si>
  <si>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</si>
  <si>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</si>
  <si>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</si>
  <si>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</si>
  <si>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</si>
  <si>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</si>
  <si>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</si>
  <si>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</si>
  <si>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</si>
  <si>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</si>
  <si>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</si>
  <si>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</si>
  <si>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</si>
  <si>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</si>
  <si>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</si>
  <si>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</si>
  <si>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</si>
  <si>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</si>
  <si>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</si>
  <si>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</si>
  <si>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</si>
  <si>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</si>
  <si>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</si>
  <si>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</si>
  <si>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</si>
  <si>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</si>
  <si>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</si>
  <si>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</si>
  <si>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</si>
  <si>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</si>
  <si>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</si>
  <si>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</si>
  <si>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</si>
  <si>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</si>
  <si>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</si>
  <si>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</si>
  <si>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</si>
  <si>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</si>
  <si>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</si>
  <si>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</si>
  <si>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</si>
  <si>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</si>
  <si>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</si>
  <si>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</si>
  <si>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</si>
  <si>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</si>
  <si>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</si>
  <si>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</si>
  <si>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</si>
  <si>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</si>
  <si>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</si>
  <si>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</si>
  <si>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</si>
  <si>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</si>
  <si>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</si>
  <si>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</si>
  <si>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</si>
  <si>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</si>
  <si>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</si>
  <si>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</si>
  <si>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</si>
  <si>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</si>
  <si>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</si>
  <si>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</si>
  <si>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</si>
  <si>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</si>
  <si>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</si>
  <si>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</si>
  <si>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</si>
  <si>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</si>
  <si>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</si>
  <si>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</si>
  <si>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</si>
  <si>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</si>
  <si>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</si>
  <si>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</si>
  <si>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</si>
  <si>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</si>
  <si>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</si>
  <si>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</si>
  <si>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</si>
  <si>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</si>
  <si>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</si>
  <si>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</si>
  <si>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</si>
  <si>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</si>
  <si>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</si>
  <si>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</si>
  <si>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</si>
  <si>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</si>
  <si>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</si>
  <si>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</si>
  <si>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</si>
  <si>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</si>
  <si>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</si>
  <si>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</si>
  <si>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</si>
  <si>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</si>
  <si>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</si>
  <si>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</si>
  <si>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</si>
  <si>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</si>
  <si>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</si>
  <si>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</si>
  <si>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</si>
  <si>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</si>
  <si>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</si>
  <si>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</si>
  <si>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</si>
  <si>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</si>
  <si>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</si>
  <si>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</si>
  <si>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</si>
  <si>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</si>
  <si>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</si>
  <si>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</si>
  <si>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</si>
  <si>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</si>
  <si>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</si>
  <si>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</si>
  <si>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</si>
  <si>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</si>
  <si>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</si>
  <si>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</si>
  <si>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</si>
  <si>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</si>
  <si>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</si>
  <si>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</si>
  <si>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</si>
  <si>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</si>
  <si>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</si>
  <si>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</si>
  <si>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</si>
  <si>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</si>
  <si>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</si>
  <si>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</si>
  <si>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</si>
  <si>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</si>
  <si>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</si>
  <si>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</si>
  <si>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</si>
  <si>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</si>
  <si>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</si>
  <si>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</si>
  <si>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</si>
  <si>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</si>
  <si>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</si>
  <si>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</si>
  <si>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</si>
  <si>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</si>
  <si>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</si>
  <si>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</si>
  <si>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</si>
  <si>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</si>
  <si>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</si>
  <si>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</si>
  <si>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</si>
  <si>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</si>
  <si>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</si>
  <si>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</si>
  <si>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</si>
  <si>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</si>
  <si>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</si>
  <si>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</si>
  <si>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</si>
  <si>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</si>
  <si>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</si>
  <si>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</si>
  <si>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</si>
  <si>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</si>
  <si>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</si>
  <si>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</si>
  <si>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</si>
  <si>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</si>
  <si>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</si>
  <si>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</si>
  <si>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</si>
  <si>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</si>
  <si>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</si>
  <si>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</si>
  <si>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</si>
  <si>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</si>
  <si>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</si>
  <si>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</si>
  <si>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</si>
  <si>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</si>
  <si>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</si>
  <si>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</si>
  <si>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</si>
  <si>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</si>
  <si>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</si>
  <si>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</si>
  <si>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</si>
  <si>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</si>
  <si>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</si>
  <si>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</si>
  <si>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</si>
  <si>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</si>
  <si>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</si>
  <si>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</si>
  <si>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</si>
  <si>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</si>
  <si>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</si>
  <si>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</si>
  <si>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</si>
  <si>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</si>
  <si>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</si>
  <si>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</si>
  <si>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</si>
  <si>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</si>
  <si>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</si>
  <si>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</si>
  <si>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</si>
  <si>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</si>
  <si>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</si>
  <si>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</si>
  <si>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</si>
  <si>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</si>
  <si>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</si>
  <si>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</si>
  <si>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</si>
  <si>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</si>
  <si>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</si>
  <si>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</si>
  <si>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</si>
  <si>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</si>
  <si>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</si>
  <si>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</si>
  <si>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</si>
  <si>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</si>
  <si>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</si>
  <si>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</si>
  <si>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</si>
  <si>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</si>
  <si>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</si>
  <si>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</si>
  <si>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</si>
  <si>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</si>
  <si>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</si>
  <si>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</si>
  <si>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</si>
  <si>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</si>
  <si>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</si>
  <si>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</si>
  <si>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</si>
  <si>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</si>
  <si>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</si>
  <si>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</si>
  <si>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</si>
  <si>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</si>
  <si>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</si>
  <si>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</si>
  <si>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</si>
  <si>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</si>
  <si>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</si>
  <si>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</si>
  <si>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</si>
  <si>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</si>
  <si>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</si>
  <si>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</si>
  <si>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</si>
  <si>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</si>
  <si>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</si>
  <si>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</si>
  <si>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</si>
  <si>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</si>
  <si>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</si>
  <si>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</si>
  <si>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</si>
  <si>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</si>
  <si>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</si>
  <si>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</si>
  <si>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</si>
  <si>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</si>
  <si>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</si>
  <si>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</si>
  <si>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</si>
  <si>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</si>
  <si>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</si>
  <si>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</si>
  <si>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</si>
  <si>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</si>
  <si>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</si>
  <si>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</si>
  <si>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</si>
  <si>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</si>
  <si>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</si>
  <si>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</si>
  <si>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</si>
  <si>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</si>
  <si>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</si>
  <si>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</si>
  <si>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</si>
  <si>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</si>
  <si>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</si>
  <si>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</si>
  <si>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</si>
  <si>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</si>
  <si>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</si>
  <si>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</si>
  <si>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</si>
  <si>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</si>
  <si>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</si>
  <si>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</si>
  <si>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</si>
  <si>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</si>
  <si>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</si>
  <si>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</si>
  <si>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</si>
  <si>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</si>
  <si>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</si>
  <si>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</si>
  <si>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</si>
  <si>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</si>
  <si>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</si>
  <si>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</si>
  <si>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</si>
  <si>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</si>
  <si>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</si>
  <si>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</si>
  <si>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</si>
  <si>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</si>
  <si>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</si>
  <si>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</si>
  <si>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</si>
  <si>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</si>
  <si>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</si>
  <si>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</si>
  <si>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</si>
  <si>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</si>
  <si>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</si>
  <si>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</si>
  <si>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</si>
  <si>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</si>
  <si>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</si>
  <si>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</si>
  <si>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</si>
  <si>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</si>
  <si>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</si>
  <si>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</si>
  <si>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</si>
  <si>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</si>
  <si>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</si>
  <si>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</si>
  <si>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</si>
  <si>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</si>
  <si>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</si>
  <si>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</si>
  <si>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</si>
  <si>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</si>
  <si>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</si>
  <si>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</si>
  <si>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</si>
  <si>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</si>
  <si>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</si>
  <si>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</si>
  <si>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</si>
  <si>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</si>
  <si>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</si>
  <si>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</si>
  <si>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</si>
  <si>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</si>
  <si>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</si>
  <si>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</si>
  <si>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</si>
  <si>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</si>
  <si>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</si>
  <si>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</si>
  <si>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</si>
  <si>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</si>
  <si>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</si>
  <si>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</si>
  <si>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</si>
  <si>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</si>
  <si>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</si>
  <si>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</si>
  <si>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</si>
  <si>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</si>
  <si>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</si>
  <si>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</si>
  <si>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</si>
  <si>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</si>
  <si>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</si>
  <si>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</si>
  <si>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</si>
  <si>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</si>
  <si>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</si>
  <si>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</si>
  <si>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</si>
  <si>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</si>
  <si>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</si>
  <si>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</si>
  <si>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</si>
  <si>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</si>
  <si>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</si>
  <si>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</si>
  <si>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</si>
  <si>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</si>
  <si>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</si>
  <si>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</si>
  <si>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</si>
  <si>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</si>
  <si>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</si>
  <si>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</si>
  <si>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</si>
  <si>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</si>
  <si>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</si>
  <si>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</si>
  <si>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</si>
  <si>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</si>
  <si>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</si>
  <si>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</si>
  <si>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</si>
  <si>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</si>
  <si>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</si>
  <si>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</si>
  <si>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</si>
  <si>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</si>
  <si>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</si>
  <si>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</si>
  <si>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</si>
  <si>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</si>
  <si>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</si>
  <si>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</si>
  <si>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</si>
  <si>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</si>
  <si>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</si>
  <si>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</si>
  <si>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</si>
  <si>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</si>
  <si>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</si>
  <si>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</si>
  <si>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</si>
  <si>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</si>
  <si>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</si>
  <si>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</si>
  <si>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</si>
  <si>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</si>
  <si>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</si>
  <si>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</si>
  <si>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</si>
  <si>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</si>
  <si>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</si>
  <si>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</si>
  <si>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</si>
  <si>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</si>
  <si>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</si>
  <si>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</si>
  <si>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</si>
  <si>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</si>
  <si>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</si>
  <si>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</si>
  <si>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</si>
  <si>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</si>
  <si>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</si>
  <si>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</si>
  <si>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</si>
  <si>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</si>
  <si>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</si>
  <si>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</si>
  <si>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</si>
  <si>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</si>
  <si>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</si>
  <si>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</si>
  <si>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</si>
  <si>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</si>
  <si>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</si>
  <si>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</si>
  <si>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</si>
  <si>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</si>
  <si>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</si>
  <si>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</si>
  <si>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</si>
  <si>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</si>
  <si>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</si>
  <si>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</si>
  <si>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</si>
  <si>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</si>
  <si>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</si>
  <si>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</si>
  <si>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</si>
  <si>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</si>
  <si>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</si>
  <si>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</si>
  <si>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</si>
  <si>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</si>
  <si>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</si>
  <si>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</si>
  <si>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</si>
  <si>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</si>
  <si>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</si>
  <si>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</si>
  <si>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</si>
  <si>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</si>
  <si>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</si>
  <si>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</si>
  <si>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</si>
  <si>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</si>
  <si>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</si>
  <si>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</si>
  <si>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</si>
  <si>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</si>
  <si>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</si>
  <si>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</si>
  <si>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</si>
  <si>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</si>
  <si>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</si>
  <si>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</si>
  <si>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</si>
  <si>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</si>
  <si>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</si>
  <si>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</si>
  <si>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</si>
  <si>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</si>
  <si>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</si>
  <si>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</si>
  <si>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</si>
  <si>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</si>
  <si>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</si>
  <si>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</si>
  <si>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</si>
  <si>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</si>
  <si>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</si>
  <si>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</si>
  <si>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</si>
  <si>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</si>
  <si>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</si>
  <si>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</si>
  <si>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</si>
  <si>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</si>
  <si>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</si>
  <si>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</si>
  <si>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</si>
  <si>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</si>
  <si>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</si>
  <si>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</si>
  <si>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</si>
  <si>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</si>
  <si>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</si>
  <si>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</si>
  <si>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</si>
  <si>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</si>
  <si>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</si>
  <si>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</si>
  <si>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</si>
  <si>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</si>
  <si>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</si>
  <si>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</si>
  <si>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</si>
  <si>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</si>
  <si>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</si>
  <si>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</si>
  <si>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</si>
  <si>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</si>
  <si>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</si>
  <si>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</si>
  <si>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</si>
  <si>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</si>
  <si>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</si>
  <si>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</si>
  <si>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</si>
  <si>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</si>
  <si>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</si>
  <si>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</si>
  <si>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</si>
  <si>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</si>
  <si>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</si>
  <si>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</si>
  <si>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</si>
  <si>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</si>
  <si>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</si>
  <si>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</si>
  <si>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</si>
  <si>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</si>
  <si>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</si>
  <si>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</si>
  <si>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</si>
  <si>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</si>
  <si>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</si>
  <si>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</si>
  <si>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</si>
  <si>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</si>
  <si>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</si>
  <si>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</si>
  <si>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</si>
  <si>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</si>
  <si>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</si>
  <si>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</si>
  <si>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</si>
  <si>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</si>
  <si>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</si>
  <si>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</si>
  <si>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</si>
  <si>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</si>
  <si>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</si>
  <si>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</si>
  <si>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</si>
  <si>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</si>
  <si>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</si>
  <si>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</si>
  <si>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</si>
  <si>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</si>
  <si>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</si>
  <si>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</si>
  <si>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</si>
  <si>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</si>
  <si>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</si>
  <si>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</si>
  <si>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</si>
  <si>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</si>
  <si>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</si>
  <si>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</si>
  <si>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</si>
  <si>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</si>
  <si>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</si>
  <si>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</si>
  <si>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</si>
  <si>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</si>
  <si>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</si>
  <si>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</si>
  <si>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</si>
  <si>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</si>
  <si>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</si>
  <si>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</si>
  <si>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</si>
  <si>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</si>
  <si>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</si>
  <si>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</si>
  <si>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</si>
  <si>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</si>
  <si>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</si>
  <si>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</si>
  <si>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</si>
  <si>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</si>
  <si>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</si>
  <si>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</si>
  <si>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</si>
  <si>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</si>
  <si>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</si>
  <si>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</si>
  <si>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</si>
  <si>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</si>
  <si>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</si>
  <si>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</si>
  <si>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</si>
  <si>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</si>
  <si>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</si>
  <si>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</si>
  <si>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</si>
  <si>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</si>
  <si>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</si>
  <si>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</si>
  <si>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</si>
  <si>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</si>
  <si>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</si>
  <si>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</si>
  <si>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</si>
  <si>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</si>
  <si>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</si>
  <si>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</si>
  <si>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</si>
  <si>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</si>
  <si>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</si>
  <si>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</si>
  <si>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</si>
  <si>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</si>
  <si>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</si>
  <si>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</si>
  <si>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</si>
  <si>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</si>
  <si>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</si>
  <si>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</si>
  <si>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</si>
  <si>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</si>
  <si>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</si>
  <si>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</si>
  <si>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</si>
  <si>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</si>
  <si>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</si>
  <si>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</si>
  <si>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</si>
  <si>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</si>
  <si>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</si>
  <si>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</si>
  <si>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</si>
  <si>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</si>
  <si>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</si>
  <si>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</si>
  <si>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</si>
  <si>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</si>
  <si>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</si>
  <si>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</si>
  <si>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</si>
  <si>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</si>
  <si>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</si>
  <si>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</si>
  <si>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</si>
  <si>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</si>
  <si>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</si>
  <si>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</si>
  <si>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</si>
  <si>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</si>
  <si>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</si>
  <si>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</si>
  <si>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</si>
  <si>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</si>
  <si>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</si>
  <si>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</si>
  <si>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</si>
  <si>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</si>
  <si>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</si>
  <si>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</si>
  <si>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</si>
  <si>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</si>
  <si>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</si>
  <si>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</si>
  <si>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</si>
  <si>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</si>
  <si>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</si>
  <si>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</si>
  <si>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</si>
  <si>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</si>
  <si>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</si>
  <si>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</si>
  <si>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</si>
  <si>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</si>
  <si>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</si>
  <si>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</si>
  <si>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</si>
  <si>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</si>
  <si>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</si>
  <si>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</si>
  <si>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</si>
  <si>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</si>
  <si>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</si>
  <si>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</si>
  <si>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</si>
  <si>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</si>
  <si>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</si>
  <si>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</si>
  <si>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</si>
  <si>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</si>
  <si>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</si>
  <si>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</si>
  <si>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</si>
  <si>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</si>
  <si>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</si>
  <si>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</si>
  <si>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</si>
  <si>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</si>
  <si>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</si>
  <si>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</si>
  <si>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</si>
  <si>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</si>
  <si>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</si>
  <si>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</si>
  <si>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</si>
  <si>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</si>
  <si>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</si>
  <si>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</si>
  <si>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</si>
  <si>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</si>
  <si>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</si>
  <si>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</si>
  <si>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</si>
  <si>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</si>
  <si>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</si>
  <si>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</si>
  <si>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</si>
  <si>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</si>
  <si>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</si>
  <si>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</si>
  <si>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</si>
  <si>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</si>
  <si>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</si>
  <si>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</si>
  <si>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</si>
  <si>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</si>
  <si>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</si>
  <si>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</si>
  <si>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</si>
  <si>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</si>
  <si>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</si>
  <si>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</si>
  <si>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</si>
  <si>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</si>
  <si>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</si>
  <si>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</si>
  <si>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</si>
  <si>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</si>
  <si>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</si>
  <si>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</si>
  <si>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</si>
  <si>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</si>
  <si>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</si>
  <si>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</si>
  <si>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</si>
  <si>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</si>
  <si>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</si>
  <si>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</si>
  <si>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</si>
  <si>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</si>
  <si>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</si>
  <si>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</si>
  <si>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</si>
  <si>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</si>
  <si>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</si>
  <si>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</si>
  <si>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</si>
  <si>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</si>
  <si>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</si>
  <si>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</si>
  <si>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</si>
  <si>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</si>
  <si>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</si>
  <si>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</si>
  <si>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</si>
  <si>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</si>
  <si>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</si>
  <si>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</si>
  <si>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</si>
  <si>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</si>
  <si>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</si>
  <si>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</si>
  <si>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</si>
  <si>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</si>
  <si>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</si>
  <si>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</si>
  <si>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</si>
  <si>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</si>
  <si>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</si>
  <si>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</si>
  <si>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</si>
  <si>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</si>
  <si>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</si>
  <si>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</si>
  <si>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</si>
  <si>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</si>
  <si>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</si>
  <si>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</si>
  <si>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</si>
  <si>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</si>
  <si>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</si>
  <si>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</si>
  <si>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</si>
  <si>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</si>
  <si>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</si>
  <si>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</si>
  <si>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</si>
  <si>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</si>
  <si>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</si>
  <si>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</si>
  <si>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</si>
  <si>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</si>
  <si>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</si>
  <si>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</si>
  <si>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</si>
  <si>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</si>
  <si>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</si>
  <si>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</si>
  <si>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</si>
  <si>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</si>
  <si>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</si>
  <si>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</si>
  <si>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</si>
  <si>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</si>
  <si>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</si>
  <si>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</si>
  <si>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</si>
  <si>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</si>
  <si>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</si>
  <si>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</si>
  <si>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</si>
  <si>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</si>
  <si>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</si>
  <si>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</si>
  <si>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</si>
  <si>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</si>
  <si>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</si>
  <si>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</si>
  <si>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</si>
  <si>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</si>
  <si>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</si>
  <si>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</si>
  <si>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</si>
  <si>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</si>
  <si>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</si>
  <si>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</si>
  <si>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</si>
  <si>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</si>
  <si>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</si>
  <si>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</si>
  <si>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</si>
  <si>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</si>
  <si>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</si>
  <si>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</si>
  <si>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</si>
  <si>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</si>
  <si>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</si>
  <si>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</si>
  <si>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</si>
  <si>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</si>
  <si>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</si>
  <si>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</si>
  <si>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</si>
  <si>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</si>
  <si>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</si>
  <si>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</si>
  <si>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</si>
  <si>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</si>
  <si>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</si>
  <si>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</si>
  <si>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</si>
  <si>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</si>
  <si>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</si>
  <si>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</si>
  <si>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</si>
  <si>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</si>
  <si>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</si>
  <si>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</si>
  <si>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</si>
  <si>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</si>
  <si>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</si>
  <si>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</si>
  <si>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</si>
  <si>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</si>
  <si>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</si>
  <si>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</si>
  <si>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</si>
  <si>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</si>
  <si>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</si>
  <si>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</si>
  <si>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</si>
  <si>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</si>
  <si>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</si>
  <si>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</si>
  <si>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</si>
  <si>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</si>
  <si>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</si>
  <si>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</si>
  <si>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</si>
  <si>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</si>
  <si>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</si>
  <si>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</si>
  <si>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</si>
  <si>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</si>
  <si>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</si>
  <si>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</si>
  <si>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</si>
  <si>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</si>
  <si>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</si>
  <si>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</si>
  <si>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</si>
  <si>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</si>
  <si>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</si>
  <si>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</si>
  <si>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</si>
  <si>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</si>
  <si>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</si>
  <si>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</si>
  <si>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</si>
  <si>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</si>
  <si>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</si>
  <si>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</si>
  <si>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</si>
  <si>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</si>
  <si>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</si>
  <si>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</si>
  <si>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</si>
  <si>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</si>
  <si>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</si>
  <si>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</si>
  <si>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</si>
  <si>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</si>
  <si>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</si>
  <si>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</si>
  <si>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</si>
  <si>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</si>
  <si>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</si>
  <si>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</si>
  <si>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</si>
  <si>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</si>
  <si>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</si>
  <si>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</si>
  <si>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</si>
  <si>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</si>
  <si>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</si>
  <si>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</si>
  <si>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</si>
  <si>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</si>
  <si>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</si>
  <si>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</si>
  <si>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</si>
  <si>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</si>
  <si>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</si>
  <si>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</si>
  <si>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</si>
  <si>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</si>
  <si>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</si>
  <si>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</si>
  <si>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</si>
  <si>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</si>
  <si>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</si>
  <si>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</si>
  <si>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</si>
  <si>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</si>
  <si>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</si>
  <si>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</si>
  <si>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</si>
  <si>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</si>
  <si>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</si>
  <si>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</si>
  <si>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</si>
  <si>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</si>
  <si>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</si>
  <si>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</si>
  <si>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</si>
  <si>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</si>
  <si>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</si>
  <si>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</si>
  <si>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</si>
  <si>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</si>
  <si>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</si>
  <si>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</si>
  <si>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</si>
  <si>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</si>
  <si>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</si>
  <si>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</si>
  <si>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</si>
  <si>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</si>
  <si>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</si>
  <si>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</si>
  <si>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</si>
  <si>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</si>
  <si>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</si>
  <si>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</si>
  <si>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</si>
  <si>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</si>
  <si>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</si>
  <si>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</si>
  <si>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</si>
  <si>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</si>
  <si>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</si>
  <si>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</si>
  <si>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</si>
  <si>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</si>
  <si>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</si>
  <si>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</si>
  <si>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</si>
  <si>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</si>
  <si>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</si>
  <si>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</si>
  <si>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</si>
  <si>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</si>
  <si>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</si>
  <si>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</si>
  <si>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</si>
  <si>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</si>
  <si>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</si>
  <si>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</si>
  <si>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</si>
  <si>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</si>
  <si>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</si>
  <si>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</si>
  <si>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</si>
  <si>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</si>
  <si>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</si>
  <si>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</si>
  <si>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</si>
  <si>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</si>
  <si>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</si>
  <si>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</si>
  <si>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</si>
  <si>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</si>
  <si>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</si>
  <si>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</si>
  <si>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</si>
  <si>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</si>
  <si>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</si>
  <si>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</si>
  <si>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</si>
  <si>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</si>
  <si>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</si>
  <si>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</si>
  <si>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</si>
  <si>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</si>
  <si>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</si>
  <si>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</si>
  <si>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</si>
  <si>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</si>
  <si>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</si>
  <si>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</si>
  <si>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</si>
  <si>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</si>
  <si>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</si>
  <si>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</si>
  <si>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</si>
  <si>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</si>
  <si>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</si>
  <si>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</si>
  <si>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</si>
  <si>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</si>
  <si>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</si>
  <si>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</si>
  <si>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</si>
  <si>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</si>
  <si>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</si>
  <si>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</si>
  <si>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</si>
  <si>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</si>
  <si>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</si>
  <si>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</si>
  <si>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</si>
  <si>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</si>
  <si>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</si>
  <si>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</si>
  <si>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</si>
  <si>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</si>
  <si>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</si>
  <si>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</si>
  <si>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</si>
  <si>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</si>
  <si>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</si>
  <si>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</si>
  <si>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</si>
  <si>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</si>
  <si>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</si>
  <si>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</si>
  <si>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</si>
  <si>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</si>
  <si>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</si>
  <si>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</si>
  <si>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</si>
  <si>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</si>
  <si>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</si>
  <si>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</si>
  <si>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</si>
  <si>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</si>
  <si>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</si>
  <si>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</si>
  <si>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</si>
  <si>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</si>
  <si>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</si>
  <si>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</si>
  <si>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</si>
  <si>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</si>
  <si>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</si>
  <si>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</si>
  <si>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</si>
  <si>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</si>
  <si>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</si>
  <si>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</si>
  <si>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</si>
  <si>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</si>
  <si>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</si>
  <si>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</si>
  <si>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</si>
  <si>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</si>
  <si>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</si>
  <si>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</si>
  <si>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</si>
  <si>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</si>
  <si>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</si>
  <si>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</si>
  <si>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</si>
  <si>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</si>
  <si>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</si>
  <si>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</si>
  <si>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</si>
  <si>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</si>
  <si>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</si>
  <si>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</si>
  <si>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</si>
  <si>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</si>
  <si>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Parent Category</t>
  </si>
  <si>
    <t>(All)</t>
  </si>
  <si>
    <t>Column Labels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</si>
  <si>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</si>
  <si>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</si>
  <si>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</si>
  <si>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</si>
  <si>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</si>
  <si>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</si>
  <si>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</si>
  <si>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</si>
  <si>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</si>
  <si>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</si>
  <si>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</si>
  <si>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</si>
  <si>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</si>
  <si>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</si>
  <si>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</si>
  <si>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</si>
  <si>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</si>
  <si>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</si>
  <si>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</si>
  <si>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</si>
  <si>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</si>
  <si>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</si>
  <si>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</si>
  <si>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</si>
  <si>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</si>
  <si>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</si>
  <si>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</si>
  <si>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</si>
  <si>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</si>
  <si>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</si>
  <si>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</si>
  <si>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</si>
  <si>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</si>
  <si>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</si>
  <si>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</si>
  <si>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</si>
  <si>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</si>
  <si>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</si>
  <si>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</si>
  <si>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</si>
  <si>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</si>
  <si>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</si>
  <si>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</si>
  <si>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</si>
  <si>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</si>
  <si>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</si>
  <si>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</si>
  <si>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</si>
  <si>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(blank)</t>
  </si>
  <si>
    <t>Count of Date Created Conversion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</si>
  <si>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</si>
  <si>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</si>
  <si>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</si>
  <si>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</si>
  <si>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</si>
  <si>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</si>
  <si>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</si>
  <si>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</si>
  <si>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</si>
  <si>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</si>
  <si>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</si>
  <si>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</si>
  <si>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</si>
  <si>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</si>
  <si>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</si>
  <si>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</si>
  <si>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</si>
  <si>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</si>
  <si>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</si>
  <si>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</si>
  <si>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</si>
  <si>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</si>
  <si>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Bakers-count</t>
  </si>
  <si>
    <t>Outcome2</t>
  </si>
  <si>
    <t>Bakers-count2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</si>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</sst>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5"/>
      <color rgb="FF1D1C1D"/>
      <name val="Arial"/>
      <family val="2"/>
    </font>
    <font>
      <sz val="2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42" applyFont="1" applyFill="1" applyAlignment="1">
      <alignment horizontal="center"/>
    </xf>
    <xf numFmtId="165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 applyFill="1"/>
    <xf numFmtId="14" fontId="0" fillId="0" borderId="0" xfId="0" applyNumberFormat="1"/>
    <xf numFmtId="9" fontId="0" fillId="0" borderId="0" xfId="42" applyFont="1" applyFill="1"/>
    <xf numFmtId="0" fontId="0" fillId="0" borderId="0" xfId="0" applyNumberFormat="1"/>
    <xf numFmtId="0" fontId="0" fillId="33" borderId="11" xfId="0" applyFont="1" applyFill="1" applyBorder="1"/>
    <xf numFmtId="0" fontId="0" fillId="0" borderId="11" xfId="0" applyFont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0" fillId="34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2" fontId="0" fillId="0" borderId="12" xfId="0" applyNumberFormat="1" applyFont="1" applyBorder="1"/>
    <xf numFmtId="2" fontId="0" fillId="33" borderId="12" xfId="0" applyNumberFormat="1" applyFont="1" applyFill="1" applyBorder="1"/>
    <xf numFmtId="20" fontId="18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</font>
      <fill>
        <patternFill patternType="solid">
          <fgColor theme="4" tint="0.39994506668294322"/>
          <bgColor theme="8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</font>
      <fill>
        <patternFill patternType="solid">
          <fgColor theme="4" tint="0.39994506668294322"/>
          <bgColor theme="8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</font>
      <fill>
        <patternFill patternType="solid">
          <fgColor theme="4" tint="0.39994506668294322"/>
          <bgColor theme="8" tint="0.399914548173467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[Crowdfunding-solved.xlsx]Pivot Table!PivotTable7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BA49-B53E-AEFC1101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6311231"/>
        <c:axId val="1495725695"/>
      </c:barChart>
      <c:catAx>
        <c:axId val="14963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25695"/>
        <c:crosses val="autoZero"/>
        <c:auto val="1"/>
        <c:lblAlgn val="ctr"/>
        <c:lblOffset val="100"/>
        <c:noMultiLvlLbl val="0"/>
      </c:catAx>
      <c:valAx>
        <c:axId val="14957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1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[Crowdfunding-solved.xlsx]Pivot Table 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A-9B4C-85C6-D7E9E084FAF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A-9B4C-85C6-D7E9E084FAF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A-9B4C-85C6-D7E9E084FAFD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BA-9B4C-85C6-D7E9E084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9727439"/>
        <c:axId val="2086390239"/>
      </c:barChart>
      <c:catAx>
        <c:axId val="14497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90239"/>
        <c:crosses val="autoZero"/>
        <c:auto val="1"/>
        <c:lblAlgn val="ctr"/>
        <c:lblOffset val="100"/>
        <c:noMultiLvlLbl val="0"/>
      </c:catAx>
      <c:valAx>
        <c:axId val="20863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[Crowdfunding-solved.xlsx]Pivot Table 3!PivotTable2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0C45-826B-F102B9A2D17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0C45-826B-F102B9A2D17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D-0C45-826B-F102B9A2D17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D-0C45-826B-F102B9A2D17C}"/>
            </c:ext>
          </c:extLst>
        </c:ser>
        <c:ser>
          <c:idx val="4"/>
          <c:order val="4"/>
          <c:tx>
            <c:strRef>
              <c:f>'Pivot Table 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Table 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D-0C45-826B-F102B9A2D1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1664975"/>
        <c:axId val="1421666623"/>
      </c:lineChart>
      <c:catAx>
        <c:axId val="142166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66623"/>
        <c:crosses val="autoZero"/>
        <c:auto val="1"/>
        <c:lblAlgn val="ctr"/>
        <c:lblOffset val="100"/>
        <c:noMultiLvlLbl val="0"/>
      </c:catAx>
      <c:valAx>
        <c:axId val="14216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6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'Goal Analysis'!$F$2:$F$13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0.89130434782608692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0.35483870967741937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3-3749-85DF-428BA778B9D1}"/>
            </c:ext>
          </c:extLst>
        </c:ser>
        <c:ser>
          <c:idx val="2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603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'Goal Analysis'!$G$2:$G$13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0.10326086956521739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0.61290322580645162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3-3749-85DF-428BA778B9D1}"/>
            </c:ext>
          </c:extLst>
        </c:ser>
        <c:ser>
          <c:idx val="0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603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'Goal Analysis'!$H$2:$H$13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5.434782608695652E-3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3.2258064516129031E-2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3-3749-85DF-428BA778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54031"/>
        <c:axId val="1107195455"/>
      </c:lineChart>
      <c:catAx>
        <c:axId val="11067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95455"/>
        <c:crosses val="autoZero"/>
        <c:auto val="1"/>
        <c:lblAlgn val="ctr"/>
        <c:lblOffset val="100"/>
        <c:noMultiLvlLbl val="0"/>
      </c:catAx>
      <c:valAx>
        <c:axId val="1107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12700</xdr:rowOff>
    </xdr:from>
    <xdr:to>
      <xdr:col>17</xdr:col>
      <xdr:colOff>762000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DF194-054F-BFAE-FD51-02BA5C92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38100</xdr:rowOff>
    </xdr:from>
    <xdr:to>
      <xdr:col>9</xdr:col>
      <xdr:colOff>1625600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2A4F0-46F3-7188-E951-18219A21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190500</xdr:rowOff>
    </xdr:from>
    <xdr:to>
      <xdr:col>13</xdr:col>
      <xdr:colOff>635000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CA6C8-1F2B-D078-CB65-36F73EA44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6350</xdr:rowOff>
    </xdr:from>
    <xdr:to>
      <xdr:col>8</xdr:col>
      <xdr:colOff>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0AAD1-3E2D-2D31-9B15-53A96E73C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517591782409" createdVersion="8" refreshedVersion="8" minRefreshableVersion="3" recordCount="1000" xr:uid="{E4425D95-50FA-BC4B-9FE3-1F09C3DC31E7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717295254632" createdVersion="8" refreshedVersion="8" minRefreshableVersion="3" recordCount="1001" xr:uid="{7757C146-BE2F-2243-A38C-8A0D252217C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versat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x v="0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Odom Inc"/>
    <x v="1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x v="2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x v="3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Larson-Little"/>
    <x v="4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x v="5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x v="6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x v="7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x v="8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x v="9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x v="10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x v="11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x v="12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x v="13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x v="14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x v="15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x v="16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x v="17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x v="18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x v="19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x v="20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x v="21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x v="22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x v="23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x v="24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x v="25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x v="26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x v="27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x v="28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x v="29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x v="30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x v="31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x v="32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x v="33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x v="34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x v="35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x v="36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x v="37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x v="38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x v="39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x v="40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x v="41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Werner-Bryant"/>
    <x v="42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x v="43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x v="44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x v="45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x v="46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Bennett and Sons"/>
    <x v="47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x v="48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x v="49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x v="50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x v="51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x v="52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x v="53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x v="54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x v="55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x v="56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x v="57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x v="58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x v="59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Crawford-Peters"/>
    <x v="60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x v="61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x v="62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x v="63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x v="64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x v="65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x v="66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x v="67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x v="68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x v="69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x v="70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x v="71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x v="72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x v="73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x v="74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x v="75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x v="76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x v="77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x v="78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x v="79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x v="80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x v="81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Porter-George"/>
    <x v="82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x v="83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x v="84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x v="85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x v="86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x v="87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Clark Group"/>
    <x v="88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x v="89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x v="90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x v="91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x v="92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x v="93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x v="94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x v="95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x v="96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x v="97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x v="98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x v="99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x v="100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x v="101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x v="102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x v="103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x v="104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x v="105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x v="106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x v="107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Decker Inc"/>
    <x v="108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x v="109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x v="110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x v="111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x v="112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x v="113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x v="114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x v="115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x v="116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x v="117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x v="118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x v="119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x v="120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x v="121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x v="122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x v="123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x v="124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x v="125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x v="126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x v="127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Allen-Curtis"/>
    <x v="128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organ-Martinez"/>
    <x v="129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x v="130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x v="131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x v="132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x v="133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x v="134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x v="135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Briggs PLC"/>
    <x v="136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x v="137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x v="138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x v="139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x v="140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x v="141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x v="142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Avila-Jones"/>
    <x v="143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x v="144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x v="145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x v="146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x v="147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x v="148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x v="149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x v="150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x v="151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x v="152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x v="153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x v="154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x v="155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x v="156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x v="157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x v="158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x v="159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x v="160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x v="161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x v="162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x v="163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x v="164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Cordova Ltd"/>
    <x v="165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x v="166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x v="167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Hernandez Group"/>
    <x v="168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x v="169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x v="170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x v="171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x v="172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x v="173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x v="174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x v="175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x v="176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x v="177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x v="178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x v="179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x v="180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x v="181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Adams Group"/>
    <x v="182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x v="183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x v="184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x v="185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x v="186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x v="187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x v="188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x v="189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x v="190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x v="191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x v="192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x v="193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x v="194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x v="195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x v="196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x v="197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x v="198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x v="199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x v="200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x v="201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x v="202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x v="203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x v="204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x v="205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x v="206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x v="207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x v="208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x v="209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x v="210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x v="211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x v="212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x v="213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x v="214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x v="215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x v="216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x v="217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x v="218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x v="219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x v="220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x v="221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x v="222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x v="223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x v="224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x v="225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x v="226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x v="227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x v="228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x v="229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x v="230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x v="231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x v="232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x v="233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x v="234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x v="235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x v="236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x v="237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x v="238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x v="239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x v="240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x v="241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x v="242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Garcia PLC"/>
    <x v="243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x v="244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x v="245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x v="246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x v="247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x v="248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x v="249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x v="250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x v="251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Perez PLC"/>
    <x v="252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x v="253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x v="254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x v="255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x v="256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x v="257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x v="258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x v="259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x v="260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Mason-Smith"/>
    <x v="261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x v="262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x v="263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x v="264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x v="265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x v="266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x v="267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Brown-Mckee"/>
    <x v="268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x v="269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x v="270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x v="271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x v="272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x v="273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x v="274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x v="275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x v="276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x v="277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x v="278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x v="279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Braun PLC"/>
    <x v="280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x v="281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x v="282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x v="283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x v="284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x v="285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x v="286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x v="287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x v="288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x v="289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x v="290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x v="291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x v="292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x v="293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x v="294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x v="295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x v="296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x v="297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x v="298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x v="299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x v="300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x v="301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x v="302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x v="303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x v="304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x v="305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x v="306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Salazar-Dodson"/>
    <x v="307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x v="308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x v="309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x v="310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x v="311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x v="312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x v="313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x v="314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x v="315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x v="316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x v="317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x v="318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Mills Group"/>
    <x v="319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Sandoval-Powell"/>
    <x v="320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x v="321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x v="322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x v="323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x v="324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x v="325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x v="326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x v="327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x v="328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x v="329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x v="330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x v="331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x v="332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x v="333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x v="334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x v="335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Nunez Inc"/>
    <x v="336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Hayden Ltd"/>
    <x v="337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x v="338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x v="339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x v="340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x v="341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x v="342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x v="343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x v="344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x v="345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x v="346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x v="347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x v="348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x v="349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Shannon Ltd"/>
    <x v="350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x v="351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x v="352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Mills-Roy"/>
    <x v="353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x v="354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x v="355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x v="356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x v="357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x v="358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x v="359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x v="360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x v="361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x v="362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x v="363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Ramirez-Myers"/>
    <x v="364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x v="365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x v="366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x v="367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x v="368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x v="369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x v="370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x v="371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x v="372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x v="373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x v="374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x v="375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x v="376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x v="377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x v="378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x v="379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x v="380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x v="381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x v="382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x v="383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x v="384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x v="385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x v="386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x v="387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x v="388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x v="389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x v="390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x v="391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x v="392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x v="393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Noble-Bailey"/>
    <x v="394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x v="395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x v="396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x v="397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x v="398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x v="399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x v="400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x v="401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x v="402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x v="403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x v="404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x v="405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x v="406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x v="407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x v="408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x v="409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x v="410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x v="411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x v="412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x v="413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x v="414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x v="415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x v="416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x v="417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x v="418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x v="419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x v="420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x v="421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x v="422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x v="423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x v="424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x v="425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x v="426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x v="427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x v="428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x v="429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x v="430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x v="431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Harper-Bryan"/>
    <x v="432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x v="433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x v="434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x v="435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King-Nguyen"/>
    <x v="436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x v="437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x v="438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x v="439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x v="440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x v="441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x v="442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x v="443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x v="444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x v="445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x v="446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x v="447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x v="448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x v="449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x v="450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x v="451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Morris Group"/>
    <x v="452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x v="453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x v="454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x v="455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x v="456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x v="457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x v="458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x v="459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x v="460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x v="461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x v="462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x v="463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x v="464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x v="465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x v="466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x v="467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Hughes Inc"/>
    <x v="468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x v="469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x v="470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x v="471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x v="472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x v="473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x v="474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x v="475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x v="476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x v="477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x v="478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x v="479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x v="480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x v="481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x v="482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x v="483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x v="484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x v="485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x v="486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x v="487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x v="488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x v="489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x v="490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x v="491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x v="492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x v="493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x v="494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x v="495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Morales Group"/>
    <x v="496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x v="497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x v="498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x v="499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x v="500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x v="501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x v="502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x v="503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x v="504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Jensen-Vargas"/>
    <x v="505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x v="506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x v="507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Roberts Group"/>
    <x v="508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x v="509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x v="510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x v="511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x v="512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x v="513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x v="514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Cox LLC"/>
    <x v="515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x v="516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x v="517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x v="518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x v="519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x v="520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x v="47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x v="521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x v="522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x v="523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x v="524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x v="525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x v="526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x v="527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x v="528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x v="529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x v="530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x v="531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x v="532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x v="533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x v="534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x v="535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x v="536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x v="537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x v="538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Brown-Pena"/>
    <x v="539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x v="540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x v="541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x v="542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x v="543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x v="544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x v="545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Hardin-Dixon"/>
    <x v="546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x v="547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x v="548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x v="549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x v="550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x v="551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x v="552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x v="553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x v="554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x v="555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x v="556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x v="557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x v="558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Hunt LLC"/>
    <x v="559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x v="560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x v="561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x v="562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x v="563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x v="564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x v="565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x v="566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x v="567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x v="568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x v="569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x v="570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x v="571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Valenzuela-Cook"/>
    <x v="572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x v="573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x v="574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x v="575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x v="576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x v="577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x v="578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Perez PLC"/>
    <x v="579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x v="580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x v="581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x v="582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x v="583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Pugh LLC"/>
    <x v="584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x v="585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x v="586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x v="587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x v="588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x v="589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x v="590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x v="591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x v="592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x v="593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x v="594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x v="595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x v="596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x v="597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x v="598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x v="599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x v="600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x v="601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x v="602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x v="603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x v="604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x v="605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x v="606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x v="607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Rose-Fuller"/>
    <x v="608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x v="609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x v="610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x v="611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x v="612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x v="613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x v="614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Burnett-Mora"/>
    <x v="615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x v="616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x v="617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x v="618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x v="619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x v="620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x v="621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x v="622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x v="623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x v="624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x v="625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x v="626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x v="627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x v="628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x v="629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x v="630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x v="631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Yu and Sons"/>
    <x v="632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x v="633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x v="634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x v="635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x v="636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x v="637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x v="638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x v="639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x v="640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x v="641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x v="642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x v="643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x v="644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x v="645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x v="646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x v="647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x v="648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x v="649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x v="650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x v="651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x v="652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x v="653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x v="654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x v="655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x v="656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x v="657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x v="658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x v="659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x v="660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x v="661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x v="662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x v="663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x v="664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x v="665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x v="666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x v="667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x v="668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x v="669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x v="670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Kelly-Colon"/>
    <x v="671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x v="672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x v="673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x v="674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x v="675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x v="676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x v="677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x v="678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x v="679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x v="680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x v="681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x v="682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x v="683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x v="684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x v="685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x v="686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x v="687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x v="688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Walsh-Watts"/>
    <x v="689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x v="690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x v="691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Bradford-Silva"/>
    <x v="692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x v="693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x v="694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x v="695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Fox-Williams"/>
    <x v="696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x v="697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x v="698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x v="699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x v="700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x v="701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x v="702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x v="703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x v="704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x v="705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x v="706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x v="707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x v="708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x v="709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x v="710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Garza-Bryant"/>
    <x v="711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x v="712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x v="713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x v="714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x v="715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x v="716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x v="717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x v="718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x v="719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x v="720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Thomas-Simmons"/>
    <x v="721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x v="722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Mccoy Ltd"/>
    <x v="723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Dawson-Tyler"/>
    <x v="724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x v="725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x v="726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x v="727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x v="728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x v="729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x v="730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x v="731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x v="732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x v="733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Caldwell PLC"/>
    <x v="734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x v="735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x v="736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x v="737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x v="738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x v="739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x v="740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West-Stevens"/>
    <x v="741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x v="742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x v="743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x v="744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x v="745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x v="746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x v="747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x v="748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x v="749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x v="750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x v="751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x v="752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x v="753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x v="754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x v="755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x v="756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x v="757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Rodriguez PLC"/>
    <x v="758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x v="759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x v="760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x v="761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Rowland PLC"/>
    <x v="762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x v="763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Matthews LLC"/>
    <x v="764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x v="765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x v="766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x v="767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x v="768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x v="769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x v="770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x v="771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x v="772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x v="773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x v="774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x v="775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x v="776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x v="777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x v="778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x v="779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x v="780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x v="781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x v="782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x v="783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x v="784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x v="785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x v="786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x v="787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x v="788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x v="789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x v="790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Jordan, Schneider and Hall"/>
    <x v="791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x v="792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x v="793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x v="794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x v="795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x v="796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x v="797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x v="798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x v="799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x v="800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x v="801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x v="802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x v="803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x v="804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x v="805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x v="806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x v="807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x v="808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Ball-Fisher"/>
    <x v="809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x v="810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x v="811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x v="812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x v="813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x v="814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x v="815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x v="816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x v="817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x v="818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x v="819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x v="820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x v="821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Dyer Inc"/>
    <x v="822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x v="823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x v="824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x v="825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x v="826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x v="827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x v="828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x v="829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x v="830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x v="831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x v="832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x v="833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x v="834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x v="835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x v="836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x v="837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x v="838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x v="839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x v="840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x v="841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x v="842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x v="843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x v="844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x v="845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x v="846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x v="847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x v="848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x v="849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x v="850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x v="851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x v="852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x v="853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x v="854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Williams and Sons"/>
    <x v="855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x v="856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x v="857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x v="858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x v="859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x v="860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x v="861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Davis-Johnson"/>
    <x v="862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x v="863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x v="864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x v="865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x v="866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x v="867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x v="868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x v="869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x v="870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x v="871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x v="872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x v="873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x v="874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x v="875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x v="876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x v="877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x v="878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x v="879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x v="880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x v="881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x v="882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x v="883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Lynch Ltd"/>
    <x v="884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x v="885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x v="886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Palmer Ltd"/>
    <x v="887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x v="888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x v="889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x v="890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x v="891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x v="892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x v="893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x v="894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x v="895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x v="896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x v="897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x v="898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x v="899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x v="900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x v="901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x v="902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x v="903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x v="904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x v="905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x v="906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x v="907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x v="908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x v="909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x v="910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x v="911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x v="912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x v="913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x v="914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x v="915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x v="916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x v="917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x v="918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x v="919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x v="920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x v="921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x v="922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x v="923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x v="924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Brown-Oliver"/>
    <x v="925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x v="926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x v="927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x v="928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x v="929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x v="930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x v="931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x v="932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x v="933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x v="934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x v="935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x v="936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x v="937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x v="938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x v="939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Luna-Horne"/>
    <x v="940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x v="941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x v="942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x v="943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x v="944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x v="945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x v="946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x v="947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x v="948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x v="949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x v="950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x v="951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x v="952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x v="953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x v="954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x v="955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x v="956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x v="957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x v="958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x v="959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x v="960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x v="961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x v="962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x v="963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x v="964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x v="965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x v="966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x v="967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x v="968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x v="969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x v="970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x v="971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x v="972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x v="973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x v="974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x v="975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x v="976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x v="977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x v="978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x v="979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x v="980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x v="981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x v="982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x v="983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Logan-Curtis"/>
    <x v="984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x v="985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x v="986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x v="987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x v="988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x v="989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x v="990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x v="991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x v="992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x v="993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x v="994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x v="995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x v="996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x v="997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x v="998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2221F-7E3F-1448-8D0E-26CFBAA2031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4" firstHeaderRow="1" firstDataRow="2" firstDataCol="1" rowPageCount="1" colPageCount="1"/>
  <pivotFields count="17">
    <pivotField showAll="0"/>
    <pivotField showAll="0"/>
    <pivotField showAll="0"/>
    <pivotField showAll="0"/>
    <pivotField numFmtId="164" showAll="0"/>
    <pivotField axis="axisCol" showAll="0">
      <items count="5">
        <item h="1" x="3"/>
        <item h="1"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 v="3"/>
    </i>
    <i t="grand">
      <x/>
    </i>
  </colItems>
  <pageFields count="1">
    <pageField fld="8" hier="-1"/>
  </pageFields>
  <dataFields count="1">
    <dataField name="Count of Parent Category" fld="15" subtotal="count" baseField="0" baseItem="0"/>
  </dataFields>
  <chartFormats count="1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AA1D2-68E8-8149-AA76-BAAAA762E50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7"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Parent Category" fld="1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F670B-D07C-2C4E-A02A-ECF4712A94D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4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dataFiel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Date Created Conversion" fld="1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09777-428E-7F49-AC71-9AE7DF250F65}" name="Table1" displayName="Table1" ref="A1:H13" totalsRowShown="0">
  <autoFilter ref="A1:H13" xr:uid="{B3609777-428E-7F49-AC71-9AE7DF250F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C882D9-BCBD-E849-A269-197BB89720A9}" name="Goal"/>
    <tableColumn id="2" xr3:uid="{0A6F2474-E35D-D046-B904-F8E2FF060804}" name="Number Successful" dataDxfId="18">
      <calculatedColumnFormula>COUNTIFS(Crowdfunding!D1:D1001,"&lt;1000", Crowdfunding!G1:G1001,"=successful")</calculatedColumnFormula>
    </tableColumn>
    <tableColumn id="3" xr3:uid="{B3E40573-8C97-1449-8A0B-7D58B344E208}" name="Number Failed" dataDxfId="17">
      <calculatedColumnFormula>COUNTIFS(Crowdfunding!D1:D1001,"&lt;1000", Crowdfunding!G1:G1001,"=failed")</calculatedColumnFormula>
    </tableColumn>
    <tableColumn id="4" xr3:uid="{75CC9B91-1DBB-9341-98BD-5EFE9F9A197C}" name="Number Canceled" dataDxfId="16">
      <calculatedColumnFormula>COUNTIFS(Crowdfunding!D1:D1001,"&lt;1000", Crowdfunding!G1:G1001,"=canceled")</calculatedColumnFormula>
    </tableColumn>
    <tableColumn id="5" xr3:uid="{2C4DF632-1F82-614B-8BE0-DF55A32953FC}" name="Total Projects" dataDxfId="15">
      <calculatedColumnFormula>SUM(Table1[[#This Row],[Number Successful]:[Number Canceled]])</calculatedColumnFormula>
    </tableColumn>
    <tableColumn id="6" xr3:uid="{AD67F47B-B2A2-7142-90CF-E77F23BC08CE}" name="Percentage Successful" dataDxfId="14">
      <calculatedColumnFormula>Table1[[#This Row],[Number Successful]]/Table1[[#This Row],[Total Projects]]</calculatedColumnFormula>
    </tableColumn>
    <tableColumn id="7" xr3:uid="{CA1874FA-F5EF-D04F-98C7-E54ED6F3E208}" name="Percentage Failed" dataDxfId="13">
      <calculatedColumnFormula>Table1[[#This Row],[Number Failed]]/Table1[[#This Row],[Total Projects]]</calculatedColumnFormula>
    </tableColumn>
    <tableColumn id="8" xr3:uid="{AB1C8970-4B3B-EB4D-935E-637112368CA1}" name="Percentage Canceled" dataDxfId="12">
      <calculatedColumnFormula>Table1[[#This Row],[Number Canceled]]/Table1[[#This Row],[Total Projects]]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4CBCB-3A2E-E74D-AF83-F20890E7D175}" name="Table4" displayName="Table4" ref="A1:D566" totalsRowShown="0">
  <autoFilter ref="A1:D566" xr:uid="{1044CBCB-3A2E-E74D-AF83-F20890E7D175}"/>
  <tableColumns count="4">
    <tableColumn id="1" xr3:uid="{0BCEDDD0-2251-EF4C-8E3F-BD5EE98C3C55}" name="Outcome"/>
    <tableColumn id="2" xr3:uid="{DCF71C5C-6481-2346-8759-0DE701C85833}" name="Bakers-count"/>
    <tableColumn id="3" xr3:uid="{22571D19-4D09-EF40-9358-2667757A6498}" name="Outcome2"/>
    <tableColumn id="4" xr3:uid="{35730E4B-1A49-8144-873F-0C5F0CF37759}" name="Bakers-coun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879-5BF9-134B-B199-ADD1B0AF1471}">
  <sheetPr codeName="Sheet4"/>
  <dimension ref="A1:C14"/>
  <sheetViews>
    <sheetView tabSelected="1" workbookViewId="0">
      <selection activeCell="D17" sqref="D17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10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</cols>
  <sheetData>
    <row r="1" spans="1:3" x14ac:dyDescent="0.2">
      <c r="A1" s="1" t="s">
        <v>6</v>
      </c>
      <c r="B1" t="s">
        <v>2036</v>
      </c>
    </row>
    <row r="3" spans="1:3" x14ac:dyDescent="0.2">
      <c r="A3" s="1" t="s">
        <v>2035</v>
      </c>
      <c r="B3" s="1" t="s">
        <v>2037</v>
      </c>
    </row>
    <row r="4" spans="1:3" x14ac:dyDescent="0.2">
      <c r="A4" s="1" t="s">
        <v>2033</v>
      </c>
      <c r="B4" t="s">
        <v>20</v>
      </c>
      <c r="C4" t="s">
        <v>2034</v>
      </c>
    </row>
    <row r="5" spans="1:3" x14ac:dyDescent="0.2">
      <c r="A5" s="2" t="s">
        <v>2048</v>
      </c>
      <c r="B5" s="11">
        <v>102</v>
      </c>
      <c r="C5" s="11">
        <v>102</v>
      </c>
    </row>
    <row r="6" spans="1:3" x14ac:dyDescent="0.2">
      <c r="A6" s="2" t="s">
        <v>2042</v>
      </c>
      <c r="B6" s="11">
        <v>22</v>
      </c>
      <c r="C6" s="11">
        <v>22</v>
      </c>
    </row>
    <row r="7" spans="1:3" x14ac:dyDescent="0.2">
      <c r="A7" s="2" t="s">
        <v>2040</v>
      </c>
      <c r="B7" s="11">
        <v>21</v>
      </c>
      <c r="C7" s="11">
        <v>21</v>
      </c>
    </row>
    <row r="8" spans="1:3" x14ac:dyDescent="0.2">
      <c r="A8" s="2" t="s">
        <v>2069</v>
      </c>
      <c r="B8" s="11">
        <v>4</v>
      </c>
      <c r="C8" s="11">
        <v>4</v>
      </c>
    </row>
    <row r="9" spans="1:3" x14ac:dyDescent="0.2">
      <c r="A9" s="2" t="s">
        <v>2038</v>
      </c>
      <c r="B9" s="11">
        <v>99</v>
      </c>
      <c r="C9" s="11">
        <v>99</v>
      </c>
    </row>
    <row r="10" spans="1:3" x14ac:dyDescent="0.2">
      <c r="A10" s="2" t="s">
        <v>2059</v>
      </c>
      <c r="B10" s="11">
        <v>26</v>
      </c>
      <c r="C10" s="11">
        <v>26</v>
      </c>
    </row>
    <row r="11" spans="1:3" x14ac:dyDescent="0.2">
      <c r="A11" s="2" t="s">
        <v>2054</v>
      </c>
      <c r="B11" s="11">
        <v>40</v>
      </c>
      <c r="C11" s="11">
        <v>40</v>
      </c>
    </row>
    <row r="12" spans="1:3" x14ac:dyDescent="0.2">
      <c r="A12" s="2" t="s">
        <v>2044</v>
      </c>
      <c r="B12" s="11">
        <v>64</v>
      </c>
      <c r="C12" s="11">
        <v>64</v>
      </c>
    </row>
    <row r="13" spans="1:3" x14ac:dyDescent="0.2">
      <c r="A13" s="2" t="s">
        <v>2046</v>
      </c>
      <c r="B13" s="11">
        <v>187</v>
      </c>
      <c r="C13" s="11">
        <v>187</v>
      </c>
    </row>
    <row r="14" spans="1:3" x14ac:dyDescent="0.2">
      <c r="A14" s="2" t="s">
        <v>2034</v>
      </c>
      <c r="B14" s="11">
        <v>565</v>
      </c>
      <c r="C14" s="11">
        <v>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EA95-7BD7-0646-83A5-6758E678A87F}">
  <sheetPr codeName="Sheet5"/>
  <dimension ref="A1:F30"/>
  <sheetViews>
    <sheetView workbookViewId="0">
      <selection activeCell="A4" activeCellId="1" sqref="A1:B2 A4:F30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" bestFit="1" customWidth="1"/>
    <col min="9" max="9" width="26.83203125" bestFit="1" customWidth="1"/>
    <col min="10" max="10" width="24.5" bestFit="1" customWidth="1"/>
    <col min="11" max="17" width="11.5" bestFit="1" customWidth="1"/>
    <col min="18" max="18" width="10.5" bestFit="1" customWidth="1"/>
    <col min="19" max="24" width="11.5" bestFit="1" customWidth="1"/>
    <col min="25" max="25" width="8.83203125" bestFit="1" customWidth="1"/>
    <col min="26" max="34" width="11.6640625" bestFit="1" customWidth="1"/>
    <col min="35" max="35" width="14.1640625" bestFit="1" customWidth="1"/>
  </cols>
  <sheetData>
    <row r="1" spans="1:6" x14ac:dyDescent="0.2">
      <c r="A1" s="1" t="s">
        <v>6</v>
      </c>
      <c r="B1" t="s">
        <v>2036</v>
      </c>
    </row>
    <row r="2" spans="1:6" x14ac:dyDescent="0.2">
      <c r="A2" s="1" t="s">
        <v>2031</v>
      </c>
      <c r="B2" t="s">
        <v>2036</v>
      </c>
    </row>
    <row r="4" spans="1:6" x14ac:dyDescent="0.2">
      <c r="A4" s="1" t="s">
        <v>2035</v>
      </c>
      <c r="B4" s="1" t="s">
        <v>2037</v>
      </c>
    </row>
    <row r="5" spans="1:6" x14ac:dyDescent="0.2">
      <c r="A5" s="1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2" t="s">
        <v>2056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2" t="s">
        <v>2070</v>
      </c>
      <c r="E7">
        <v>4</v>
      </c>
      <c r="F7">
        <v>4</v>
      </c>
    </row>
    <row r="8" spans="1:6" x14ac:dyDescent="0.2">
      <c r="A8" s="2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2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2" t="s">
        <v>2050</v>
      </c>
      <c r="C10">
        <v>8</v>
      </c>
      <c r="E10">
        <v>10</v>
      </c>
      <c r="F10">
        <v>18</v>
      </c>
    </row>
    <row r="11" spans="1:6" x14ac:dyDescent="0.2">
      <c r="A11" s="2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2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2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2" t="s">
        <v>2063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2" t="s">
        <v>2062</v>
      </c>
      <c r="C15">
        <v>3</v>
      </c>
      <c r="E15">
        <v>4</v>
      </c>
      <c r="F15">
        <v>7</v>
      </c>
    </row>
    <row r="16" spans="1:6" x14ac:dyDescent="0.2">
      <c r="A16" s="2" t="s">
        <v>2066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2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2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2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2" t="s">
        <v>2061</v>
      </c>
      <c r="C20">
        <v>4</v>
      </c>
      <c r="E20">
        <v>4</v>
      </c>
      <c r="F20">
        <v>8</v>
      </c>
    </row>
    <row r="21" spans="1:6" x14ac:dyDescent="0.2">
      <c r="A21" s="2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2" t="s">
        <v>2068</v>
      </c>
      <c r="C22">
        <v>9</v>
      </c>
      <c r="E22">
        <v>5</v>
      </c>
      <c r="F22">
        <v>14</v>
      </c>
    </row>
    <row r="23" spans="1:6" x14ac:dyDescent="0.2">
      <c r="A23" s="2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2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2" t="s">
        <v>2064</v>
      </c>
      <c r="C25">
        <v>7</v>
      </c>
      <c r="E25">
        <v>14</v>
      </c>
      <c r="F25">
        <v>21</v>
      </c>
    </row>
    <row r="26" spans="1:6" x14ac:dyDescent="0.2">
      <c r="A26" s="2" t="s">
        <v>2057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2" t="s">
        <v>2053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2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2" t="s">
        <v>2067</v>
      </c>
      <c r="E29">
        <v>3</v>
      </c>
      <c r="F29">
        <v>3</v>
      </c>
    </row>
    <row r="30" spans="1:6" x14ac:dyDescent="0.2">
      <c r="A30" s="2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C14F-144B-8E49-A464-C1D22CD0F417}">
  <sheetPr codeName="Sheet1"/>
  <dimension ref="A1:G19"/>
  <sheetViews>
    <sheetView workbookViewId="0">
      <selection activeCell="E13" sqref="E13"/>
    </sheetView>
  </sheetViews>
  <sheetFormatPr baseColWidth="10" defaultRowHeight="16" x14ac:dyDescent="0.2"/>
  <cols>
    <col min="1" max="1" width="29.332031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" t="s">
        <v>2031</v>
      </c>
      <c r="B1" t="s">
        <v>2036</v>
      </c>
    </row>
    <row r="2" spans="1:7" x14ac:dyDescent="0.2">
      <c r="A2" s="1" t="s">
        <v>2085</v>
      </c>
      <c r="B2" t="s">
        <v>2088</v>
      </c>
    </row>
    <row r="4" spans="1:7" x14ac:dyDescent="0.2">
      <c r="A4" s="1" t="s">
        <v>2087</v>
      </c>
    </row>
    <row r="5" spans="1:7" x14ac:dyDescent="0.2">
      <c r="B5" t="s">
        <v>74</v>
      </c>
      <c r="C5" t="s">
        <v>14</v>
      </c>
      <c r="D5" t="s">
        <v>47</v>
      </c>
      <c r="E5" t="s">
        <v>20</v>
      </c>
      <c r="F5" t="s">
        <v>2086</v>
      </c>
      <c r="G5" t="s">
        <v>2034</v>
      </c>
    </row>
    <row r="6" spans="1:7" hidden="1" x14ac:dyDescent="0.2">
      <c r="A6" s="2" t="s">
        <v>2086</v>
      </c>
      <c r="B6" s="11"/>
      <c r="C6" s="11"/>
      <c r="D6" s="11"/>
      <c r="E6" s="11"/>
      <c r="F6" s="11"/>
      <c r="G6" s="11"/>
    </row>
    <row r="7" spans="1:7" x14ac:dyDescent="0.2">
      <c r="A7" s="2" t="s">
        <v>2073</v>
      </c>
      <c r="B7" s="11">
        <v>6</v>
      </c>
      <c r="C7" s="11">
        <v>36</v>
      </c>
      <c r="D7" s="11">
        <v>1</v>
      </c>
      <c r="E7" s="11">
        <v>49</v>
      </c>
      <c r="F7" s="11"/>
      <c r="G7" s="11">
        <v>92</v>
      </c>
    </row>
    <row r="8" spans="1:7" x14ac:dyDescent="0.2">
      <c r="A8" s="2" t="s">
        <v>2074</v>
      </c>
      <c r="B8" s="11">
        <v>7</v>
      </c>
      <c r="C8" s="11">
        <v>28</v>
      </c>
      <c r="D8" s="11"/>
      <c r="E8" s="11">
        <v>44</v>
      </c>
      <c r="F8" s="11"/>
      <c r="G8" s="11">
        <v>79</v>
      </c>
    </row>
    <row r="9" spans="1:7" x14ac:dyDescent="0.2">
      <c r="A9" s="2" t="s">
        <v>2075</v>
      </c>
      <c r="B9" s="11">
        <v>4</v>
      </c>
      <c r="C9" s="11">
        <v>33</v>
      </c>
      <c r="D9" s="11"/>
      <c r="E9" s="11">
        <v>49</v>
      </c>
      <c r="F9" s="11"/>
      <c r="G9" s="11">
        <v>86</v>
      </c>
    </row>
    <row r="10" spans="1:7" x14ac:dyDescent="0.2">
      <c r="A10" s="2" t="s">
        <v>2076</v>
      </c>
      <c r="B10" s="11">
        <v>1</v>
      </c>
      <c r="C10" s="11">
        <v>30</v>
      </c>
      <c r="D10" s="11">
        <v>1</v>
      </c>
      <c r="E10" s="11">
        <v>46</v>
      </c>
      <c r="F10" s="11"/>
      <c r="G10" s="11">
        <v>78</v>
      </c>
    </row>
    <row r="11" spans="1:7" x14ac:dyDescent="0.2">
      <c r="A11" s="2" t="s">
        <v>2077</v>
      </c>
      <c r="B11" s="11">
        <v>3</v>
      </c>
      <c r="C11" s="11">
        <v>35</v>
      </c>
      <c r="D11" s="11">
        <v>2</v>
      </c>
      <c r="E11" s="11">
        <v>46</v>
      </c>
      <c r="F11" s="11"/>
      <c r="G11" s="11">
        <v>86</v>
      </c>
    </row>
    <row r="12" spans="1:7" x14ac:dyDescent="0.2">
      <c r="A12" s="2" t="s">
        <v>2078</v>
      </c>
      <c r="B12" s="11">
        <v>3</v>
      </c>
      <c r="C12" s="11">
        <v>28</v>
      </c>
      <c r="D12" s="11">
        <v>1</v>
      </c>
      <c r="E12" s="11">
        <v>55</v>
      </c>
      <c r="F12" s="11"/>
      <c r="G12" s="11">
        <v>87</v>
      </c>
    </row>
    <row r="13" spans="1:7" x14ac:dyDescent="0.2">
      <c r="A13" s="2" t="s">
        <v>2079</v>
      </c>
      <c r="B13" s="11">
        <v>4</v>
      </c>
      <c r="C13" s="11">
        <v>31</v>
      </c>
      <c r="D13" s="11">
        <v>1</v>
      </c>
      <c r="E13" s="11">
        <v>58</v>
      </c>
      <c r="F13" s="11"/>
      <c r="G13" s="11">
        <v>94</v>
      </c>
    </row>
    <row r="14" spans="1:7" x14ac:dyDescent="0.2">
      <c r="A14" s="2" t="s">
        <v>2080</v>
      </c>
      <c r="B14" s="11">
        <v>8</v>
      </c>
      <c r="C14" s="11">
        <v>35</v>
      </c>
      <c r="D14" s="11">
        <v>1</v>
      </c>
      <c r="E14" s="11">
        <v>41</v>
      </c>
      <c r="F14" s="11"/>
      <c r="G14" s="11">
        <v>85</v>
      </c>
    </row>
    <row r="15" spans="1:7" x14ac:dyDescent="0.2">
      <c r="A15" s="2" t="s">
        <v>2081</v>
      </c>
      <c r="B15" s="11">
        <v>5</v>
      </c>
      <c r="C15" s="11">
        <v>23</v>
      </c>
      <c r="D15" s="11"/>
      <c r="E15" s="11">
        <v>45</v>
      </c>
      <c r="F15" s="11"/>
      <c r="G15" s="11">
        <v>73</v>
      </c>
    </row>
    <row r="16" spans="1:7" x14ac:dyDescent="0.2">
      <c r="A16" s="2" t="s">
        <v>2082</v>
      </c>
      <c r="B16" s="11">
        <v>6</v>
      </c>
      <c r="C16" s="11">
        <v>26</v>
      </c>
      <c r="D16" s="11">
        <v>1</v>
      </c>
      <c r="E16" s="11">
        <v>45</v>
      </c>
      <c r="F16" s="11"/>
      <c r="G16" s="11">
        <v>78</v>
      </c>
    </row>
    <row r="17" spans="1:7" x14ac:dyDescent="0.2">
      <c r="A17" s="2" t="s">
        <v>2083</v>
      </c>
      <c r="B17" s="11">
        <v>3</v>
      </c>
      <c r="C17" s="11">
        <v>27</v>
      </c>
      <c r="D17" s="11">
        <v>3</v>
      </c>
      <c r="E17" s="11">
        <v>45</v>
      </c>
      <c r="F17" s="11"/>
      <c r="G17" s="11">
        <v>78</v>
      </c>
    </row>
    <row r="18" spans="1:7" x14ac:dyDescent="0.2">
      <c r="A18" s="2" t="s">
        <v>2084</v>
      </c>
      <c r="B18" s="11">
        <v>7</v>
      </c>
      <c r="C18" s="11">
        <v>32</v>
      </c>
      <c r="D18" s="11">
        <v>3</v>
      </c>
      <c r="E18" s="11">
        <v>42</v>
      </c>
      <c r="F18" s="11"/>
      <c r="G18" s="11">
        <v>84</v>
      </c>
    </row>
    <row r="19" spans="1:7" x14ac:dyDescent="0.2">
      <c r="A19" s="2" t="s">
        <v>2034</v>
      </c>
      <c r="B19" s="11">
        <v>57</v>
      </c>
      <c r="C19" s="11">
        <v>364</v>
      </c>
      <c r="D19" s="11">
        <v>14</v>
      </c>
      <c r="E19" s="11">
        <v>565</v>
      </c>
      <c r="F19" s="11"/>
      <c r="G1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5F4C-1B17-A441-8623-B6B624C04952}">
  <dimension ref="A1:H17"/>
  <sheetViews>
    <sheetView workbookViewId="0">
      <selection activeCell="G36" sqref="G36"/>
    </sheetView>
  </sheetViews>
  <sheetFormatPr baseColWidth="10" defaultRowHeight="16" x14ac:dyDescent="0.2"/>
  <cols>
    <col min="1" max="1" width="19.5" customWidth="1"/>
    <col min="2" max="2" width="17" customWidth="1"/>
    <col min="3" max="3" width="18" customWidth="1"/>
    <col min="4" max="4" width="17.83203125" customWidth="1"/>
    <col min="5" max="5" width="17.5" customWidth="1"/>
    <col min="6" max="6" width="21.1640625" customWidth="1"/>
    <col min="7" max="7" width="22.33203125" customWidth="1"/>
    <col min="8" max="8" width="32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">
      <c r="A2" t="s">
        <v>2097</v>
      </c>
      <c r="B2" s="14">
        <f>COUNTIFS(Crowdfunding!D1:D1001,"&lt;1000", Crowdfunding!G1:G1001,"=successful")</f>
        <v>30</v>
      </c>
      <c r="C2">
        <f>COUNTIFS(Crowdfunding!D1:D1001,"&lt;1000", Crowdfunding!G1:G1001,"=failed")</f>
        <v>20</v>
      </c>
      <c r="D2">
        <f>COUNTIFS(Crowdfunding!D1:D1001,"&lt;1000", Crowdfunding!G1:G1001,"=canceled")</f>
        <v>1</v>
      </c>
      <c r="E2">
        <f>SUM(Table1[[#This Row],[Number Successful]:[Number Canceled]])</f>
        <v>51</v>
      </c>
      <c r="F2">
        <f>Table1[[#This Row],[Number Successful]]/Table1[[#This Row],[Total Projects]]</f>
        <v>0.58823529411764708</v>
      </c>
      <c r="G2">
        <f>Table1[[#This Row],[Number Failed]]/Table1[[#This Row],[Total Projects]]</f>
        <v>0.39215686274509803</v>
      </c>
      <c r="H2">
        <f>Table1[[#This Row],[Number Canceled]]/Table1[[#This Row],[Total Projects]]</f>
        <v>1.9607843137254902E-2</v>
      </c>
    </row>
    <row r="3" spans="1:8" x14ac:dyDescent="0.2">
      <c r="A3" t="s">
        <v>2098</v>
      </c>
      <c r="B3">
        <f>COUNTIFS(Crowdfunding!D1:D1001,"&gt;=1000", Crowdfunding!D1:D1001,"&lt;=4999", Crowdfunding!G1:G1001,"=successful")</f>
        <v>191</v>
      </c>
      <c r="C3">
        <f>COUNTIFS(Crowdfunding!D1:D1001,"&gt;=1000", Crowdfunding!D1:D1001,"&lt;=4999", Crowdfunding!G1:G1001,"=failed")</f>
        <v>38</v>
      </c>
      <c r="D3">
        <f>COUNTIFS(Crowdfunding!D1:D1001,"&gt;=1000", Crowdfunding!D1:D1001,"&lt;=4999", Crowdfunding!G1:G1001,"=canceled")</f>
        <v>2</v>
      </c>
      <c r="E3">
        <f>SUM(Table1[[#This Row],[Number Successful]:[Number Canceled]])</f>
        <v>231</v>
      </c>
      <c r="F3">
        <f>Table1[[#This Row],[Number Successful]]/Table1[[#This Row],[Total Projects]]</f>
        <v>0.82683982683982682</v>
      </c>
      <c r="G3">
        <f>Table1[[#This Row],[Number Failed]]/Table1[[#This Row],[Total Projects]]</f>
        <v>0.16450216450216451</v>
      </c>
      <c r="H3">
        <f>Table1[[#This Row],[Number Canceled]]/Table1[[#This Row],[Total Projects]]</f>
        <v>8.658008658008658E-3</v>
      </c>
    </row>
    <row r="4" spans="1:8" x14ac:dyDescent="0.2">
      <c r="A4" t="s">
        <v>2099</v>
      </c>
      <c r="B4">
        <f>COUNTIFS(Crowdfunding!D1:D1001,"&gt;=5000", Crowdfunding!D1:D1001,"&lt;=9999", Crowdfunding!G1:G1001,"=successful")</f>
        <v>164</v>
      </c>
      <c r="C4">
        <f>COUNTIFS(Crowdfunding!D3:D1003,"&lt;1000", Crowdfunding!G3:G1003,"=failed")</f>
        <v>19</v>
      </c>
      <c r="D4">
        <f>COUNTIFS(Crowdfunding!D3:D1003,"&lt;1000", Crowdfunding!G3:G1003,"=canceled")</f>
        <v>1</v>
      </c>
      <c r="E4">
        <f>SUM(Table1[[#This Row],[Number Successful]:[Number Canceled]])</f>
        <v>184</v>
      </c>
      <c r="F4">
        <f>Table1[[#This Row],[Number Successful]]/Table1[[#This Row],[Total Projects]]</f>
        <v>0.89130434782608692</v>
      </c>
      <c r="G4">
        <f>Table1[[#This Row],[Number Failed]]/Table1[[#This Row],[Total Projects]]</f>
        <v>0.10326086956521739</v>
      </c>
      <c r="H4">
        <f>Table1[[#This Row],[Number Canceled]]/Table1[[#This Row],[Total Projects]]</f>
        <v>5.434782608695652E-3</v>
      </c>
    </row>
    <row r="5" spans="1:8" x14ac:dyDescent="0.2">
      <c r="A5" t="s">
        <v>2100</v>
      </c>
      <c r="B5">
        <f>COUNTIFS(Crowdfunding!D1:D1001,"&gt;=10000", Crowdfunding!D1:D1001,"&lt;=14999", Crowdfunding!G1:G1001,"=successful")</f>
        <v>4</v>
      </c>
      <c r="C5">
        <f>COUNTIFS(Crowdfunding!D1:D1001,"&gt;=10000", Crowdfunding!D1:D1001,"&lt;=14999", Crowdfunding!G1:G1001,"=Failed")</f>
        <v>5</v>
      </c>
      <c r="D5">
        <f>COUNTIFS(Crowdfunding!D1:D1001,"&gt;=10000", Crowdfunding!D1:D1001,"&lt;=14999", Crowdfunding!G1:G1001,"=canceled")</f>
        <v>0</v>
      </c>
      <c r="E5">
        <f>SUM(Table1[[#This Row],[Number Successful]:[Number Canceled]])</f>
        <v>9</v>
      </c>
      <c r="F5">
        <f>Table1[[#This Row],[Number Successful]]/Table1[[#This Row],[Total Projects]]</f>
        <v>0.44444444444444442</v>
      </c>
      <c r="G5">
        <f>Table1[[#This Row],[Number Failed]]/Table1[[#This Row],[Total Projects]]</f>
        <v>0.55555555555555558</v>
      </c>
      <c r="H5">
        <f>Table1[[#This Row],[Number Canceled]]/Table1[[#This Row],[Total Projects]]</f>
        <v>0</v>
      </c>
    </row>
    <row r="6" spans="1:8" x14ac:dyDescent="0.2">
      <c r="A6" t="s">
        <v>2101</v>
      </c>
      <c r="B6">
        <f>COUNTIFS(Crowdfunding!D1:D1001,"&gt;=15000", Crowdfunding!D1:D1001,"&lt;=19999", Crowdfunding!G1:G1001,"=successful")</f>
        <v>10</v>
      </c>
      <c r="C6">
        <f>COUNTIFS(Crowdfunding!D1:D1001,"&gt;=15000", Crowdfunding!D1:D1001,"&lt;=19999", Crowdfunding!G1:G1001,"=Failed")</f>
        <v>0</v>
      </c>
      <c r="D6">
        <f>COUNTIFS(Crowdfunding!D1:D1001,"&gt;=15000", Crowdfunding!D1:D1001,"&lt;=19999", Crowdfunding!G1:G1001,"=canceled")</f>
        <v>0</v>
      </c>
      <c r="E6">
        <f>SUM(Table1[[#This Row],[Number Successful]:[Number Canceled]])</f>
        <v>10</v>
      </c>
      <c r="F6">
        <f>Table1[[#This Row],[Number Successful]]/Table1[[#This Row],[Total Projects]]</f>
        <v>1</v>
      </c>
      <c r="G6">
        <f>Table1[[#This Row],[Number Failed]]/Table1[[#This Row],[Total Projects]]</f>
        <v>0</v>
      </c>
      <c r="H6">
        <f>Table1[[#This Row],[Number Canceled]]/Table1[[#This Row],[Total Projects]]</f>
        <v>0</v>
      </c>
    </row>
    <row r="7" spans="1:8" x14ac:dyDescent="0.2">
      <c r="A7" t="s">
        <v>2102</v>
      </c>
      <c r="B7">
        <f>COUNTIFS(Crowdfunding!D1:D1001,"&gt;=20000", Crowdfunding!D1:D1001,"&lt;=24999", Crowdfunding!G1:G1001,"=successful")</f>
        <v>7</v>
      </c>
      <c r="C7">
        <f>COUNTIFS(Crowdfunding!D1:D1001,"&gt;=20000", Crowdfunding!D1:D1001,"&lt;=24999", Crowdfunding!G1:G1001,"=Failed")</f>
        <v>0</v>
      </c>
      <c r="D7">
        <f>COUNTIFS(Crowdfunding!D1:D1001,"&gt;=20000", Crowdfunding!D1:D1001,"&lt;=24999", Crowdfunding!G1:G1001,"=Canceled")</f>
        <v>0</v>
      </c>
      <c r="E7">
        <f>SUM(Table1[[#This Row],[Number Successful]:[Number Canceled]])</f>
        <v>7</v>
      </c>
      <c r="F7">
        <f>Table1[[#This Row],[Number Successful]]/Table1[[#This Row],[Total Projects]]</f>
        <v>1</v>
      </c>
      <c r="G7">
        <f>Table1[[#This Row],[Number Failed]]/Table1[[#This Row],[Total Projects]]</f>
        <v>0</v>
      </c>
      <c r="H7">
        <f>Table1[[#This Row],[Number Canceled]]/Table1[[#This Row],[Total Projects]]</f>
        <v>0</v>
      </c>
    </row>
    <row r="8" spans="1:8" x14ac:dyDescent="0.2">
      <c r="A8" t="s">
        <v>2103</v>
      </c>
      <c r="B8">
        <f>COUNTIFS(Crowdfunding!D1:D1001,"&gt;=25000", Crowdfunding!D1:D1001,"&lt;=29999", Crowdfunding!G1:G1001,"=successful")</f>
        <v>11</v>
      </c>
      <c r="C8">
        <f>COUNTIFS(Crowdfunding!D7:D1007,"&lt;1000", Crowdfunding!G7:G1007,"=failed")</f>
        <v>19</v>
      </c>
      <c r="D8">
        <f>COUNTIFS(Crowdfunding!D7:D1007,"&lt;1000", Crowdfunding!G7:G1007,"=canceled")</f>
        <v>1</v>
      </c>
      <c r="E8">
        <f>SUM(Table1[[#This Row],[Number Successful]:[Number Canceled]])</f>
        <v>31</v>
      </c>
      <c r="F8">
        <f>Table1[[#This Row],[Number Successful]]/Table1[[#This Row],[Total Projects]]</f>
        <v>0.35483870967741937</v>
      </c>
      <c r="G8">
        <f>Table1[[#This Row],[Number Failed]]/Table1[[#This Row],[Total Projects]]</f>
        <v>0.61290322580645162</v>
      </c>
      <c r="H8">
        <f>Table1[[#This Row],[Number Canceled]]/Table1[[#This Row],[Total Projects]]</f>
        <v>3.2258064516129031E-2</v>
      </c>
    </row>
    <row r="9" spans="1:8" x14ac:dyDescent="0.2">
      <c r="A9" t="s">
        <v>2104</v>
      </c>
      <c r="B9">
        <f>COUNTIFS(Crowdfunding!D1:D1001,"&gt;=30000", Crowdfunding!D1:D1001,"&lt;=34999", Crowdfunding!G1:G1001,"=successful")</f>
        <v>7</v>
      </c>
      <c r="C9">
        <f>COUNTIFS(Crowdfunding!D1:D1001,"&gt;=30000", Crowdfunding!D1:D1001,"&lt;=34999", Crowdfunding!G1:G1001,"=Failed")</f>
        <v>0</v>
      </c>
      <c r="D9">
        <f>COUNTIFS(Crowdfunding!D1:D1001,"&gt;=30000", Crowdfunding!D1:D1001,"&lt;=34999", Crowdfunding!G1:G1001,"=Canceled")</f>
        <v>0</v>
      </c>
      <c r="E9">
        <f>SUM(Table1[[#This Row],[Number Successful]:[Number Canceled]])</f>
        <v>7</v>
      </c>
      <c r="F9">
        <f>Table1[[#This Row],[Number Successful]]/Table1[[#This Row],[Total Projects]]</f>
        <v>1</v>
      </c>
      <c r="G9">
        <f>Table1[[#This Row],[Number Failed]]/Table1[[#This Row],[Total Projects]]</f>
        <v>0</v>
      </c>
      <c r="H9">
        <f>Table1[[#This Row],[Number Canceled]]/Table1[[#This Row],[Total Projects]]</f>
        <v>0</v>
      </c>
    </row>
    <row r="10" spans="1:8" x14ac:dyDescent="0.2">
      <c r="A10" t="s">
        <v>2105</v>
      </c>
      <c r="B10">
        <f>COUNTIFS(Crowdfunding!D1:D1001,"&gt;=35000", Crowdfunding!D1:D1001,"&lt;=39999", Crowdfunding!G1:G1001,"=successful")</f>
        <v>8</v>
      </c>
      <c r="C10">
        <f>COUNTIFS(Crowdfunding!D1:D1001,"&gt;=35000", Crowdfunding!D1:D1001,"&lt;=39999", Crowdfunding!G1:G1001,"=Failed")</f>
        <v>3</v>
      </c>
      <c r="D10">
        <f>COUNTIFS(Crowdfunding!D1:D1001,"&gt;=35000", Crowdfunding!D1:D1001,"&lt;=39999", Crowdfunding!G1:G1001,"=canceled")</f>
        <v>1</v>
      </c>
      <c r="E10">
        <f>SUM(Table1[[#This Row],[Number Successful]:[Number Canceled]])</f>
        <v>12</v>
      </c>
      <c r="F10">
        <f>Table1[[#This Row],[Number Successful]]/Table1[[#This Row],[Total Projects]]</f>
        <v>0.66666666666666663</v>
      </c>
      <c r="G10">
        <f>Table1[[#This Row],[Number Failed]]/Table1[[#This Row],[Total Projects]]</f>
        <v>0.25</v>
      </c>
      <c r="H10">
        <f>Table1[[#This Row],[Number Canceled]]/Table1[[#This Row],[Total Projects]]</f>
        <v>8.3333333333333329E-2</v>
      </c>
    </row>
    <row r="11" spans="1:8" x14ac:dyDescent="0.2">
      <c r="A11" t="s">
        <v>2106</v>
      </c>
      <c r="B11">
        <f>COUNTIFS(Crowdfunding!D1:D1001,"&gt;=40000", Crowdfunding!D1:D1001,"&lt;=44999", Crowdfunding!G1:G1001,"=successful")</f>
        <v>11</v>
      </c>
      <c r="C11">
        <f>COUNTIFS(Crowdfunding!D1:D1001,"&gt;=40000", Crowdfunding!D1:D1001,"&lt;=44999", Crowdfunding!G1:G1001,"=Failed")</f>
        <v>3</v>
      </c>
      <c r="D11">
        <f>COUNTIFS(Crowdfunding!D1:D1001,"&gt;=40000", Crowdfunding!D1:D1001,"&lt;=44999", Crowdfunding!G1:G1001,"=canceled")</f>
        <v>0</v>
      </c>
      <c r="E11">
        <f>SUM(Table1[[#This Row],[Number Successful]:[Number Canceled]])</f>
        <v>14</v>
      </c>
      <c r="F11">
        <f>Table1[[#This Row],[Number Successful]]/Table1[[#This Row],[Total Projects]]</f>
        <v>0.7857142857142857</v>
      </c>
      <c r="G11">
        <f>Table1[[#This Row],[Number Failed]]/Table1[[#This Row],[Total Projects]]</f>
        <v>0.21428571428571427</v>
      </c>
      <c r="H11">
        <f>Table1[[#This Row],[Number Canceled]]/Table1[[#This Row],[Total Projects]]</f>
        <v>0</v>
      </c>
    </row>
    <row r="12" spans="1:8" x14ac:dyDescent="0.2">
      <c r="A12" t="s">
        <v>2107</v>
      </c>
      <c r="B12">
        <f>COUNTIFS(Crowdfunding!D1:D1001,"&gt;=45000", Crowdfunding!D1:D1001,"&lt;=49999", Crowdfunding!G1:G1001,"=successful")</f>
        <v>8</v>
      </c>
      <c r="C12">
        <f>COUNTIFS(Crowdfunding!D1:D1001,"&gt;=45000", Crowdfunding!D1:D1001,"&lt;=49999", Crowdfunding!G1:G1001,"=Failed")</f>
        <v>3</v>
      </c>
      <c r="D12">
        <f>COUNTIFS(Crowdfunding!D1:D1001,"&gt;=45000", Crowdfunding!D1:D1001,"&lt;=49999", Crowdfunding!G1:G1001,"=canceled")</f>
        <v>0</v>
      </c>
      <c r="E12">
        <f>SUM(Table1[[#This Row],[Number Successful]:[Number Canceled]])</f>
        <v>11</v>
      </c>
      <c r="F12">
        <f>Table1[[#This Row],[Number Successful]]/Table1[[#This Row],[Total Projects]]</f>
        <v>0.72727272727272729</v>
      </c>
      <c r="G12">
        <f>Table1[[#This Row],[Number Failed]]/Table1[[#This Row],[Total Projects]]</f>
        <v>0.27272727272727271</v>
      </c>
      <c r="H12">
        <f>Table1[[#This Row],[Number Canceled]]/Table1[[#This Row],[Total Projects]]</f>
        <v>0</v>
      </c>
    </row>
    <row r="13" spans="1:8" x14ac:dyDescent="0.2">
      <c r="A13" t="s">
        <v>2108</v>
      </c>
      <c r="B13">
        <f>COUNTIFS(Crowdfunding!D1:D1001,"&gt;=50000", Crowdfunding!G1:G1001,"=successful")</f>
        <v>114</v>
      </c>
      <c r="C13">
        <f>COUNTIFS(Crowdfunding!D1:D1001,"&gt;=50000", Crowdfunding!G1:G1001,"=Failed")</f>
        <v>163</v>
      </c>
      <c r="D13">
        <f>COUNTIFS(Crowdfunding!D1:D1001,"&gt;=50000", Crowdfunding!G1:G1001,"=canceled")</f>
        <v>28</v>
      </c>
      <c r="E13">
        <f>SUM(Table1[[#This Row],[Number Successful]:[Number Canceled]])</f>
        <v>305</v>
      </c>
      <c r="F13">
        <f>Table1[[#This Row],[Number Successful]]/Table1[[#This Row],[Total Projects]]</f>
        <v>0.3737704918032787</v>
      </c>
      <c r="G13">
        <f>Table1[[#This Row],[Number Failed]]/Table1[[#This Row],[Total Projects]]</f>
        <v>0.53442622950819674</v>
      </c>
      <c r="H13">
        <f>Table1[[#This Row],[Number Canceled]]/Table1[[#This Row],[Total Projects]]</f>
        <v>9.1803278688524587E-2</v>
      </c>
    </row>
    <row r="17" spans="4:4" ht="19" x14ac:dyDescent="0.2">
      <c r="D17" s="1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449E-D9D4-DA4F-A8D9-41229A5FAD18}">
  <dimension ref="A1:J566"/>
  <sheetViews>
    <sheetView workbookViewId="0">
      <selection activeCell="I25" sqref="I25:I26"/>
    </sheetView>
  </sheetViews>
  <sheetFormatPr baseColWidth="10" defaultRowHeight="16" x14ac:dyDescent="0.2"/>
  <cols>
    <col min="1" max="1" width="13" bestFit="1" customWidth="1"/>
    <col min="2" max="4" width="15.5" bestFit="1" customWidth="1"/>
    <col min="5" max="5" width="10.83203125" bestFit="1" customWidth="1"/>
    <col min="6" max="6" width="5.83203125" bestFit="1" customWidth="1"/>
    <col min="7" max="7" width="6.83203125" bestFit="1" customWidth="1"/>
    <col min="8" max="8" width="5.83203125" bestFit="1" customWidth="1"/>
    <col min="9" max="9" width="39.33203125" customWidth="1"/>
    <col min="10" max="10" width="28.83203125" customWidth="1"/>
    <col min="11" max="11" width="6.83203125" bestFit="1" customWidth="1"/>
    <col min="12" max="12" width="5.83203125" bestFit="1" customWidth="1"/>
    <col min="13" max="13" width="6.83203125" bestFit="1" customWidth="1"/>
    <col min="14" max="15" width="8.33203125" bestFit="1" customWidth="1"/>
    <col min="16" max="16" width="7.83203125" bestFit="1" customWidth="1"/>
    <col min="17" max="17" width="5.83203125" bestFit="1" customWidth="1"/>
    <col min="18" max="18" width="7.83203125" bestFit="1" customWidth="1"/>
    <col min="19" max="19" width="5.83203125" bestFit="1" customWidth="1"/>
    <col min="20" max="20" width="7.83203125" bestFit="1" customWidth="1"/>
    <col min="21" max="22" width="5.83203125" bestFit="1" customWidth="1"/>
    <col min="23" max="23" width="7.83203125" bestFit="1" customWidth="1"/>
    <col min="24" max="25" width="8.33203125" bestFit="1" customWidth="1"/>
    <col min="26" max="26" width="7.83203125" bestFit="1" customWidth="1"/>
    <col min="27" max="28" width="9.5" bestFit="1" customWidth="1"/>
    <col min="29" max="29" width="7.83203125" bestFit="1" customWidth="1"/>
    <col min="30" max="31" width="8.33203125" bestFit="1" customWidth="1"/>
    <col min="32" max="32" width="7.83203125" bestFit="1" customWidth="1"/>
    <col min="33" max="33" width="5.83203125" bestFit="1" customWidth="1"/>
    <col min="34" max="34" width="7.83203125" bestFit="1" customWidth="1"/>
    <col min="35" max="35" width="5.83203125" bestFit="1" customWidth="1"/>
    <col min="36" max="36" width="7.83203125" bestFit="1" customWidth="1"/>
    <col min="37" max="37" width="5.83203125" bestFit="1" customWidth="1"/>
    <col min="38" max="38" width="7.83203125" bestFit="1" customWidth="1"/>
    <col min="39" max="39" width="5.83203125" bestFit="1" customWidth="1"/>
    <col min="40" max="40" width="7.83203125" bestFit="1" customWidth="1"/>
    <col min="41" max="41" width="5.83203125" bestFit="1" customWidth="1"/>
    <col min="42" max="42" width="7.83203125" bestFit="1" customWidth="1"/>
    <col min="43" max="43" width="5.83203125" bestFit="1" customWidth="1"/>
    <col min="44" max="44" width="7.83203125" bestFit="1" customWidth="1"/>
    <col min="45" max="46" width="8.33203125" bestFit="1" customWidth="1"/>
    <col min="47" max="47" width="7.83203125" bestFit="1" customWidth="1"/>
    <col min="48" max="50" width="9.5" bestFit="1" customWidth="1"/>
    <col min="51" max="51" width="7.83203125" bestFit="1" customWidth="1"/>
    <col min="52" max="54" width="9.5" bestFit="1" customWidth="1"/>
    <col min="55" max="55" width="7.83203125" bestFit="1" customWidth="1"/>
    <col min="56" max="57" width="8.33203125" bestFit="1" customWidth="1"/>
    <col min="58" max="58" width="7.83203125" bestFit="1" customWidth="1"/>
    <col min="59" max="59" width="5.83203125" bestFit="1" customWidth="1"/>
    <col min="60" max="60" width="7.83203125" bestFit="1" customWidth="1"/>
    <col min="61" max="62" width="5.83203125" bestFit="1" customWidth="1"/>
    <col min="63" max="63" width="7.83203125" bestFit="1" customWidth="1"/>
    <col min="64" max="66" width="9.5" bestFit="1" customWidth="1"/>
    <col min="67" max="67" width="7.83203125" bestFit="1" customWidth="1"/>
    <col min="68" max="68" width="5.83203125" bestFit="1" customWidth="1"/>
    <col min="69" max="69" width="7.83203125" bestFit="1" customWidth="1"/>
    <col min="70" max="71" width="9.5" bestFit="1" customWidth="1"/>
    <col min="72" max="72" width="7.83203125" bestFit="1" customWidth="1"/>
    <col min="73" max="74" width="8.33203125" bestFit="1" customWidth="1"/>
    <col min="75" max="75" width="7.83203125" bestFit="1" customWidth="1"/>
    <col min="76" max="76" width="5.83203125" bestFit="1" customWidth="1"/>
    <col min="77" max="77" width="7.83203125" bestFit="1" customWidth="1"/>
    <col min="78" max="79" width="8.33203125" bestFit="1" customWidth="1"/>
    <col min="80" max="80" width="7.83203125" bestFit="1" customWidth="1"/>
    <col min="81" max="82" width="8.33203125" bestFit="1" customWidth="1"/>
    <col min="83" max="83" width="7.83203125" bestFit="1" customWidth="1"/>
    <col min="84" max="84" width="5.83203125" bestFit="1" customWidth="1"/>
    <col min="85" max="85" width="7.83203125" bestFit="1" customWidth="1"/>
    <col min="86" max="87" width="9.5" bestFit="1" customWidth="1"/>
    <col min="88" max="88" width="7.83203125" bestFit="1" customWidth="1"/>
    <col min="89" max="90" width="9.5" bestFit="1" customWidth="1"/>
    <col min="91" max="91" width="7.83203125" bestFit="1" customWidth="1"/>
    <col min="92" max="93" width="9.5" bestFit="1" customWidth="1"/>
    <col min="94" max="94" width="7.83203125" bestFit="1" customWidth="1"/>
    <col min="95" max="95" width="9.5" bestFit="1" customWidth="1"/>
    <col min="96" max="96" width="7.83203125" bestFit="1" customWidth="1"/>
    <col min="97" max="97" width="5.83203125" bestFit="1" customWidth="1"/>
    <col min="98" max="98" width="7.83203125" bestFit="1" customWidth="1"/>
    <col min="99" max="100" width="5.83203125" bestFit="1" customWidth="1"/>
    <col min="101" max="101" width="7.83203125" bestFit="1" customWidth="1"/>
    <col min="102" max="102" width="5.83203125" bestFit="1" customWidth="1"/>
    <col min="103" max="103" width="7.83203125" bestFit="1" customWidth="1"/>
    <col min="104" max="104" width="5.83203125" bestFit="1" customWidth="1"/>
    <col min="105" max="105" width="7.83203125" bestFit="1" customWidth="1"/>
    <col min="106" max="107" width="9.5" bestFit="1" customWidth="1"/>
    <col min="108" max="108" width="7.83203125" bestFit="1" customWidth="1"/>
    <col min="109" max="109" width="5.83203125" bestFit="1" customWidth="1"/>
    <col min="110" max="110" width="7.83203125" bestFit="1" customWidth="1"/>
    <col min="111" max="111" width="9.5" bestFit="1" customWidth="1"/>
    <col min="112" max="112" width="7.83203125" bestFit="1" customWidth="1"/>
    <col min="113" max="113" width="8.33203125" bestFit="1" customWidth="1"/>
    <col min="114" max="114" width="7.83203125" bestFit="1" customWidth="1"/>
    <col min="115" max="116" width="9.5" bestFit="1" customWidth="1"/>
    <col min="117" max="117" width="7.83203125" bestFit="1" customWidth="1"/>
    <col min="118" max="119" width="9.5" bestFit="1" customWidth="1"/>
    <col min="120" max="120" width="7.83203125" bestFit="1" customWidth="1"/>
    <col min="121" max="122" width="9.5" bestFit="1" customWidth="1"/>
    <col min="123" max="123" width="7.83203125" bestFit="1" customWidth="1"/>
    <col min="124" max="126" width="9.5" bestFit="1" customWidth="1"/>
    <col min="127" max="127" width="7.83203125" bestFit="1" customWidth="1"/>
    <col min="128" max="130" width="9.5" bestFit="1" customWidth="1"/>
    <col min="131" max="131" width="7.83203125" bestFit="1" customWidth="1"/>
    <col min="132" max="133" width="8.33203125" bestFit="1" customWidth="1"/>
    <col min="134" max="134" width="7.83203125" bestFit="1" customWidth="1"/>
    <col min="135" max="136" width="8.33203125" bestFit="1" customWidth="1"/>
    <col min="137" max="137" width="7.83203125" bestFit="1" customWidth="1"/>
    <col min="138" max="138" width="9.5" bestFit="1" customWidth="1"/>
    <col min="139" max="139" width="7.83203125" bestFit="1" customWidth="1"/>
    <col min="140" max="141" width="8.33203125" bestFit="1" customWidth="1"/>
    <col min="142" max="142" width="7.83203125" bestFit="1" customWidth="1"/>
    <col min="143" max="143" width="5.33203125" bestFit="1" customWidth="1"/>
    <col min="144" max="144" width="7.83203125" bestFit="1" customWidth="1"/>
    <col min="145" max="146" width="9.5" bestFit="1" customWidth="1"/>
    <col min="147" max="147" width="7.83203125" bestFit="1" customWidth="1"/>
    <col min="148" max="148" width="5.83203125" bestFit="1" customWidth="1"/>
    <col min="149" max="149" width="7.83203125" bestFit="1" customWidth="1"/>
    <col min="150" max="152" width="9.5" bestFit="1" customWidth="1"/>
    <col min="153" max="153" width="7.83203125" bestFit="1" customWidth="1"/>
    <col min="154" max="155" width="9.5" bestFit="1" customWidth="1"/>
    <col min="156" max="156" width="7.83203125" bestFit="1" customWidth="1"/>
    <col min="157" max="157" width="5.33203125" bestFit="1" customWidth="1"/>
    <col min="158" max="158" width="7.83203125" bestFit="1" customWidth="1"/>
    <col min="159" max="161" width="9.5" bestFit="1" customWidth="1"/>
    <col min="162" max="162" width="7.83203125" bestFit="1" customWidth="1"/>
    <col min="163" max="163" width="9.5" bestFit="1" customWidth="1"/>
    <col min="164" max="164" width="7.83203125" bestFit="1" customWidth="1"/>
    <col min="165" max="165" width="9.5" bestFit="1" customWidth="1"/>
    <col min="166" max="166" width="7.83203125" bestFit="1" customWidth="1"/>
    <col min="167" max="168" width="9.5" bestFit="1" customWidth="1"/>
    <col min="169" max="169" width="7.83203125" bestFit="1" customWidth="1"/>
    <col min="170" max="171" width="9.5" bestFit="1" customWidth="1"/>
    <col min="172" max="172" width="7.83203125" bestFit="1" customWidth="1"/>
    <col min="173" max="173" width="9.5" bestFit="1" customWidth="1"/>
    <col min="174" max="174" width="7.83203125" bestFit="1" customWidth="1"/>
    <col min="175" max="175" width="5.83203125" bestFit="1" customWidth="1"/>
    <col min="176" max="176" width="7.83203125" bestFit="1" customWidth="1"/>
    <col min="177" max="178" width="8.33203125" bestFit="1" customWidth="1"/>
    <col min="179" max="179" width="7.83203125" bestFit="1" customWidth="1"/>
    <col min="180" max="181" width="9.5" bestFit="1" customWidth="1"/>
    <col min="182" max="182" width="7.83203125" bestFit="1" customWidth="1"/>
    <col min="183" max="183" width="5.83203125" bestFit="1" customWidth="1"/>
    <col min="184" max="184" width="7.83203125" bestFit="1" customWidth="1"/>
    <col min="185" max="186" width="9.5" bestFit="1" customWidth="1"/>
    <col min="187" max="187" width="7.83203125" bestFit="1" customWidth="1"/>
    <col min="188" max="188" width="5.83203125" bestFit="1" customWidth="1"/>
    <col min="189" max="189" width="7.83203125" bestFit="1" customWidth="1"/>
    <col min="190" max="191" width="9.5" bestFit="1" customWidth="1"/>
    <col min="192" max="192" width="7.83203125" bestFit="1" customWidth="1"/>
    <col min="193" max="193" width="9.5" bestFit="1" customWidth="1"/>
    <col min="194" max="194" width="7.83203125" bestFit="1" customWidth="1"/>
    <col min="195" max="197" width="9.5" bestFit="1" customWidth="1"/>
    <col min="198" max="198" width="7.83203125" bestFit="1" customWidth="1"/>
    <col min="199" max="200" width="9.5" bestFit="1" customWidth="1"/>
    <col min="201" max="201" width="7.83203125" bestFit="1" customWidth="1"/>
    <col min="202" max="203" width="9.5" bestFit="1" customWidth="1"/>
    <col min="204" max="204" width="7.83203125" bestFit="1" customWidth="1"/>
    <col min="205" max="205" width="9.5" bestFit="1" customWidth="1"/>
    <col min="206" max="206" width="7.83203125" bestFit="1" customWidth="1"/>
    <col min="207" max="209" width="9.5" bestFit="1" customWidth="1"/>
    <col min="210" max="210" width="7.83203125" bestFit="1" customWidth="1"/>
    <col min="211" max="213" width="9.5" bestFit="1" customWidth="1"/>
    <col min="214" max="214" width="7.83203125" bestFit="1" customWidth="1"/>
    <col min="215" max="216" width="9.5" bestFit="1" customWidth="1"/>
    <col min="217" max="217" width="7.83203125" bestFit="1" customWidth="1"/>
    <col min="218" max="218" width="9.5" bestFit="1" customWidth="1"/>
    <col min="219" max="219" width="7.83203125" bestFit="1" customWidth="1"/>
    <col min="220" max="220" width="8.33203125" bestFit="1" customWidth="1"/>
    <col min="221" max="221" width="7.83203125" bestFit="1" customWidth="1"/>
    <col min="222" max="223" width="9.5" bestFit="1" customWidth="1"/>
    <col min="224" max="224" width="7.83203125" bestFit="1" customWidth="1"/>
    <col min="225" max="226" width="9.5" bestFit="1" customWidth="1"/>
    <col min="227" max="227" width="7.83203125" bestFit="1" customWidth="1"/>
    <col min="228" max="228" width="9.5" bestFit="1" customWidth="1"/>
    <col min="229" max="229" width="7.83203125" bestFit="1" customWidth="1"/>
    <col min="230" max="232" width="9.5" bestFit="1" customWidth="1"/>
    <col min="233" max="233" width="7.83203125" bestFit="1" customWidth="1"/>
    <col min="234" max="234" width="9.5" bestFit="1" customWidth="1"/>
    <col min="235" max="235" width="7.83203125" bestFit="1" customWidth="1"/>
    <col min="236" max="236" width="9.5" bestFit="1" customWidth="1"/>
    <col min="237" max="237" width="7.83203125" bestFit="1" customWidth="1"/>
    <col min="238" max="238" width="9.5" bestFit="1" customWidth="1"/>
    <col min="239" max="239" width="7.83203125" bestFit="1" customWidth="1"/>
    <col min="240" max="240" width="9.5" bestFit="1" customWidth="1"/>
    <col min="241" max="241" width="7.83203125" bestFit="1" customWidth="1"/>
    <col min="242" max="243" width="9.5" bestFit="1" customWidth="1"/>
    <col min="244" max="244" width="8.83203125" bestFit="1" customWidth="1"/>
    <col min="245" max="246" width="9.5" bestFit="1" customWidth="1"/>
    <col min="247" max="247" width="8.83203125" bestFit="1" customWidth="1"/>
    <col min="248" max="249" width="9.5" bestFit="1" customWidth="1"/>
    <col min="250" max="250" width="8.83203125" bestFit="1" customWidth="1"/>
    <col min="251" max="251" width="9.5" bestFit="1" customWidth="1"/>
    <col min="252" max="252" width="8.83203125" bestFit="1" customWidth="1"/>
    <col min="253" max="253" width="6.33203125" bestFit="1" customWidth="1"/>
    <col min="254" max="254" width="8.83203125" bestFit="1" customWidth="1"/>
    <col min="255" max="256" width="9.5" bestFit="1" customWidth="1"/>
    <col min="257" max="257" width="8.83203125" bestFit="1" customWidth="1"/>
    <col min="258" max="259" width="9.5" bestFit="1" customWidth="1"/>
    <col min="260" max="260" width="8.83203125" bestFit="1" customWidth="1"/>
    <col min="261" max="262" width="9.5" bestFit="1" customWidth="1"/>
    <col min="263" max="263" width="8.83203125" bestFit="1" customWidth="1"/>
    <col min="264" max="264" width="6.33203125" bestFit="1" customWidth="1"/>
    <col min="265" max="265" width="8.83203125" bestFit="1" customWidth="1"/>
    <col min="266" max="266" width="9.5" bestFit="1" customWidth="1"/>
    <col min="267" max="267" width="8.83203125" bestFit="1" customWidth="1"/>
    <col min="268" max="269" width="9.5" bestFit="1" customWidth="1"/>
    <col min="270" max="270" width="8.83203125" bestFit="1" customWidth="1"/>
    <col min="271" max="272" width="9.5" bestFit="1" customWidth="1"/>
    <col min="273" max="273" width="8.83203125" bestFit="1" customWidth="1"/>
    <col min="274" max="275" width="9.5" bestFit="1" customWidth="1"/>
    <col min="276" max="276" width="8.83203125" bestFit="1" customWidth="1"/>
    <col min="277" max="279" width="9.5" bestFit="1" customWidth="1"/>
    <col min="280" max="280" width="8.83203125" bestFit="1" customWidth="1"/>
    <col min="281" max="282" width="9.5" bestFit="1" customWidth="1"/>
    <col min="283" max="283" width="8.83203125" bestFit="1" customWidth="1"/>
    <col min="284" max="284" width="9.5" bestFit="1" customWidth="1"/>
    <col min="285" max="285" width="8.83203125" bestFit="1" customWidth="1"/>
    <col min="286" max="287" width="9.5" bestFit="1" customWidth="1"/>
    <col min="288" max="288" width="8.83203125" bestFit="1" customWidth="1"/>
    <col min="289" max="289" width="6.33203125" bestFit="1" customWidth="1"/>
    <col min="290" max="290" width="8.83203125" bestFit="1" customWidth="1"/>
    <col min="291" max="291" width="9.5" bestFit="1" customWidth="1"/>
    <col min="292" max="292" width="8.83203125" bestFit="1" customWidth="1"/>
    <col min="293" max="293" width="6.33203125" bestFit="1" customWidth="1"/>
    <col min="294" max="294" width="8.83203125" bestFit="1" customWidth="1"/>
    <col min="295" max="296" width="9.5" bestFit="1" customWidth="1"/>
    <col min="297" max="297" width="8.83203125" bestFit="1" customWidth="1"/>
    <col min="298" max="298" width="9.5" bestFit="1" customWidth="1"/>
    <col min="299" max="299" width="8.83203125" bestFit="1" customWidth="1"/>
    <col min="300" max="300" width="9.5" bestFit="1" customWidth="1"/>
    <col min="301" max="301" width="8.83203125" bestFit="1" customWidth="1"/>
    <col min="302" max="302" width="9.5" bestFit="1" customWidth="1"/>
    <col min="303" max="303" width="8.83203125" bestFit="1" customWidth="1"/>
    <col min="304" max="304" width="9.5" bestFit="1" customWidth="1"/>
    <col min="305" max="305" width="8.83203125" bestFit="1" customWidth="1"/>
    <col min="306" max="307" width="9.5" bestFit="1" customWidth="1"/>
    <col min="308" max="308" width="8.83203125" bestFit="1" customWidth="1"/>
    <col min="309" max="310" width="9.5" bestFit="1" customWidth="1"/>
    <col min="311" max="311" width="8.83203125" bestFit="1" customWidth="1"/>
    <col min="312" max="312" width="9.5" bestFit="1" customWidth="1"/>
    <col min="313" max="313" width="8.83203125" bestFit="1" customWidth="1"/>
    <col min="314" max="315" width="9.5" bestFit="1" customWidth="1"/>
    <col min="316" max="316" width="8.83203125" bestFit="1" customWidth="1"/>
    <col min="317" max="318" width="9.5" bestFit="1" customWidth="1"/>
    <col min="319" max="319" width="8.83203125" bestFit="1" customWidth="1"/>
    <col min="320" max="321" width="9.5" bestFit="1" customWidth="1"/>
    <col min="322" max="322" width="8.83203125" bestFit="1" customWidth="1"/>
    <col min="323" max="324" width="9.5" bestFit="1" customWidth="1"/>
    <col min="325" max="325" width="8.83203125" bestFit="1" customWidth="1"/>
    <col min="326" max="326" width="9.5" bestFit="1" customWidth="1"/>
    <col min="327" max="327" width="8.83203125" bestFit="1" customWidth="1"/>
    <col min="328" max="329" width="9.5" bestFit="1" customWidth="1"/>
    <col min="330" max="330" width="8.83203125" bestFit="1" customWidth="1"/>
    <col min="331" max="332" width="9.5" bestFit="1" customWidth="1"/>
    <col min="333" max="333" width="8.83203125" bestFit="1" customWidth="1"/>
    <col min="334" max="335" width="9.5" bestFit="1" customWidth="1"/>
    <col min="336" max="336" width="8.83203125" bestFit="1" customWidth="1"/>
    <col min="337" max="337" width="9.5" bestFit="1" customWidth="1"/>
    <col min="338" max="338" width="8.83203125" bestFit="1" customWidth="1"/>
    <col min="339" max="340" width="9.5" bestFit="1" customWidth="1"/>
    <col min="341" max="341" width="8.83203125" bestFit="1" customWidth="1"/>
    <col min="342" max="342" width="9.5" bestFit="1" customWidth="1"/>
    <col min="343" max="343" width="8.83203125" bestFit="1" customWidth="1"/>
    <col min="344" max="344" width="6.33203125" bestFit="1" customWidth="1"/>
    <col min="345" max="345" width="8.83203125" bestFit="1" customWidth="1"/>
    <col min="346" max="346" width="9.5" bestFit="1" customWidth="1"/>
    <col min="347" max="347" width="8.83203125" bestFit="1" customWidth="1"/>
    <col min="348" max="349" width="9.5" bestFit="1" customWidth="1"/>
    <col min="350" max="350" width="8.83203125" bestFit="1" customWidth="1"/>
    <col min="351" max="351" width="9.5" bestFit="1" customWidth="1"/>
    <col min="352" max="352" width="8.83203125" bestFit="1" customWidth="1"/>
    <col min="353" max="353" width="8.33203125" bestFit="1" customWidth="1"/>
    <col min="354" max="354" width="8.83203125" bestFit="1" customWidth="1"/>
    <col min="355" max="355" width="9.5" bestFit="1" customWidth="1"/>
    <col min="356" max="356" width="8.83203125" bestFit="1" customWidth="1"/>
    <col min="357" max="358" width="9.5" bestFit="1" customWidth="1"/>
    <col min="359" max="359" width="8.83203125" bestFit="1" customWidth="1"/>
    <col min="360" max="360" width="9.5" bestFit="1" customWidth="1"/>
    <col min="361" max="361" width="8.83203125" bestFit="1" customWidth="1"/>
    <col min="362" max="362" width="9.5" bestFit="1" customWidth="1"/>
    <col min="363" max="363" width="8.83203125" bestFit="1" customWidth="1"/>
    <col min="364" max="364" width="9.5" bestFit="1" customWidth="1"/>
    <col min="365" max="365" width="8.83203125" bestFit="1" customWidth="1"/>
    <col min="366" max="366" width="6.33203125" bestFit="1" customWidth="1"/>
    <col min="367" max="367" width="8.83203125" bestFit="1" customWidth="1"/>
    <col min="368" max="369" width="9.5" bestFit="1" customWidth="1"/>
    <col min="370" max="370" width="8.83203125" bestFit="1" customWidth="1"/>
    <col min="371" max="371" width="9.5" bestFit="1" customWidth="1"/>
    <col min="372" max="372" width="8.83203125" bestFit="1" customWidth="1"/>
    <col min="373" max="374" width="9.5" bestFit="1" customWidth="1"/>
    <col min="375" max="375" width="8.83203125" bestFit="1" customWidth="1"/>
    <col min="376" max="377" width="9.5" bestFit="1" customWidth="1"/>
    <col min="378" max="378" width="8.83203125" bestFit="1" customWidth="1"/>
    <col min="379" max="379" width="9.5" bestFit="1" customWidth="1"/>
    <col min="380" max="380" width="8.83203125" bestFit="1" customWidth="1"/>
    <col min="381" max="381" width="9.5" bestFit="1" customWidth="1"/>
    <col min="382" max="382" width="8.83203125" bestFit="1" customWidth="1"/>
    <col min="383" max="384" width="9.5" bestFit="1" customWidth="1"/>
    <col min="385" max="385" width="8.83203125" bestFit="1" customWidth="1"/>
    <col min="386" max="386" width="9.5" bestFit="1" customWidth="1"/>
    <col min="387" max="387" width="8.83203125" bestFit="1" customWidth="1"/>
    <col min="388" max="388" width="6.33203125" bestFit="1" customWidth="1"/>
    <col min="389" max="389" width="8.83203125" bestFit="1" customWidth="1"/>
    <col min="390" max="390" width="9.5" bestFit="1" customWidth="1"/>
    <col min="391" max="391" width="8.83203125" bestFit="1" customWidth="1"/>
    <col min="392" max="392" width="9.5" bestFit="1" customWidth="1"/>
    <col min="393" max="393" width="8.83203125" bestFit="1" customWidth="1"/>
    <col min="394" max="394" width="9.5" bestFit="1" customWidth="1"/>
    <col min="395" max="395" width="8.83203125" bestFit="1" customWidth="1"/>
    <col min="396" max="396" width="9.5" bestFit="1" customWidth="1"/>
    <col min="397" max="397" width="8.83203125" bestFit="1" customWidth="1"/>
    <col min="398" max="399" width="9.5" bestFit="1" customWidth="1"/>
    <col min="400" max="400" width="8.83203125" bestFit="1" customWidth="1"/>
    <col min="401" max="401" width="9.5" bestFit="1" customWidth="1"/>
    <col min="402" max="402" width="8.83203125" bestFit="1" customWidth="1"/>
    <col min="403" max="403" width="9.5" bestFit="1" customWidth="1"/>
    <col min="404" max="404" width="8.83203125" bestFit="1" customWidth="1"/>
    <col min="405" max="405" width="9.5" bestFit="1" customWidth="1"/>
    <col min="406" max="406" width="8.83203125" bestFit="1" customWidth="1"/>
    <col min="407" max="407" width="9.5" bestFit="1" customWidth="1"/>
    <col min="408" max="408" width="8.83203125" bestFit="1" customWidth="1"/>
    <col min="409" max="409" width="9.5" bestFit="1" customWidth="1"/>
    <col min="410" max="410" width="8.83203125" bestFit="1" customWidth="1"/>
    <col min="411" max="411" width="9.5" bestFit="1" customWidth="1"/>
    <col min="412" max="412" width="8.83203125" bestFit="1" customWidth="1"/>
    <col min="413" max="413" width="9.5" bestFit="1" customWidth="1"/>
    <col min="414" max="414" width="8.83203125" bestFit="1" customWidth="1"/>
    <col min="415" max="415" width="9.5" bestFit="1" customWidth="1"/>
    <col min="416" max="416" width="8.83203125" bestFit="1" customWidth="1"/>
    <col min="417" max="418" width="9.5" bestFit="1" customWidth="1"/>
    <col min="419" max="419" width="8.83203125" bestFit="1" customWidth="1"/>
    <col min="420" max="421" width="9.5" bestFit="1" customWidth="1"/>
    <col min="422" max="422" width="8.83203125" bestFit="1" customWidth="1"/>
    <col min="423" max="423" width="9.5" bestFit="1" customWidth="1"/>
    <col min="424" max="424" width="8.83203125" bestFit="1" customWidth="1"/>
    <col min="425" max="426" width="9.5" bestFit="1" customWidth="1"/>
    <col min="427" max="427" width="8.83203125" bestFit="1" customWidth="1"/>
    <col min="428" max="429" width="9.5" bestFit="1" customWidth="1"/>
    <col min="430" max="430" width="8.83203125" bestFit="1" customWidth="1"/>
    <col min="431" max="431" width="9.5" bestFit="1" customWidth="1"/>
    <col min="432" max="432" width="8.83203125" bestFit="1" customWidth="1"/>
    <col min="433" max="434" width="9.5" bestFit="1" customWidth="1"/>
    <col min="435" max="435" width="8.83203125" bestFit="1" customWidth="1"/>
    <col min="436" max="436" width="9.5" bestFit="1" customWidth="1"/>
    <col min="437" max="437" width="8.83203125" bestFit="1" customWidth="1"/>
    <col min="438" max="438" width="9.5" bestFit="1" customWidth="1"/>
    <col min="439" max="439" width="8.83203125" bestFit="1" customWidth="1"/>
    <col min="440" max="440" width="9.5" bestFit="1" customWidth="1"/>
    <col min="441" max="441" width="8.83203125" bestFit="1" customWidth="1"/>
    <col min="442" max="443" width="9.5" bestFit="1" customWidth="1"/>
    <col min="444" max="444" width="8.83203125" bestFit="1" customWidth="1"/>
    <col min="445" max="445" width="9.5" bestFit="1" customWidth="1"/>
    <col min="446" max="446" width="8.83203125" bestFit="1" customWidth="1"/>
    <col min="447" max="447" width="9.5" bestFit="1" customWidth="1"/>
    <col min="448" max="448" width="8.83203125" bestFit="1" customWidth="1"/>
    <col min="449" max="449" width="9.5" bestFit="1" customWidth="1"/>
    <col min="450" max="450" width="8.83203125" bestFit="1" customWidth="1"/>
    <col min="451" max="451" width="9.5" bestFit="1" customWidth="1"/>
    <col min="452" max="452" width="8.83203125" bestFit="1" customWidth="1"/>
    <col min="453" max="453" width="9.5" bestFit="1" customWidth="1"/>
    <col min="454" max="454" width="8.83203125" bestFit="1" customWidth="1"/>
    <col min="455" max="455" width="9.5" bestFit="1" customWidth="1"/>
    <col min="456" max="456" width="8.83203125" bestFit="1" customWidth="1"/>
    <col min="457" max="457" width="9.5" bestFit="1" customWidth="1"/>
    <col min="458" max="458" width="8.83203125" bestFit="1" customWidth="1"/>
    <col min="459" max="459" width="6.33203125" bestFit="1" customWidth="1"/>
    <col min="460" max="460" width="8.83203125" bestFit="1" customWidth="1"/>
    <col min="461" max="461" width="9.5" bestFit="1" customWidth="1"/>
    <col min="462" max="462" width="8.83203125" bestFit="1" customWidth="1"/>
    <col min="463" max="463" width="9.5" bestFit="1" customWidth="1"/>
    <col min="464" max="464" width="8.83203125" bestFit="1" customWidth="1"/>
    <col min="465" max="465" width="9.5" bestFit="1" customWidth="1"/>
    <col min="466" max="466" width="8.83203125" bestFit="1" customWidth="1"/>
    <col min="467" max="467" width="9.5" bestFit="1" customWidth="1"/>
    <col min="468" max="468" width="8.83203125" bestFit="1" customWidth="1"/>
    <col min="469" max="469" width="9.5" bestFit="1" customWidth="1"/>
    <col min="470" max="470" width="8.83203125" bestFit="1" customWidth="1"/>
    <col min="471" max="471" width="9.5" bestFit="1" customWidth="1"/>
    <col min="472" max="472" width="8.83203125" bestFit="1" customWidth="1"/>
    <col min="473" max="473" width="9.5" bestFit="1" customWidth="1"/>
    <col min="474" max="474" width="8.83203125" bestFit="1" customWidth="1"/>
    <col min="475" max="476" width="9.5" bestFit="1" customWidth="1"/>
    <col min="477" max="477" width="8.83203125" bestFit="1" customWidth="1"/>
    <col min="478" max="479" width="9.5" bestFit="1" customWidth="1"/>
    <col min="480" max="480" width="8.83203125" bestFit="1" customWidth="1"/>
    <col min="481" max="481" width="9.5" bestFit="1" customWidth="1"/>
    <col min="482" max="482" width="8.83203125" bestFit="1" customWidth="1"/>
    <col min="483" max="483" width="8.33203125" bestFit="1" customWidth="1"/>
    <col min="484" max="484" width="8.83203125" bestFit="1" customWidth="1"/>
    <col min="485" max="485" width="9.5" bestFit="1" customWidth="1"/>
    <col min="486" max="486" width="8.83203125" bestFit="1" customWidth="1"/>
    <col min="487" max="487" width="9.5" bestFit="1" customWidth="1"/>
    <col min="488" max="488" width="8.83203125" bestFit="1" customWidth="1"/>
    <col min="489" max="489" width="9.5" bestFit="1" customWidth="1"/>
    <col min="490" max="490" width="8.83203125" bestFit="1" customWidth="1"/>
    <col min="491" max="492" width="9.5" bestFit="1" customWidth="1"/>
    <col min="493" max="493" width="8.83203125" bestFit="1" customWidth="1"/>
    <col min="494" max="494" width="9.5" bestFit="1" customWidth="1"/>
    <col min="495" max="495" width="8.83203125" bestFit="1" customWidth="1"/>
    <col min="496" max="496" width="9.5" bestFit="1" customWidth="1"/>
    <col min="497" max="497" width="8.83203125" bestFit="1" customWidth="1"/>
    <col min="498" max="498" width="9.5" bestFit="1" customWidth="1"/>
    <col min="499" max="499" width="8.83203125" bestFit="1" customWidth="1"/>
    <col min="500" max="500" width="9.5" bestFit="1" customWidth="1"/>
    <col min="501" max="501" width="8.83203125" bestFit="1" customWidth="1"/>
    <col min="502" max="503" width="9.5" bestFit="1" customWidth="1"/>
    <col min="504" max="504" width="8.83203125" bestFit="1" customWidth="1"/>
    <col min="505" max="506" width="9.5" bestFit="1" customWidth="1"/>
    <col min="507" max="507" width="8.83203125" bestFit="1" customWidth="1"/>
    <col min="508" max="508" width="9.5" bestFit="1" customWidth="1"/>
    <col min="509" max="509" width="8.83203125" bestFit="1" customWidth="1"/>
    <col min="510" max="510" width="9.5" bestFit="1" customWidth="1"/>
    <col min="511" max="511" width="8.83203125" bestFit="1" customWidth="1"/>
    <col min="512" max="512" width="9.5" bestFit="1" customWidth="1"/>
    <col min="513" max="513" width="8.83203125" bestFit="1" customWidth="1"/>
    <col min="514" max="514" width="9.5" bestFit="1" customWidth="1"/>
    <col min="515" max="515" width="8.83203125" bestFit="1" customWidth="1"/>
    <col min="516" max="516" width="9.5" bestFit="1" customWidth="1"/>
    <col min="517" max="517" width="8.83203125" bestFit="1" customWidth="1"/>
    <col min="518" max="518" width="9.5" bestFit="1" customWidth="1"/>
    <col min="519" max="519" width="8.83203125" bestFit="1" customWidth="1"/>
    <col min="520" max="520" width="9.5" bestFit="1" customWidth="1"/>
    <col min="521" max="521" width="8.83203125" bestFit="1" customWidth="1"/>
    <col min="522" max="522" width="9.5" bestFit="1" customWidth="1"/>
    <col min="523" max="523" width="8.83203125" bestFit="1" customWidth="1"/>
    <col min="524" max="524" width="9.5" bestFit="1" customWidth="1"/>
    <col min="525" max="525" width="8.83203125" bestFit="1" customWidth="1"/>
    <col min="526" max="526" width="6.33203125" bestFit="1" customWidth="1"/>
    <col min="527" max="527" width="8.83203125" bestFit="1" customWidth="1"/>
    <col min="528" max="528" width="9.5" bestFit="1" customWidth="1"/>
    <col min="529" max="529" width="8.83203125" bestFit="1" customWidth="1"/>
    <col min="530" max="531" width="9.5" bestFit="1" customWidth="1"/>
    <col min="532" max="532" width="8.83203125" bestFit="1" customWidth="1"/>
    <col min="533" max="533" width="9.5" bestFit="1" customWidth="1"/>
    <col min="534" max="534" width="8.83203125" bestFit="1" customWidth="1"/>
    <col min="535" max="535" width="9.5" bestFit="1" customWidth="1"/>
    <col min="536" max="536" width="8.83203125" bestFit="1" customWidth="1"/>
    <col min="537" max="537" width="6.33203125" bestFit="1" customWidth="1"/>
    <col min="538" max="538" width="8.83203125" bestFit="1" customWidth="1"/>
    <col min="539" max="539" width="9.5" bestFit="1" customWidth="1"/>
    <col min="540" max="540" width="8.83203125" bestFit="1" customWidth="1"/>
    <col min="541" max="541" width="9.5" bestFit="1" customWidth="1"/>
    <col min="542" max="542" width="8.83203125" bestFit="1" customWidth="1"/>
    <col min="543" max="544" width="9.5" bestFit="1" customWidth="1"/>
    <col min="545" max="545" width="8.83203125" bestFit="1" customWidth="1"/>
    <col min="546" max="547" width="9.5" bestFit="1" customWidth="1"/>
    <col min="548" max="548" width="8.83203125" bestFit="1" customWidth="1"/>
    <col min="549" max="549" width="9.5" bestFit="1" customWidth="1"/>
    <col min="550" max="550" width="8.83203125" bestFit="1" customWidth="1"/>
    <col min="551" max="551" width="9.5" bestFit="1" customWidth="1"/>
    <col min="552" max="552" width="8.83203125" bestFit="1" customWidth="1"/>
    <col min="553" max="553" width="6.33203125" bestFit="1" customWidth="1"/>
    <col min="554" max="554" width="8.83203125" bestFit="1" customWidth="1"/>
    <col min="555" max="555" width="9.5" bestFit="1" customWidth="1"/>
    <col min="556" max="556" width="8.83203125" bestFit="1" customWidth="1"/>
    <col min="557" max="557" width="6.33203125" bestFit="1" customWidth="1"/>
    <col min="558" max="558" width="8.83203125" bestFit="1" customWidth="1"/>
    <col min="559" max="559" width="9.5" bestFit="1" customWidth="1"/>
    <col min="560" max="560" width="8.83203125" bestFit="1" customWidth="1"/>
    <col min="561" max="561" width="9.5" bestFit="1" customWidth="1"/>
    <col min="562" max="562" width="8.83203125" bestFit="1" customWidth="1"/>
    <col min="563" max="563" width="9.5" bestFit="1" customWidth="1"/>
    <col min="564" max="564" width="8.83203125" bestFit="1" customWidth="1"/>
    <col min="565" max="565" width="9.5" bestFit="1" customWidth="1"/>
    <col min="566" max="566" width="8.83203125" bestFit="1" customWidth="1"/>
    <col min="567" max="567" width="9.5" bestFit="1" customWidth="1"/>
    <col min="568" max="568" width="8.83203125" bestFit="1" customWidth="1"/>
    <col min="569" max="569" width="9.5" bestFit="1" customWidth="1"/>
    <col min="570" max="570" width="8.83203125" bestFit="1" customWidth="1"/>
    <col min="571" max="571" width="9.5" bestFit="1" customWidth="1"/>
    <col min="572" max="572" width="8.83203125" bestFit="1" customWidth="1"/>
    <col min="573" max="573" width="6.33203125" bestFit="1" customWidth="1"/>
    <col min="574" max="574" width="8.83203125" bestFit="1" customWidth="1"/>
    <col min="575" max="575" width="9.5" bestFit="1" customWidth="1"/>
    <col min="576" max="576" width="8.83203125" bestFit="1" customWidth="1"/>
    <col min="577" max="577" width="9.5" bestFit="1" customWidth="1"/>
    <col min="578" max="578" width="8.83203125" bestFit="1" customWidth="1"/>
    <col min="579" max="579" width="9.5" bestFit="1" customWidth="1"/>
    <col min="580" max="580" width="8.83203125" bestFit="1" customWidth="1"/>
    <col min="581" max="581" width="9.5" bestFit="1" customWidth="1"/>
    <col min="582" max="582" width="8.83203125" bestFit="1" customWidth="1"/>
    <col min="583" max="583" width="9.5" bestFit="1" customWidth="1"/>
    <col min="584" max="584" width="8.83203125" bestFit="1" customWidth="1"/>
    <col min="585" max="585" width="9.5" bestFit="1" customWidth="1"/>
    <col min="586" max="586" width="8.83203125" bestFit="1" customWidth="1"/>
    <col min="587" max="589" width="9.5" bestFit="1" customWidth="1"/>
    <col min="590" max="590" width="8.83203125" bestFit="1" customWidth="1"/>
    <col min="591" max="591" width="9.5" bestFit="1" customWidth="1"/>
    <col min="592" max="592" width="8.83203125" bestFit="1" customWidth="1"/>
    <col min="593" max="593" width="9.5" bestFit="1" customWidth="1"/>
    <col min="594" max="594" width="8.83203125" bestFit="1" customWidth="1"/>
    <col min="595" max="595" width="9.5" bestFit="1" customWidth="1"/>
    <col min="596" max="596" width="8.83203125" bestFit="1" customWidth="1"/>
    <col min="597" max="597" width="9.5" bestFit="1" customWidth="1"/>
    <col min="598" max="598" width="8.83203125" bestFit="1" customWidth="1"/>
    <col min="599" max="599" width="9.5" bestFit="1" customWidth="1"/>
    <col min="600" max="600" width="8.83203125" bestFit="1" customWidth="1"/>
    <col min="601" max="601" width="9.5" bestFit="1" customWidth="1"/>
    <col min="602" max="602" width="8.83203125" bestFit="1" customWidth="1"/>
    <col min="603" max="603" width="9.5" bestFit="1" customWidth="1"/>
    <col min="604" max="604" width="8.83203125" bestFit="1" customWidth="1"/>
    <col min="605" max="605" width="6.33203125" bestFit="1" customWidth="1"/>
    <col min="606" max="606" width="8.83203125" bestFit="1" customWidth="1"/>
    <col min="607" max="607" width="6.33203125" bestFit="1" customWidth="1"/>
    <col min="608" max="608" width="8.83203125" bestFit="1" customWidth="1"/>
    <col min="609" max="609" width="9.5" bestFit="1" customWidth="1"/>
    <col min="610" max="610" width="8.83203125" bestFit="1" customWidth="1"/>
    <col min="611" max="611" width="9.5" bestFit="1" customWidth="1"/>
    <col min="612" max="612" width="8.83203125" bestFit="1" customWidth="1"/>
    <col min="613" max="614" width="9.5" bestFit="1" customWidth="1"/>
    <col min="615" max="615" width="8.83203125" bestFit="1" customWidth="1"/>
    <col min="616" max="616" width="9.5" bestFit="1" customWidth="1"/>
    <col min="617" max="617" width="8.83203125" bestFit="1" customWidth="1"/>
    <col min="618" max="618" width="9.5" bestFit="1" customWidth="1"/>
    <col min="619" max="619" width="8.83203125" bestFit="1" customWidth="1"/>
    <col min="620" max="620" width="9.5" bestFit="1" customWidth="1"/>
    <col min="621" max="621" width="8.83203125" bestFit="1" customWidth="1"/>
    <col min="622" max="622" width="6.33203125" bestFit="1" customWidth="1"/>
    <col min="623" max="623" width="8.83203125" bestFit="1" customWidth="1"/>
    <col min="624" max="624" width="6.33203125" bestFit="1" customWidth="1"/>
    <col min="625" max="625" width="8.83203125" bestFit="1" customWidth="1"/>
    <col min="626" max="626" width="9.5" bestFit="1" customWidth="1"/>
    <col min="627" max="627" width="8.83203125" bestFit="1" customWidth="1"/>
    <col min="628" max="628" width="6.33203125" bestFit="1" customWidth="1"/>
    <col min="629" max="629" width="8.83203125" bestFit="1" customWidth="1"/>
    <col min="630" max="630" width="9.5" bestFit="1" customWidth="1"/>
    <col min="631" max="631" width="8.83203125" bestFit="1" customWidth="1"/>
    <col min="632" max="632" width="9.5" bestFit="1" customWidth="1"/>
    <col min="633" max="633" width="8.83203125" bestFit="1" customWidth="1"/>
    <col min="634" max="634" width="9.5" bestFit="1" customWidth="1"/>
    <col min="635" max="635" width="8.83203125" bestFit="1" customWidth="1"/>
    <col min="636" max="637" width="9.5" bestFit="1" customWidth="1"/>
    <col min="638" max="638" width="8.83203125" bestFit="1" customWidth="1"/>
    <col min="639" max="639" width="9.5" bestFit="1" customWidth="1"/>
    <col min="640" max="640" width="8.83203125" bestFit="1" customWidth="1"/>
    <col min="641" max="641" width="8.33203125" bestFit="1" customWidth="1"/>
    <col min="642" max="642" width="8.83203125" bestFit="1" customWidth="1"/>
    <col min="643" max="643" width="9.5" bestFit="1" customWidth="1"/>
    <col min="644" max="644" width="8.83203125" bestFit="1" customWidth="1"/>
    <col min="645" max="645" width="8.33203125" bestFit="1" customWidth="1"/>
    <col min="646" max="646" width="8.83203125" bestFit="1" customWidth="1"/>
    <col min="647" max="648" width="9.5" bestFit="1" customWidth="1"/>
    <col min="649" max="649" width="8.83203125" bestFit="1" customWidth="1"/>
    <col min="650" max="650" width="6.33203125" bestFit="1" customWidth="1"/>
    <col min="651" max="651" width="8.83203125" bestFit="1" customWidth="1"/>
    <col min="652" max="652" width="9.5" bestFit="1" customWidth="1"/>
    <col min="653" max="653" width="8.83203125" bestFit="1" customWidth="1"/>
    <col min="654" max="654" width="9.5" bestFit="1" customWidth="1"/>
    <col min="655" max="655" width="8.83203125" bestFit="1" customWidth="1"/>
    <col min="656" max="656" width="9.5" bestFit="1" customWidth="1"/>
    <col min="657" max="657" width="8.83203125" bestFit="1" customWidth="1"/>
    <col min="658" max="658" width="6.33203125" bestFit="1" customWidth="1"/>
    <col min="659" max="659" width="8.83203125" bestFit="1" customWidth="1"/>
    <col min="660" max="660" width="9.5" bestFit="1" customWidth="1"/>
    <col min="661" max="661" width="8.83203125" bestFit="1" customWidth="1"/>
    <col min="662" max="662" width="6.33203125" bestFit="1" customWidth="1"/>
    <col min="663" max="663" width="8.83203125" bestFit="1" customWidth="1"/>
    <col min="664" max="664" width="9.5" bestFit="1" customWidth="1"/>
    <col min="665" max="665" width="8.83203125" bestFit="1" customWidth="1"/>
    <col min="666" max="666" width="6.33203125" bestFit="1" customWidth="1"/>
    <col min="667" max="667" width="8.83203125" bestFit="1" customWidth="1"/>
    <col min="668" max="668" width="8.33203125" bestFit="1" customWidth="1"/>
    <col min="669" max="669" width="8.83203125" bestFit="1" customWidth="1"/>
    <col min="670" max="671" width="8.33203125" bestFit="1" customWidth="1"/>
    <col min="672" max="672" width="8.83203125" bestFit="1" customWidth="1"/>
    <col min="673" max="674" width="9.5" bestFit="1" customWidth="1"/>
    <col min="675" max="675" width="8.83203125" bestFit="1" customWidth="1"/>
    <col min="676" max="677" width="9.5" bestFit="1" customWidth="1"/>
    <col min="678" max="678" width="8.83203125" bestFit="1" customWidth="1"/>
    <col min="679" max="679" width="9.5" bestFit="1" customWidth="1"/>
    <col min="680" max="680" width="8.83203125" bestFit="1" customWidth="1"/>
    <col min="681" max="681" width="9.5" bestFit="1" customWidth="1"/>
    <col min="682" max="682" width="8.83203125" bestFit="1" customWidth="1"/>
    <col min="683" max="683" width="9.5" bestFit="1" customWidth="1"/>
    <col min="684" max="684" width="8.83203125" bestFit="1" customWidth="1"/>
    <col min="685" max="685" width="9.5" bestFit="1" customWidth="1"/>
    <col min="686" max="686" width="8.83203125" bestFit="1" customWidth="1"/>
    <col min="687" max="687" width="9.5" bestFit="1" customWidth="1"/>
    <col min="688" max="688" width="8.83203125" bestFit="1" customWidth="1"/>
    <col min="689" max="689" width="9.5" bestFit="1" customWidth="1"/>
    <col min="690" max="690" width="8.83203125" bestFit="1" customWidth="1"/>
    <col min="691" max="691" width="6.33203125" bestFit="1" customWidth="1"/>
    <col min="692" max="692" width="8.83203125" bestFit="1" customWidth="1"/>
    <col min="693" max="693" width="6.33203125" bestFit="1" customWidth="1"/>
    <col min="694" max="694" width="8.83203125" bestFit="1" customWidth="1"/>
    <col min="695" max="695" width="6.33203125" bestFit="1" customWidth="1"/>
    <col min="696" max="696" width="8.83203125" bestFit="1" customWidth="1"/>
    <col min="697" max="698" width="9.5" bestFit="1" customWidth="1"/>
    <col min="699" max="699" width="8.83203125" bestFit="1" customWidth="1"/>
    <col min="700" max="700" width="6.33203125" bestFit="1" customWidth="1"/>
    <col min="701" max="701" width="8.83203125" bestFit="1" customWidth="1"/>
    <col min="702" max="702" width="8.33203125" bestFit="1" customWidth="1"/>
    <col min="703" max="703" width="8.83203125" bestFit="1" customWidth="1"/>
    <col min="704" max="704" width="8.33203125" bestFit="1" customWidth="1"/>
    <col min="705" max="705" width="8.83203125" bestFit="1" customWidth="1"/>
    <col min="706" max="706" width="9.5" bestFit="1" customWidth="1"/>
    <col min="707" max="707" width="8.83203125" bestFit="1" customWidth="1"/>
    <col min="708" max="708" width="6.33203125" bestFit="1" customWidth="1"/>
    <col min="709" max="709" width="8.83203125" bestFit="1" customWidth="1"/>
    <col min="710" max="710" width="9.5" bestFit="1" customWidth="1"/>
    <col min="711" max="711" width="8.83203125" bestFit="1" customWidth="1"/>
    <col min="712" max="712" width="9.5" bestFit="1" customWidth="1"/>
    <col min="713" max="713" width="8.83203125" bestFit="1" customWidth="1"/>
    <col min="714" max="715" width="9.5" bestFit="1" customWidth="1"/>
    <col min="716" max="716" width="8.83203125" bestFit="1" customWidth="1"/>
    <col min="717" max="717" width="9.5" bestFit="1" customWidth="1"/>
    <col min="718" max="718" width="8.83203125" bestFit="1" customWidth="1"/>
    <col min="719" max="719" width="6.33203125" bestFit="1" customWidth="1"/>
    <col min="720" max="720" width="8.83203125" bestFit="1" customWidth="1"/>
    <col min="721" max="721" width="6.33203125" bestFit="1" customWidth="1"/>
    <col min="722" max="722" width="8.83203125" bestFit="1" customWidth="1"/>
    <col min="723" max="723" width="6.33203125" bestFit="1" customWidth="1"/>
    <col min="724" max="724" width="8.83203125" bestFit="1" customWidth="1"/>
    <col min="725" max="725" width="9.5" bestFit="1" customWidth="1"/>
    <col min="726" max="726" width="8.83203125" bestFit="1" customWidth="1"/>
    <col min="727" max="727" width="6.33203125" bestFit="1" customWidth="1"/>
    <col min="728" max="728" width="8.83203125" bestFit="1" customWidth="1"/>
    <col min="729" max="729" width="8.33203125" bestFit="1" customWidth="1"/>
    <col min="730" max="730" width="8.83203125" bestFit="1" customWidth="1"/>
    <col min="731" max="731" width="6.33203125" bestFit="1" customWidth="1"/>
    <col min="732" max="732" width="8.83203125" bestFit="1" customWidth="1"/>
    <col min="733" max="733" width="6.33203125" bestFit="1" customWidth="1"/>
    <col min="734" max="734" width="8.83203125" bestFit="1" customWidth="1"/>
    <col min="735" max="735" width="8.33203125" bestFit="1" customWidth="1"/>
    <col min="736" max="736" width="8.83203125" bestFit="1" customWidth="1"/>
    <col min="737" max="737" width="8.33203125" bestFit="1" customWidth="1"/>
    <col min="738" max="738" width="8.83203125" bestFit="1" customWidth="1"/>
    <col min="739" max="739" width="9.5" bestFit="1" customWidth="1"/>
    <col min="740" max="740" width="8.83203125" bestFit="1" customWidth="1"/>
    <col min="741" max="741" width="6.33203125" bestFit="1" customWidth="1"/>
    <col min="742" max="742" width="8.83203125" bestFit="1" customWidth="1"/>
    <col min="743" max="743" width="6.33203125" bestFit="1" customWidth="1"/>
    <col min="744" max="744" width="8.83203125" bestFit="1" customWidth="1"/>
    <col min="745" max="745" width="9.5" bestFit="1" customWidth="1"/>
    <col min="746" max="746" width="8.83203125" bestFit="1" customWidth="1"/>
    <col min="747" max="747" width="6.33203125" bestFit="1" customWidth="1"/>
    <col min="748" max="748" width="8.83203125" bestFit="1" customWidth="1"/>
    <col min="749" max="749" width="6.33203125" bestFit="1" customWidth="1"/>
    <col min="750" max="750" width="8.83203125" bestFit="1" customWidth="1"/>
    <col min="751" max="751" width="6.33203125" bestFit="1" customWidth="1"/>
    <col min="752" max="752" width="8.83203125" bestFit="1" customWidth="1"/>
    <col min="753" max="754" width="9.5" bestFit="1" customWidth="1"/>
    <col min="755" max="755" width="8.83203125" bestFit="1" customWidth="1"/>
    <col min="756" max="756" width="6.33203125" bestFit="1" customWidth="1"/>
    <col min="757" max="757" width="8.83203125" bestFit="1" customWidth="1"/>
    <col min="758" max="758" width="6.33203125" bestFit="1" customWidth="1"/>
    <col min="759" max="759" width="8.83203125" bestFit="1" customWidth="1"/>
    <col min="760" max="760" width="6.33203125" bestFit="1" customWidth="1"/>
    <col min="761" max="761" width="8.83203125" bestFit="1" customWidth="1"/>
    <col min="762" max="763" width="9.5" bestFit="1" customWidth="1"/>
    <col min="764" max="764" width="8.83203125" bestFit="1" customWidth="1"/>
    <col min="765" max="765" width="6.33203125" bestFit="1" customWidth="1"/>
    <col min="766" max="766" width="8.83203125" bestFit="1" customWidth="1"/>
    <col min="767" max="767" width="6.33203125" bestFit="1" customWidth="1"/>
    <col min="768" max="768" width="8.83203125" bestFit="1" customWidth="1"/>
    <col min="769" max="769" width="6.33203125" bestFit="1" customWidth="1"/>
    <col min="770" max="770" width="8.83203125" bestFit="1" customWidth="1"/>
    <col min="771" max="771" width="6.33203125" bestFit="1" customWidth="1"/>
    <col min="772" max="772" width="8.83203125" bestFit="1" customWidth="1"/>
    <col min="773" max="773" width="9.5" bestFit="1" customWidth="1"/>
    <col min="774" max="774" width="8.83203125" bestFit="1" customWidth="1"/>
    <col min="775" max="775" width="9.5" bestFit="1" customWidth="1"/>
    <col min="776" max="776" width="8.83203125" bestFit="1" customWidth="1"/>
    <col min="777" max="777" width="6.33203125" bestFit="1" customWidth="1"/>
    <col min="778" max="778" width="8.83203125" bestFit="1" customWidth="1"/>
    <col min="779" max="779" width="6.33203125" bestFit="1" customWidth="1"/>
    <col min="780" max="780" width="8.83203125" bestFit="1" customWidth="1"/>
    <col min="781" max="781" width="6.33203125" bestFit="1" customWidth="1"/>
    <col min="782" max="782" width="8.83203125" bestFit="1" customWidth="1"/>
    <col min="783" max="783" width="6.33203125" bestFit="1" customWidth="1"/>
    <col min="784" max="784" width="8.83203125" bestFit="1" customWidth="1"/>
    <col min="785" max="785" width="6.33203125" bestFit="1" customWidth="1"/>
    <col min="786" max="786" width="8.83203125" bestFit="1" customWidth="1"/>
    <col min="787" max="787" width="9.5" bestFit="1" customWidth="1"/>
    <col min="788" max="788" width="8.83203125" bestFit="1" customWidth="1"/>
    <col min="789" max="789" width="6.33203125" bestFit="1" customWidth="1"/>
    <col min="790" max="790" width="8.83203125" bestFit="1" customWidth="1"/>
    <col min="791" max="791" width="6.33203125" bestFit="1" customWidth="1"/>
    <col min="792" max="792" width="8.83203125" bestFit="1" customWidth="1"/>
    <col min="793" max="793" width="6.33203125" bestFit="1" customWidth="1"/>
    <col min="794" max="794" width="8.83203125" bestFit="1" customWidth="1"/>
    <col min="795" max="795" width="6.33203125" bestFit="1" customWidth="1"/>
    <col min="796" max="796" width="8.83203125" bestFit="1" customWidth="1"/>
    <col min="797" max="797" width="6.33203125" bestFit="1" customWidth="1"/>
    <col min="798" max="798" width="8.83203125" bestFit="1" customWidth="1"/>
    <col min="799" max="799" width="6.33203125" bestFit="1" customWidth="1"/>
    <col min="800" max="800" width="8.83203125" bestFit="1" customWidth="1"/>
    <col min="801" max="801" width="6.33203125" bestFit="1" customWidth="1"/>
    <col min="802" max="802" width="8.83203125" bestFit="1" customWidth="1"/>
    <col min="803" max="803" width="6.33203125" bestFit="1" customWidth="1"/>
    <col min="804" max="804" width="8.83203125" bestFit="1" customWidth="1"/>
    <col min="805" max="805" width="9.5" bestFit="1" customWidth="1"/>
    <col min="806" max="806" width="8.83203125" bestFit="1" customWidth="1"/>
    <col min="807" max="807" width="8.33203125" bestFit="1" customWidth="1"/>
    <col min="808" max="808" width="8.83203125" bestFit="1" customWidth="1"/>
    <col min="809" max="809" width="9.5" bestFit="1" customWidth="1"/>
    <col min="810" max="810" width="8.83203125" bestFit="1" customWidth="1"/>
    <col min="811" max="811" width="6.33203125" bestFit="1" customWidth="1"/>
    <col min="812" max="812" width="8.83203125" bestFit="1" customWidth="1"/>
    <col min="813" max="813" width="9.5" bestFit="1" customWidth="1"/>
    <col min="814" max="814" width="8.83203125" bestFit="1" customWidth="1"/>
    <col min="815" max="815" width="6.33203125" bestFit="1" customWidth="1"/>
    <col min="816" max="816" width="8.83203125" bestFit="1" customWidth="1"/>
    <col min="817" max="817" width="6.33203125" bestFit="1" customWidth="1"/>
    <col min="818" max="818" width="8.83203125" bestFit="1" customWidth="1"/>
    <col min="819" max="819" width="6.33203125" bestFit="1" customWidth="1"/>
    <col min="820" max="820" width="8.83203125" bestFit="1" customWidth="1"/>
    <col min="821" max="821" width="6.33203125" bestFit="1" customWidth="1"/>
    <col min="822" max="822" width="8.83203125" bestFit="1" customWidth="1"/>
    <col min="823" max="823" width="6.33203125" bestFit="1" customWidth="1"/>
    <col min="824" max="824" width="8.83203125" bestFit="1" customWidth="1"/>
    <col min="825" max="825" width="6.33203125" bestFit="1" customWidth="1"/>
    <col min="826" max="826" width="8.83203125" bestFit="1" customWidth="1"/>
    <col min="827" max="827" width="9.5" bestFit="1" customWidth="1"/>
    <col min="828" max="828" width="8.83203125" bestFit="1" customWidth="1"/>
    <col min="829" max="829" width="6.33203125" bestFit="1" customWidth="1"/>
    <col min="830" max="830" width="8.83203125" bestFit="1" customWidth="1"/>
    <col min="831" max="831" width="8.33203125" bestFit="1" customWidth="1"/>
    <col min="832" max="832" width="8.83203125" bestFit="1" customWidth="1"/>
    <col min="833" max="833" width="9.5" bestFit="1" customWidth="1"/>
    <col min="834" max="834" width="8.83203125" bestFit="1" customWidth="1"/>
    <col min="835" max="835" width="7.33203125" bestFit="1" customWidth="1"/>
    <col min="836" max="836" width="9.83203125" bestFit="1" customWidth="1"/>
    <col min="837" max="837" width="9.5" bestFit="1" customWidth="1"/>
    <col min="838" max="838" width="9.83203125" bestFit="1" customWidth="1"/>
    <col min="839" max="839" width="9.5" bestFit="1" customWidth="1"/>
    <col min="840" max="840" width="9.83203125" bestFit="1" customWidth="1"/>
    <col min="841" max="841" width="7.33203125" bestFit="1" customWidth="1"/>
    <col min="842" max="842" width="9.83203125" bestFit="1" customWidth="1"/>
    <col min="843" max="843" width="9.5" bestFit="1" customWidth="1"/>
    <col min="844" max="844" width="9.83203125" bestFit="1" customWidth="1"/>
    <col min="845" max="845" width="7.33203125" bestFit="1" customWidth="1"/>
    <col min="846" max="846" width="9.83203125" bestFit="1" customWidth="1"/>
    <col min="847" max="847" width="7.33203125" bestFit="1" customWidth="1"/>
    <col min="848" max="848" width="9.83203125" bestFit="1" customWidth="1"/>
    <col min="849" max="849" width="7.33203125" bestFit="1" customWidth="1"/>
    <col min="850" max="850" width="9.83203125" bestFit="1" customWidth="1"/>
    <col min="851" max="851" width="9.5" bestFit="1" customWidth="1"/>
    <col min="852" max="852" width="9.83203125" bestFit="1" customWidth="1"/>
    <col min="853" max="853" width="7.33203125" bestFit="1" customWidth="1"/>
    <col min="854" max="854" width="9.83203125" bestFit="1" customWidth="1"/>
    <col min="855" max="855" width="9.5" bestFit="1" customWidth="1"/>
    <col min="856" max="856" width="9.83203125" bestFit="1" customWidth="1"/>
    <col min="857" max="857" width="7.33203125" bestFit="1" customWidth="1"/>
    <col min="858" max="858" width="9.83203125" bestFit="1" customWidth="1"/>
    <col min="859" max="859" width="9.5" bestFit="1" customWidth="1"/>
    <col min="860" max="860" width="9.83203125" bestFit="1" customWidth="1"/>
    <col min="861" max="861" width="9.5" bestFit="1" customWidth="1"/>
    <col min="862" max="862" width="9.83203125" bestFit="1" customWidth="1"/>
    <col min="863" max="863" width="7.33203125" bestFit="1" customWidth="1"/>
    <col min="864" max="864" width="9.83203125" bestFit="1" customWidth="1"/>
    <col min="865" max="866" width="9.5" bestFit="1" customWidth="1"/>
    <col min="867" max="867" width="9.83203125" bestFit="1" customWidth="1"/>
    <col min="868" max="868" width="7.33203125" bestFit="1" customWidth="1"/>
    <col min="869" max="869" width="9.83203125" bestFit="1" customWidth="1"/>
    <col min="870" max="870" width="7.33203125" bestFit="1" customWidth="1"/>
    <col min="871" max="871" width="9.83203125" bestFit="1" customWidth="1"/>
    <col min="872" max="872" width="8.33203125" bestFit="1" customWidth="1"/>
    <col min="873" max="873" width="9.83203125" bestFit="1" customWidth="1"/>
    <col min="874" max="874" width="7.33203125" bestFit="1" customWidth="1"/>
    <col min="875" max="875" width="9.83203125" bestFit="1" customWidth="1"/>
    <col min="876" max="876" width="9.5" bestFit="1" customWidth="1"/>
    <col min="877" max="877" width="9.83203125" bestFit="1" customWidth="1"/>
    <col min="878" max="878" width="9.5" bestFit="1" customWidth="1"/>
    <col min="879" max="879" width="9.83203125" bestFit="1" customWidth="1"/>
    <col min="880" max="880" width="9.5" bestFit="1" customWidth="1"/>
    <col min="881" max="881" width="9.83203125" bestFit="1" customWidth="1"/>
    <col min="882" max="882" width="9.5" bestFit="1" customWidth="1"/>
    <col min="883" max="883" width="9.83203125" bestFit="1" customWidth="1"/>
    <col min="884" max="884" width="7.33203125" bestFit="1" customWidth="1"/>
    <col min="885" max="885" width="9.83203125" bestFit="1" customWidth="1"/>
    <col min="886" max="886" width="7.33203125" bestFit="1" customWidth="1"/>
    <col min="887" max="887" width="9.83203125" bestFit="1" customWidth="1"/>
    <col min="888" max="888" width="7.33203125" bestFit="1" customWidth="1"/>
    <col min="889" max="889" width="9.83203125" bestFit="1" customWidth="1"/>
    <col min="890" max="890" width="8.33203125" bestFit="1" customWidth="1"/>
    <col min="891" max="891" width="9.83203125" bestFit="1" customWidth="1"/>
    <col min="892" max="892" width="7.33203125" bestFit="1" customWidth="1"/>
    <col min="893" max="893" width="9.83203125" bestFit="1" customWidth="1"/>
    <col min="894" max="894" width="7.33203125" bestFit="1" customWidth="1"/>
    <col min="895" max="895" width="9.83203125" bestFit="1" customWidth="1"/>
    <col min="896" max="896" width="7.33203125" bestFit="1" customWidth="1"/>
    <col min="897" max="897" width="9.83203125" bestFit="1" customWidth="1"/>
    <col min="898" max="898" width="7.33203125" bestFit="1" customWidth="1"/>
    <col min="899" max="899" width="9.83203125" bestFit="1" customWidth="1"/>
    <col min="900" max="900" width="9.5" bestFit="1" customWidth="1"/>
    <col min="901" max="901" width="9.83203125" bestFit="1" customWidth="1"/>
    <col min="902" max="902" width="7.33203125" bestFit="1" customWidth="1"/>
    <col min="903" max="903" width="9.83203125" bestFit="1" customWidth="1"/>
    <col min="904" max="904" width="7.33203125" bestFit="1" customWidth="1"/>
    <col min="905" max="905" width="9.83203125" bestFit="1" customWidth="1"/>
    <col min="906" max="906" width="9.5" bestFit="1" customWidth="1"/>
    <col min="907" max="907" width="9.83203125" bestFit="1" customWidth="1"/>
    <col min="908" max="908" width="7.33203125" bestFit="1" customWidth="1"/>
    <col min="909" max="909" width="9.83203125" bestFit="1" customWidth="1"/>
    <col min="910" max="910" width="9.5" bestFit="1" customWidth="1"/>
    <col min="911" max="911" width="9.83203125" bestFit="1" customWidth="1"/>
    <col min="912" max="912" width="7.33203125" bestFit="1" customWidth="1"/>
    <col min="913" max="913" width="9.83203125" bestFit="1" customWidth="1"/>
    <col min="914" max="915" width="9.5" bestFit="1" customWidth="1"/>
    <col min="916" max="916" width="9.83203125" bestFit="1" customWidth="1"/>
    <col min="917" max="917" width="7.33203125" bestFit="1" customWidth="1"/>
    <col min="918" max="918" width="9.83203125" bestFit="1" customWidth="1"/>
    <col min="919" max="919" width="9.5" bestFit="1" customWidth="1"/>
    <col min="920" max="920" width="9.83203125" bestFit="1" customWidth="1"/>
    <col min="921" max="921" width="9.5" bestFit="1" customWidth="1"/>
    <col min="922" max="922" width="9.83203125" bestFit="1" customWidth="1"/>
    <col min="923" max="923" width="7.33203125" bestFit="1" customWidth="1"/>
    <col min="924" max="924" width="9.83203125" bestFit="1" customWidth="1"/>
    <col min="925" max="925" width="9.5" bestFit="1" customWidth="1"/>
    <col min="926" max="926" width="9.83203125" bestFit="1" customWidth="1"/>
    <col min="927" max="927" width="9.5" bestFit="1" customWidth="1"/>
    <col min="928" max="928" width="9.83203125" bestFit="1" customWidth="1"/>
    <col min="929" max="929" width="9.5" bestFit="1" customWidth="1"/>
    <col min="930" max="930" width="9.83203125" bestFit="1" customWidth="1"/>
    <col min="931" max="931" width="7.33203125" bestFit="1" customWidth="1"/>
    <col min="932" max="932" width="9.83203125" bestFit="1" customWidth="1"/>
    <col min="933" max="933" width="9.5" bestFit="1" customWidth="1"/>
    <col min="934" max="934" width="9.83203125" bestFit="1" customWidth="1"/>
    <col min="935" max="935" width="9.5" bestFit="1" customWidth="1"/>
    <col min="936" max="936" width="9.83203125" bestFit="1" customWidth="1"/>
    <col min="937" max="938" width="9.5" bestFit="1" customWidth="1"/>
    <col min="939" max="939" width="9.83203125" bestFit="1" customWidth="1"/>
    <col min="940" max="940" width="9.5" bestFit="1" customWidth="1"/>
    <col min="941" max="941" width="9.83203125" bestFit="1" customWidth="1"/>
    <col min="942" max="942" width="8.33203125" bestFit="1" customWidth="1"/>
    <col min="943" max="943" width="9.83203125" bestFit="1" customWidth="1"/>
    <col min="944" max="944" width="7.33203125" bestFit="1" customWidth="1"/>
    <col min="945" max="945" width="9.83203125" bestFit="1" customWidth="1"/>
    <col min="946" max="946" width="9.5" bestFit="1" customWidth="1"/>
    <col min="947" max="947" width="9.83203125" bestFit="1" customWidth="1"/>
    <col min="948" max="948" width="7.33203125" bestFit="1" customWidth="1"/>
    <col min="949" max="949" width="9.83203125" bestFit="1" customWidth="1"/>
    <col min="950" max="950" width="9.5" bestFit="1" customWidth="1"/>
    <col min="951" max="951" width="9.83203125" bestFit="1" customWidth="1"/>
    <col min="952" max="952" width="9.5" bestFit="1" customWidth="1"/>
    <col min="953" max="953" width="9.83203125" bestFit="1" customWidth="1"/>
    <col min="954" max="954" width="9.5" bestFit="1" customWidth="1"/>
    <col min="955" max="955" width="9.83203125" bestFit="1" customWidth="1"/>
    <col min="956" max="956" width="9.5" bestFit="1" customWidth="1"/>
    <col min="957" max="957" width="9.83203125" bestFit="1" customWidth="1"/>
    <col min="958" max="958" width="9.5" bestFit="1" customWidth="1"/>
    <col min="959" max="959" width="9.83203125" bestFit="1" customWidth="1"/>
    <col min="960" max="960" width="9.5" bestFit="1" customWidth="1"/>
    <col min="961" max="961" width="9.83203125" bestFit="1" customWidth="1"/>
    <col min="962" max="962" width="7.33203125" bestFit="1" customWidth="1"/>
    <col min="963" max="963" width="9.83203125" bestFit="1" customWidth="1"/>
    <col min="964" max="964" width="9.5" bestFit="1" customWidth="1"/>
    <col min="965" max="965" width="9.83203125" bestFit="1" customWidth="1"/>
    <col min="966" max="966" width="9.5" bestFit="1" customWidth="1"/>
    <col min="967" max="967" width="9.83203125" bestFit="1" customWidth="1"/>
    <col min="968" max="968" width="9.5" bestFit="1" customWidth="1"/>
    <col min="969" max="969" width="9.83203125" bestFit="1" customWidth="1"/>
    <col min="970" max="970" width="9.5" bestFit="1" customWidth="1"/>
    <col min="971" max="971" width="9.83203125" bestFit="1" customWidth="1"/>
    <col min="972" max="972" width="7.33203125" bestFit="1" customWidth="1"/>
    <col min="973" max="973" width="9.83203125" bestFit="1" customWidth="1"/>
    <col min="974" max="974" width="9.5" bestFit="1" customWidth="1"/>
    <col min="975" max="975" width="9.83203125" bestFit="1" customWidth="1"/>
    <col min="976" max="976" width="9.5" bestFit="1" customWidth="1"/>
    <col min="977" max="977" width="9.83203125" bestFit="1" customWidth="1"/>
    <col min="978" max="978" width="7.33203125" bestFit="1" customWidth="1"/>
    <col min="979" max="979" width="9.83203125" bestFit="1" customWidth="1"/>
    <col min="980" max="980" width="9.5" bestFit="1" customWidth="1"/>
    <col min="981" max="981" width="9.83203125" bestFit="1" customWidth="1"/>
    <col min="982" max="982" width="7.33203125" bestFit="1" customWidth="1"/>
    <col min="983" max="983" width="9.83203125" bestFit="1" customWidth="1"/>
    <col min="984" max="984" width="8.33203125" bestFit="1" customWidth="1"/>
    <col min="985" max="985" width="9.83203125" bestFit="1" customWidth="1"/>
    <col min="986" max="986" width="9.5" bestFit="1" customWidth="1"/>
    <col min="987" max="987" width="9.83203125" bestFit="1" customWidth="1"/>
    <col min="988" max="989" width="9.5" bestFit="1" customWidth="1"/>
    <col min="990" max="990" width="9.83203125" bestFit="1" customWidth="1"/>
    <col min="991" max="991" width="9.5" bestFit="1" customWidth="1"/>
    <col min="992" max="992" width="9.83203125" bestFit="1" customWidth="1"/>
    <col min="993" max="993" width="7.33203125" bestFit="1" customWidth="1"/>
    <col min="994" max="994" width="9.83203125" bestFit="1" customWidth="1"/>
    <col min="995" max="995" width="9.5" bestFit="1" customWidth="1"/>
    <col min="996" max="996" width="9.83203125" bestFit="1" customWidth="1"/>
    <col min="997" max="997" width="9.5" bestFit="1" customWidth="1"/>
    <col min="998" max="998" width="9.83203125" bestFit="1" customWidth="1"/>
    <col min="999" max="999" width="9.5" bestFit="1" customWidth="1"/>
    <col min="1000" max="1000" width="9.83203125" bestFit="1" customWidth="1"/>
    <col min="1001" max="1001" width="7.33203125" bestFit="1" customWidth="1"/>
    <col min="1002" max="1002" width="9.83203125" bestFit="1" customWidth="1"/>
    <col min="1003" max="1003" width="7.33203125" bestFit="1" customWidth="1"/>
    <col min="1004" max="1004" width="9.83203125" bestFit="1" customWidth="1"/>
    <col min="1005" max="1005" width="9.5" bestFit="1" customWidth="1"/>
    <col min="1006" max="1006" width="9.83203125" bestFit="1" customWidth="1"/>
    <col min="1007" max="1007" width="9.5" bestFit="1" customWidth="1"/>
    <col min="1008" max="1008" width="9.83203125" bestFit="1" customWidth="1"/>
    <col min="1009" max="1010" width="9.5" bestFit="1" customWidth="1"/>
    <col min="1011" max="1011" width="9.83203125" bestFit="1" customWidth="1"/>
    <col min="1012" max="1012" width="9.5" bestFit="1" customWidth="1"/>
    <col min="1013" max="1013" width="9.83203125" bestFit="1" customWidth="1"/>
    <col min="1014" max="1014" width="7.33203125" bestFit="1" customWidth="1"/>
    <col min="1015" max="1015" width="9.83203125" bestFit="1" customWidth="1"/>
    <col min="1016" max="1016" width="7.33203125" bestFit="1" customWidth="1"/>
    <col min="1017" max="1017" width="9.83203125" bestFit="1" customWidth="1"/>
    <col min="1018" max="1018" width="9.5" bestFit="1" customWidth="1"/>
    <col min="1019" max="1019" width="9.83203125" bestFit="1" customWidth="1"/>
    <col min="1020" max="1020" width="9.5" bestFit="1" customWidth="1"/>
    <col min="1021" max="1021" width="9.83203125" bestFit="1" customWidth="1"/>
    <col min="1022" max="1022" width="9.5" bestFit="1" customWidth="1"/>
    <col min="1023" max="1023" width="9.83203125" bestFit="1" customWidth="1"/>
    <col min="1024" max="1024" width="7.33203125" bestFit="1" customWidth="1"/>
    <col min="1025" max="1025" width="9.83203125" bestFit="1" customWidth="1"/>
    <col min="1026" max="1026" width="9.5" bestFit="1" customWidth="1"/>
    <col min="1027" max="1027" width="9.83203125" bestFit="1" customWidth="1"/>
    <col min="1028" max="1028" width="9.5" bestFit="1" customWidth="1"/>
    <col min="1029" max="1029" width="9.83203125" bestFit="1" customWidth="1"/>
    <col min="1030" max="1030" width="7.33203125" bestFit="1" customWidth="1"/>
    <col min="1031" max="1031" width="9.83203125" bestFit="1" customWidth="1"/>
    <col min="1032" max="1032" width="9.5" bestFit="1" customWidth="1"/>
    <col min="1033" max="1033" width="9.83203125" bestFit="1" customWidth="1"/>
    <col min="1034" max="1034" width="8.33203125" bestFit="1" customWidth="1"/>
    <col min="1035" max="1035" width="9.83203125" bestFit="1" customWidth="1"/>
    <col min="1036" max="1036" width="9.5" bestFit="1" customWidth="1"/>
    <col min="1037" max="1037" width="9.83203125" bestFit="1" customWidth="1"/>
    <col min="1038" max="1038" width="9.5" bestFit="1" customWidth="1"/>
    <col min="1039" max="1039" width="9.83203125" bestFit="1" customWidth="1"/>
    <col min="1040" max="1040" width="7.33203125" bestFit="1" customWidth="1"/>
    <col min="1041" max="1041" width="9.83203125" bestFit="1" customWidth="1"/>
    <col min="1042" max="1042" width="9.5" bestFit="1" customWidth="1"/>
    <col min="1043" max="1043" width="9.83203125" bestFit="1" customWidth="1"/>
    <col min="1044" max="1044" width="9.5" bestFit="1" customWidth="1"/>
    <col min="1045" max="1045" width="9.83203125" bestFit="1" customWidth="1"/>
    <col min="1046" max="1046" width="7.33203125" bestFit="1" customWidth="1"/>
    <col min="1047" max="1047" width="9.83203125" bestFit="1" customWidth="1"/>
    <col min="1048" max="1048" width="9.5" bestFit="1" customWidth="1"/>
    <col min="1049" max="1049" width="9.83203125" bestFit="1" customWidth="1"/>
    <col min="1050" max="1050" width="9.5" bestFit="1" customWidth="1"/>
    <col min="1051" max="1051" width="9.83203125" bestFit="1" customWidth="1"/>
    <col min="1052" max="1052" width="7.33203125" bestFit="1" customWidth="1"/>
    <col min="1053" max="1053" width="9.83203125" bestFit="1" customWidth="1"/>
    <col min="1054" max="1054" width="9.5" bestFit="1" customWidth="1"/>
    <col min="1055" max="1055" width="9.83203125" bestFit="1" customWidth="1"/>
    <col min="1056" max="1056" width="7.33203125" bestFit="1" customWidth="1"/>
    <col min="1057" max="1057" width="9.83203125" bestFit="1" customWidth="1"/>
    <col min="1058" max="1058" width="9.5" bestFit="1" customWidth="1"/>
    <col min="1059" max="1059" width="9.83203125" bestFit="1" customWidth="1"/>
    <col min="1060" max="1060" width="9.5" bestFit="1" customWidth="1"/>
    <col min="1061" max="1061" width="9.83203125" bestFit="1" customWidth="1"/>
    <col min="1062" max="1062" width="9.5" bestFit="1" customWidth="1"/>
    <col min="1063" max="1063" width="9.83203125" bestFit="1" customWidth="1"/>
    <col min="1064" max="1064" width="7.33203125" bestFit="1" customWidth="1"/>
    <col min="1065" max="1065" width="9.83203125" bestFit="1" customWidth="1"/>
    <col min="1066" max="1066" width="7.33203125" bestFit="1" customWidth="1"/>
    <col min="1067" max="1067" width="9.83203125" bestFit="1" customWidth="1"/>
    <col min="1068" max="1068" width="9.5" bestFit="1" customWidth="1"/>
    <col min="1069" max="1069" width="9.83203125" bestFit="1" customWidth="1"/>
    <col min="1070" max="1070" width="9.5" bestFit="1" customWidth="1"/>
    <col min="1071" max="1071" width="9.83203125" bestFit="1" customWidth="1"/>
    <col min="1072" max="1072" width="9.5" bestFit="1" customWidth="1"/>
    <col min="1073" max="1073" width="9.83203125" bestFit="1" customWidth="1"/>
    <col min="1074" max="1074" width="9.5" bestFit="1" customWidth="1"/>
    <col min="1075" max="1075" width="9.83203125" bestFit="1" customWidth="1"/>
    <col min="1076" max="1076" width="9.5" bestFit="1" customWidth="1"/>
    <col min="1077" max="1077" width="9.83203125" bestFit="1" customWidth="1"/>
    <col min="1078" max="1078" width="7.33203125" bestFit="1" customWidth="1"/>
    <col min="1079" max="1079" width="9.83203125" bestFit="1" customWidth="1"/>
    <col min="1080" max="1080" width="9.5" bestFit="1" customWidth="1"/>
    <col min="1081" max="1081" width="9.83203125" bestFit="1" customWidth="1"/>
    <col min="1082" max="1082" width="8.33203125" bestFit="1" customWidth="1"/>
    <col min="1083" max="1083" width="9.83203125" bestFit="1" customWidth="1"/>
    <col min="1084" max="1084" width="9.5" bestFit="1" customWidth="1"/>
    <col min="1085" max="1085" width="9.83203125" bestFit="1" customWidth="1"/>
    <col min="1086" max="1086" width="7.33203125" bestFit="1" customWidth="1"/>
    <col min="1087" max="1087" width="9.83203125" bestFit="1" customWidth="1"/>
    <col min="1088" max="1088" width="7.33203125" bestFit="1" customWidth="1"/>
    <col min="1089" max="1089" width="9.83203125" bestFit="1" customWidth="1"/>
    <col min="1090" max="1090" width="9.5" bestFit="1" customWidth="1"/>
    <col min="1091" max="1091" width="9.83203125" bestFit="1" customWidth="1"/>
    <col min="1092" max="1092" width="7.33203125" bestFit="1" customWidth="1"/>
    <col min="1093" max="1093" width="9.83203125" bestFit="1" customWidth="1"/>
    <col min="1094" max="1094" width="9.5" bestFit="1" customWidth="1"/>
    <col min="1095" max="1095" width="9.83203125" bestFit="1" customWidth="1"/>
    <col min="1096" max="1096" width="9.5" bestFit="1" customWidth="1"/>
    <col min="1097" max="1097" width="9.83203125" bestFit="1" customWidth="1"/>
    <col min="1098" max="1098" width="9.5" bestFit="1" customWidth="1"/>
    <col min="1099" max="1099" width="9.83203125" bestFit="1" customWidth="1"/>
    <col min="1100" max="1100" width="9.5" bestFit="1" customWidth="1"/>
    <col min="1101" max="1101" width="9.83203125" bestFit="1" customWidth="1"/>
    <col min="1102" max="1102" width="7.33203125" bestFit="1" customWidth="1"/>
    <col min="1103" max="1103" width="9.83203125" bestFit="1" customWidth="1"/>
    <col min="1104" max="1104" width="9.5" bestFit="1" customWidth="1"/>
    <col min="1105" max="1105" width="9.83203125" bestFit="1" customWidth="1"/>
    <col min="1106" max="1107" width="9.5" bestFit="1" customWidth="1"/>
    <col min="1108" max="1108" width="9.83203125" bestFit="1" customWidth="1"/>
    <col min="1109" max="1109" width="9.5" bestFit="1" customWidth="1"/>
    <col min="1110" max="1110" width="9.83203125" bestFit="1" customWidth="1"/>
    <col min="1111" max="1111" width="9.5" bestFit="1" customWidth="1"/>
    <col min="1112" max="1112" width="9.83203125" bestFit="1" customWidth="1"/>
    <col min="1113" max="1113" width="9.5" bestFit="1" customWidth="1"/>
    <col min="1114" max="1114" width="9.83203125" bestFit="1" customWidth="1"/>
    <col min="1115" max="1115" width="7.33203125" bestFit="1" customWidth="1"/>
    <col min="1116" max="1116" width="9.83203125" bestFit="1" customWidth="1"/>
    <col min="1117" max="1117" width="9.5" bestFit="1" customWidth="1"/>
    <col min="1118" max="1118" width="9.83203125" bestFit="1" customWidth="1"/>
    <col min="1119" max="1119" width="9.5" bestFit="1" customWidth="1"/>
    <col min="1120" max="1120" width="9.83203125" bestFit="1" customWidth="1"/>
    <col min="1121" max="1121" width="9.5" bestFit="1" customWidth="1"/>
    <col min="1122" max="1122" width="9.83203125" bestFit="1" customWidth="1"/>
    <col min="1123" max="1123" width="9.5" bestFit="1" customWidth="1"/>
    <col min="1124" max="1124" width="9.83203125" bestFit="1" customWidth="1"/>
    <col min="1125" max="1125" width="9.5" bestFit="1" customWidth="1"/>
    <col min="1126" max="1126" width="9.83203125" bestFit="1" customWidth="1"/>
    <col min="1127" max="1127" width="9.5" bestFit="1" customWidth="1"/>
    <col min="1128" max="1128" width="9.83203125" bestFit="1" customWidth="1"/>
    <col min="1129" max="1129" width="9.5" bestFit="1" customWidth="1"/>
    <col min="1130" max="1130" width="9.83203125" bestFit="1" customWidth="1"/>
    <col min="1131" max="1131" width="9.5" bestFit="1" customWidth="1"/>
    <col min="1132" max="1132" width="9.83203125" bestFit="1" customWidth="1"/>
    <col min="1133" max="1133" width="9.5" bestFit="1" customWidth="1"/>
    <col min="1134" max="1134" width="9.83203125" bestFit="1" customWidth="1"/>
    <col min="1135" max="1135" width="9.5" bestFit="1" customWidth="1"/>
    <col min="1136" max="1136" width="9.83203125" bestFit="1" customWidth="1"/>
    <col min="1137" max="1137" width="9.5" bestFit="1" customWidth="1"/>
    <col min="1138" max="1138" width="9.83203125" bestFit="1" customWidth="1"/>
    <col min="1139" max="1140" width="9.5" bestFit="1" customWidth="1"/>
    <col min="1141" max="1141" width="9.83203125" bestFit="1" customWidth="1"/>
    <col min="1142" max="1142" width="9.5" bestFit="1" customWidth="1"/>
    <col min="1143" max="1143" width="9.83203125" bestFit="1" customWidth="1"/>
    <col min="1144" max="1144" width="9.5" bestFit="1" customWidth="1"/>
    <col min="1145" max="1145" width="9.83203125" bestFit="1" customWidth="1"/>
    <col min="1146" max="1146" width="9.5" bestFit="1" customWidth="1"/>
    <col min="1147" max="1147" width="9.83203125" bestFit="1" customWidth="1"/>
    <col min="1148" max="1148" width="9.5" bestFit="1" customWidth="1"/>
    <col min="1149" max="1149" width="9.83203125" bestFit="1" customWidth="1"/>
    <col min="1150" max="1150" width="9.5" bestFit="1" customWidth="1"/>
    <col min="1151" max="1151" width="9.83203125" bestFit="1" customWidth="1"/>
    <col min="1152" max="1152" width="9.5" bestFit="1" customWidth="1"/>
    <col min="1153" max="1153" width="9.83203125" bestFit="1" customWidth="1"/>
    <col min="1154" max="1154" width="7.33203125" bestFit="1" customWidth="1"/>
    <col min="1155" max="1155" width="9.83203125" bestFit="1" customWidth="1"/>
    <col min="1156" max="1156" width="9.5" bestFit="1" customWidth="1"/>
    <col min="1157" max="1157" width="9.83203125" bestFit="1" customWidth="1"/>
    <col min="1158" max="1158" width="9.5" bestFit="1" customWidth="1"/>
    <col min="1159" max="1159" width="9.83203125" bestFit="1" customWidth="1"/>
    <col min="1160" max="1160" width="7.33203125" bestFit="1" customWidth="1"/>
    <col min="1161" max="1161" width="9.83203125" bestFit="1" customWidth="1"/>
    <col min="1162" max="1162" width="9.5" bestFit="1" customWidth="1"/>
    <col min="1163" max="1163" width="9.83203125" bestFit="1" customWidth="1"/>
    <col min="1164" max="1164" width="9.5" bestFit="1" customWidth="1"/>
    <col min="1165" max="1165" width="9.83203125" bestFit="1" customWidth="1"/>
    <col min="1166" max="1166" width="9.5" bestFit="1" customWidth="1"/>
    <col min="1167" max="1167" width="9.83203125" bestFit="1" customWidth="1"/>
    <col min="1168" max="1168" width="9.5" bestFit="1" customWidth="1"/>
    <col min="1169" max="1169" width="9.83203125" bestFit="1" customWidth="1"/>
    <col min="1170" max="1170" width="9.5" bestFit="1" customWidth="1"/>
    <col min="1171" max="1171" width="9.83203125" bestFit="1" customWidth="1"/>
    <col min="1172" max="1172" width="7.33203125" bestFit="1" customWidth="1"/>
    <col min="1173" max="1173" width="9.83203125" bestFit="1" customWidth="1"/>
    <col min="1174" max="1174" width="9.5" bestFit="1" customWidth="1"/>
    <col min="1175" max="1175" width="9.83203125" bestFit="1" customWidth="1"/>
    <col min="1176" max="1176" width="9.5" bestFit="1" customWidth="1"/>
    <col min="1177" max="1177" width="9.83203125" bestFit="1" customWidth="1"/>
    <col min="1178" max="1178" width="9.5" bestFit="1" customWidth="1"/>
    <col min="1179" max="1179" width="9.83203125" bestFit="1" customWidth="1"/>
    <col min="1180" max="1180" width="9.5" bestFit="1" customWidth="1"/>
    <col min="1181" max="1181" width="9.83203125" bestFit="1" customWidth="1"/>
    <col min="1182" max="1182" width="7.33203125" bestFit="1" customWidth="1"/>
    <col min="1183" max="1183" width="9.83203125" bestFit="1" customWidth="1"/>
    <col min="1184" max="1184" width="7.33203125" bestFit="1" customWidth="1"/>
    <col min="1185" max="1185" width="9.83203125" bestFit="1" customWidth="1"/>
    <col min="1186" max="1186" width="7.33203125" bestFit="1" customWidth="1"/>
    <col min="1187" max="1187" width="9.83203125" bestFit="1" customWidth="1"/>
    <col min="1188" max="1188" width="9.5" bestFit="1" customWidth="1"/>
    <col min="1189" max="1189" width="9.83203125" bestFit="1" customWidth="1"/>
    <col min="1190" max="1190" width="7.33203125" bestFit="1" customWidth="1"/>
    <col min="1191" max="1191" width="9.83203125" bestFit="1" customWidth="1"/>
    <col min="1192" max="1192" width="9.5" bestFit="1" customWidth="1"/>
    <col min="1193" max="1193" width="9.83203125" bestFit="1" customWidth="1"/>
    <col min="1194" max="1194" width="9.5" bestFit="1" customWidth="1"/>
    <col min="1195" max="1195" width="9.83203125" bestFit="1" customWidth="1"/>
    <col min="1196" max="1196" width="9.5" bestFit="1" customWidth="1"/>
    <col min="1197" max="1197" width="9.83203125" bestFit="1" customWidth="1"/>
    <col min="1198" max="1198" width="9.5" bestFit="1" customWidth="1"/>
    <col min="1199" max="1199" width="9.83203125" bestFit="1" customWidth="1"/>
    <col min="1200" max="1200" width="9.5" bestFit="1" customWidth="1"/>
    <col min="1201" max="1201" width="9.83203125" bestFit="1" customWidth="1"/>
    <col min="1202" max="1202" width="9.5" bestFit="1" customWidth="1"/>
    <col min="1203" max="1203" width="9.83203125" bestFit="1" customWidth="1"/>
    <col min="1204" max="1204" width="9.5" bestFit="1" customWidth="1"/>
    <col min="1205" max="1205" width="9.83203125" bestFit="1" customWidth="1"/>
    <col min="1206" max="1206" width="7.33203125" bestFit="1" customWidth="1"/>
    <col min="1207" max="1207" width="9.83203125" bestFit="1" customWidth="1"/>
    <col min="1208" max="1208" width="9.5" bestFit="1" customWidth="1"/>
    <col min="1209" max="1209" width="9.83203125" bestFit="1" customWidth="1"/>
    <col min="1210" max="1210" width="9.5" bestFit="1" customWidth="1"/>
    <col min="1211" max="1211" width="9.83203125" bestFit="1" customWidth="1"/>
    <col min="1212" max="1212" width="7.33203125" bestFit="1" customWidth="1"/>
    <col min="1213" max="1213" width="9.83203125" bestFit="1" customWidth="1"/>
    <col min="1214" max="1214" width="9.5" bestFit="1" customWidth="1"/>
    <col min="1215" max="1215" width="9.83203125" bestFit="1" customWidth="1"/>
    <col min="1216" max="1216" width="9.5" bestFit="1" customWidth="1"/>
    <col min="1217" max="1217" width="9.83203125" bestFit="1" customWidth="1"/>
    <col min="1218" max="1218" width="9.5" bestFit="1" customWidth="1"/>
    <col min="1219" max="1219" width="9.83203125" bestFit="1" customWidth="1"/>
    <col min="1220" max="1220" width="7.33203125" bestFit="1" customWidth="1"/>
    <col min="1221" max="1221" width="9.83203125" bestFit="1" customWidth="1"/>
    <col min="1222" max="1222" width="9.5" bestFit="1" customWidth="1"/>
    <col min="1223" max="1223" width="9.83203125" bestFit="1" customWidth="1"/>
    <col min="1224" max="1224" width="7.33203125" bestFit="1" customWidth="1"/>
    <col min="1225" max="1225" width="9.83203125" bestFit="1" customWidth="1"/>
    <col min="1226" max="1226" width="7.33203125" bestFit="1" customWidth="1"/>
    <col min="1227" max="1227" width="9.83203125" bestFit="1" customWidth="1"/>
    <col min="1228" max="1228" width="9.5" bestFit="1" customWidth="1"/>
    <col min="1229" max="1229" width="9.83203125" bestFit="1" customWidth="1"/>
    <col min="1230" max="1230" width="9.5" bestFit="1" customWidth="1"/>
    <col min="1231" max="1231" width="9.83203125" bestFit="1" customWidth="1"/>
    <col min="1232" max="1232" width="9.5" bestFit="1" customWidth="1"/>
    <col min="1233" max="1233" width="9.83203125" bestFit="1" customWidth="1"/>
    <col min="1234" max="1234" width="9.5" bestFit="1" customWidth="1"/>
    <col min="1235" max="1235" width="9.83203125" bestFit="1" customWidth="1"/>
    <col min="1236" max="1236" width="7.33203125" bestFit="1" customWidth="1"/>
    <col min="1237" max="1237" width="9.83203125" bestFit="1" customWidth="1"/>
    <col min="1238" max="1238" width="9.5" bestFit="1" customWidth="1"/>
    <col min="1239" max="1239" width="9.83203125" bestFit="1" customWidth="1"/>
    <col min="1240" max="1240" width="9.5" bestFit="1" customWidth="1"/>
    <col min="1241" max="1241" width="9.83203125" bestFit="1" customWidth="1"/>
    <col min="1242" max="1242" width="9.5" bestFit="1" customWidth="1"/>
    <col min="1243" max="1243" width="9.83203125" bestFit="1" customWidth="1"/>
    <col min="1244" max="1244" width="9.5" bestFit="1" customWidth="1"/>
    <col min="1245" max="1245" width="9.83203125" bestFit="1" customWidth="1"/>
    <col min="1246" max="1246" width="7.33203125" bestFit="1" customWidth="1"/>
    <col min="1247" max="1247" width="9.83203125" bestFit="1" customWidth="1"/>
    <col min="1248" max="1248" width="9.5" bestFit="1" customWidth="1"/>
    <col min="1249" max="1249" width="9.83203125" bestFit="1" customWidth="1"/>
    <col min="1250" max="1250" width="9.5" bestFit="1" customWidth="1"/>
    <col min="1251" max="1251" width="9.83203125" bestFit="1" customWidth="1"/>
    <col min="1252" max="1252" width="9.5" bestFit="1" customWidth="1"/>
    <col min="1253" max="1253" width="9.83203125" bestFit="1" customWidth="1"/>
    <col min="1254" max="1254" width="9.5" bestFit="1" customWidth="1"/>
    <col min="1255" max="1255" width="9.83203125" bestFit="1" customWidth="1"/>
    <col min="1256" max="1256" width="9.5" bestFit="1" customWidth="1"/>
    <col min="1257" max="1257" width="9.83203125" bestFit="1" customWidth="1"/>
    <col min="1258" max="1258" width="9.5" bestFit="1" customWidth="1"/>
    <col min="1259" max="1259" width="9.83203125" bestFit="1" customWidth="1"/>
    <col min="1260" max="1260" width="7.33203125" bestFit="1" customWidth="1"/>
    <col min="1261" max="1261" width="9.83203125" bestFit="1" customWidth="1"/>
    <col min="1262" max="1262" width="7.33203125" bestFit="1" customWidth="1"/>
    <col min="1263" max="1263" width="9.83203125" bestFit="1" customWidth="1"/>
    <col min="1264" max="1264" width="9.5" bestFit="1" customWidth="1"/>
    <col min="1265" max="1265" width="9.83203125" bestFit="1" customWidth="1"/>
    <col min="1266" max="1266" width="7.33203125" bestFit="1" customWidth="1"/>
    <col min="1267" max="1267" width="9.83203125" bestFit="1" customWidth="1"/>
    <col min="1268" max="1268" width="9.5" bestFit="1" customWidth="1"/>
    <col min="1269" max="1269" width="9.83203125" bestFit="1" customWidth="1"/>
    <col min="1270" max="1270" width="9.5" bestFit="1" customWidth="1"/>
    <col min="1271" max="1271" width="9.83203125" bestFit="1" customWidth="1"/>
    <col min="1272" max="1272" width="9.5" bestFit="1" customWidth="1"/>
    <col min="1273" max="1273" width="9.83203125" bestFit="1" customWidth="1"/>
    <col min="1274" max="1274" width="9.5" bestFit="1" customWidth="1"/>
    <col min="1275" max="1275" width="9.83203125" bestFit="1" customWidth="1"/>
    <col min="1276" max="1276" width="9.5" bestFit="1" customWidth="1"/>
    <col min="1277" max="1277" width="9.83203125" bestFit="1" customWidth="1"/>
    <col min="1278" max="1278" width="9.5" bestFit="1" customWidth="1"/>
    <col min="1279" max="1279" width="9.83203125" bestFit="1" customWidth="1"/>
    <col min="1280" max="1280" width="7.33203125" bestFit="1" customWidth="1"/>
    <col min="1281" max="1281" width="9.83203125" bestFit="1" customWidth="1"/>
    <col min="1282" max="1282" width="9.5" bestFit="1" customWidth="1"/>
    <col min="1283" max="1283" width="9.83203125" bestFit="1" customWidth="1"/>
    <col min="1284" max="1284" width="7.33203125" bestFit="1" customWidth="1"/>
    <col min="1285" max="1285" width="9.83203125" bestFit="1" customWidth="1"/>
    <col min="1286" max="1286" width="9.5" bestFit="1" customWidth="1"/>
    <col min="1287" max="1287" width="9.83203125" bestFit="1" customWidth="1"/>
    <col min="1288" max="1288" width="9.5" bestFit="1" customWidth="1"/>
    <col min="1289" max="1289" width="9.83203125" bestFit="1" customWidth="1"/>
    <col min="1290" max="1290" width="7.33203125" bestFit="1" customWidth="1"/>
    <col min="1291" max="1291" width="9.83203125" bestFit="1" customWidth="1"/>
    <col min="1292" max="1292" width="9.5" bestFit="1" customWidth="1"/>
    <col min="1293" max="1293" width="9.83203125" bestFit="1" customWidth="1"/>
    <col min="1294" max="1294" width="9.5" bestFit="1" customWidth="1"/>
    <col min="1295" max="1295" width="9.83203125" bestFit="1" customWidth="1"/>
    <col min="1296" max="1296" width="9.5" bestFit="1" customWidth="1"/>
    <col min="1297" max="1297" width="9.83203125" bestFit="1" customWidth="1"/>
    <col min="1298" max="1298" width="9.5" bestFit="1" customWidth="1"/>
    <col min="1299" max="1299" width="9.83203125" bestFit="1" customWidth="1"/>
    <col min="1300" max="1300" width="9.5" bestFit="1" customWidth="1"/>
    <col min="1301" max="1301" width="9.83203125" bestFit="1" customWidth="1"/>
  </cols>
  <sheetData>
    <row r="1" spans="1:10" x14ac:dyDescent="0.2">
      <c r="A1" t="s">
        <v>2109</v>
      </c>
      <c r="B1" t="s">
        <v>2110</v>
      </c>
      <c r="C1" t="s">
        <v>2111</v>
      </c>
      <c r="D1" t="s">
        <v>2112</v>
      </c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</row>
    <row r="4" spans="1:10" x14ac:dyDescent="0.2">
      <c r="A4" t="s">
        <v>20</v>
      </c>
      <c r="B4">
        <v>174</v>
      </c>
      <c r="C4" t="s">
        <v>14</v>
      </c>
      <c r="D4">
        <v>53</v>
      </c>
    </row>
    <row r="5" spans="1:10" ht="25" x14ac:dyDescent="0.25">
      <c r="A5" t="s">
        <v>20</v>
      </c>
      <c r="B5">
        <v>227</v>
      </c>
      <c r="C5" t="s">
        <v>14</v>
      </c>
      <c r="D5">
        <v>18</v>
      </c>
      <c r="I5" s="16"/>
    </row>
    <row r="6" spans="1:10" x14ac:dyDescent="0.2">
      <c r="A6" t="s">
        <v>20</v>
      </c>
      <c r="B6">
        <v>220</v>
      </c>
      <c r="C6" t="s">
        <v>14</v>
      </c>
      <c r="D6">
        <v>44</v>
      </c>
      <c r="I6" s="18" t="s">
        <v>2119</v>
      </c>
      <c r="J6" s="17"/>
    </row>
    <row r="7" spans="1:10" x14ac:dyDescent="0.2">
      <c r="A7" t="s">
        <v>20</v>
      </c>
      <c r="B7">
        <v>98</v>
      </c>
      <c r="C7" t="s">
        <v>14</v>
      </c>
      <c r="D7">
        <v>27</v>
      </c>
      <c r="I7" s="12" t="s">
        <v>2113</v>
      </c>
      <c r="J7" s="20">
        <f>AVERAGE(Table4[Bakers-count])</f>
        <v>851.14690265486729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I8" s="13" t="s">
        <v>2114</v>
      </c>
      <c r="J8" s="19">
        <f>MEDIAN(B1:B566)</f>
        <v>201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I9" s="12" t="s">
        <v>2115</v>
      </c>
      <c r="J9" s="20">
        <f>MIN(Table4[Bakers-count])</f>
        <v>16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I10" s="13" t="s">
        <v>2116</v>
      </c>
      <c r="J10" s="19">
        <f>MAX(Table4[Bakers-count])</f>
        <v>7295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  <c r="I11" s="12" t="s">
        <v>2117</v>
      </c>
      <c r="J11" s="20">
        <f>_xlfn.VAR.S(Table4[Bakers-count])</f>
        <v>1606216.5936295739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  <c r="I12" s="13" t="s">
        <v>2118</v>
      </c>
      <c r="J12" s="19">
        <f>STDEV(B2:B566)</f>
        <v>1267.366006183523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10" x14ac:dyDescent="0.2">
      <c r="A17" t="s">
        <v>20</v>
      </c>
      <c r="B17">
        <v>129</v>
      </c>
      <c r="C17" t="s">
        <v>14</v>
      </c>
      <c r="D17">
        <v>1</v>
      </c>
      <c r="I17" s="18" t="s">
        <v>2120</v>
      </c>
      <c r="J17" s="17"/>
    </row>
    <row r="18" spans="1:10" x14ac:dyDescent="0.2">
      <c r="A18" t="s">
        <v>20</v>
      </c>
      <c r="B18">
        <v>226</v>
      </c>
      <c r="C18" t="s">
        <v>14</v>
      </c>
      <c r="D18">
        <v>1467</v>
      </c>
      <c r="I18" s="12" t="s">
        <v>2113</v>
      </c>
      <c r="J18" s="20">
        <f>AVERAGE(D2:D365)</f>
        <v>585.61538461538464</v>
      </c>
    </row>
    <row r="19" spans="1:10" x14ac:dyDescent="0.2">
      <c r="A19" t="s">
        <v>20</v>
      </c>
      <c r="B19">
        <v>5419</v>
      </c>
      <c r="C19" t="s">
        <v>14</v>
      </c>
      <c r="D19">
        <v>75</v>
      </c>
      <c r="I19" s="13" t="s">
        <v>2114</v>
      </c>
      <c r="J19" s="19">
        <f>MEDIAN(D2:D365)</f>
        <v>114.5</v>
      </c>
    </row>
    <row r="20" spans="1:10" x14ac:dyDescent="0.2">
      <c r="A20" t="s">
        <v>20</v>
      </c>
      <c r="B20">
        <v>165</v>
      </c>
      <c r="C20" t="s">
        <v>14</v>
      </c>
      <c r="D20">
        <v>120</v>
      </c>
      <c r="I20" s="12" t="s">
        <v>2115</v>
      </c>
      <c r="J20" s="20">
        <f>MIN(D2:D365)</f>
        <v>0</v>
      </c>
    </row>
    <row r="21" spans="1:10" x14ac:dyDescent="0.2">
      <c r="A21" t="s">
        <v>20</v>
      </c>
      <c r="B21">
        <v>1965</v>
      </c>
      <c r="C21" t="s">
        <v>14</v>
      </c>
      <c r="D21">
        <v>2253</v>
      </c>
      <c r="I21" s="13" t="s">
        <v>2116</v>
      </c>
      <c r="J21" s="19">
        <f>MAX(D2:D365)</f>
        <v>6080</v>
      </c>
    </row>
    <row r="22" spans="1:10" x14ac:dyDescent="0.2">
      <c r="A22" t="s">
        <v>20</v>
      </c>
      <c r="B22">
        <v>16</v>
      </c>
      <c r="C22" t="s">
        <v>14</v>
      </c>
      <c r="D22">
        <v>5</v>
      </c>
      <c r="I22" s="12" t="s">
        <v>2117</v>
      </c>
      <c r="J22" s="20">
        <f>_xlfn.VAR.S(D2:D365)</f>
        <v>924113.45496927318</v>
      </c>
    </row>
    <row r="23" spans="1:10" x14ac:dyDescent="0.2">
      <c r="A23" t="s">
        <v>20</v>
      </c>
      <c r="B23">
        <v>107</v>
      </c>
      <c r="C23" t="s">
        <v>14</v>
      </c>
      <c r="D23">
        <v>38</v>
      </c>
      <c r="I23" s="13" t="s">
        <v>2118</v>
      </c>
      <c r="J23" s="19">
        <f>_xlfn.STDEV.S(D2:D365)</f>
        <v>961.30819978260524</v>
      </c>
    </row>
    <row r="24" spans="1:10" x14ac:dyDescent="0.2">
      <c r="A24" t="s">
        <v>20</v>
      </c>
      <c r="B24">
        <v>134</v>
      </c>
      <c r="C24" t="s">
        <v>14</v>
      </c>
      <c r="D24">
        <v>12</v>
      </c>
    </row>
    <row r="25" spans="1:10" ht="19" x14ac:dyDescent="0.2">
      <c r="A25" t="s">
        <v>20</v>
      </c>
      <c r="B25">
        <v>198</v>
      </c>
      <c r="C25" t="s">
        <v>14</v>
      </c>
      <c r="D25">
        <v>1684</v>
      </c>
      <c r="I25" s="15"/>
    </row>
    <row r="26" spans="1:10" ht="19" x14ac:dyDescent="0.2">
      <c r="A26" t="s">
        <v>20</v>
      </c>
      <c r="B26">
        <v>111</v>
      </c>
      <c r="C26" t="s">
        <v>14</v>
      </c>
      <c r="D26">
        <v>56</v>
      </c>
      <c r="I26" s="15"/>
    </row>
    <row r="27" spans="1:10" x14ac:dyDescent="0.2">
      <c r="A27" t="s">
        <v>20</v>
      </c>
      <c r="B27">
        <v>222</v>
      </c>
      <c r="C27" t="s">
        <v>14</v>
      </c>
      <c r="D27">
        <v>838</v>
      </c>
      <c r="I27" s="21"/>
    </row>
    <row r="28" spans="1:10" ht="19" x14ac:dyDescent="0.2">
      <c r="A28" t="s">
        <v>20</v>
      </c>
      <c r="B28">
        <v>6212</v>
      </c>
      <c r="C28" t="s">
        <v>14</v>
      </c>
      <c r="D28">
        <v>1000</v>
      </c>
      <c r="I28" s="15"/>
    </row>
    <row r="29" spans="1:10" x14ac:dyDescent="0.2">
      <c r="A29" t="s">
        <v>20</v>
      </c>
      <c r="B29">
        <v>98</v>
      </c>
      <c r="C29" t="s">
        <v>14</v>
      </c>
      <c r="D29">
        <v>1482</v>
      </c>
    </row>
    <row r="30" spans="1:10" x14ac:dyDescent="0.2">
      <c r="A30" t="s">
        <v>20</v>
      </c>
      <c r="B30">
        <v>92</v>
      </c>
      <c r="C30" t="s">
        <v>14</v>
      </c>
      <c r="D30">
        <v>106</v>
      </c>
    </row>
    <row r="31" spans="1:10" x14ac:dyDescent="0.2">
      <c r="A31" t="s">
        <v>20</v>
      </c>
      <c r="B31">
        <v>149</v>
      </c>
      <c r="C31" t="s">
        <v>14</v>
      </c>
      <c r="D31">
        <v>679</v>
      </c>
    </row>
    <row r="32" spans="1:10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I6:J6"/>
    <mergeCell ref="I17:J17"/>
  </mergeCells>
  <conditionalFormatting sqref="A2:A566">
    <cfRule type="containsText" dxfId="11" priority="5" operator="containsText" text="Live">
      <formula>NOT(ISERROR(SEARCH("Live",A2)))</formula>
    </cfRule>
    <cfRule type="containsText" dxfId="10" priority="6" stopIfTrue="1" operator="containsText" text="Canceled">
      <formula>NOT(ISERROR(SEARCH("Canceled",A2)))</formula>
    </cfRule>
    <cfRule type="containsText" dxfId="9" priority="7" stopIfTrue="1" operator="containsText" text="Failed">
      <formula>NOT(ISERROR(SEARCH("Failed",A2)))</formula>
    </cfRule>
    <cfRule type="containsText" dxfId="8" priority="8" operator="containsText" text="Successful">
      <formula>NOT(ISERROR(SEARCH("Successful",A2)))</formula>
    </cfRule>
  </conditionalFormatting>
  <conditionalFormatting sqref="C2:C365">
    <cfRule type="containsText" dxfId="7" priority="1" operator="containsText" text="Live">
      <formula>NOT(ISERROR(SEARCH("Live",C2)))</formula>
    </cfRule>
    <cfRule type="containsText" dxfId="6" priority="2" stopIfTrue="1" operator="containsText" text="Canceled">
      <formula>NOT(ISERROR(SEARCH("Canceled",C2)))</formula>
    </cfRule>
    <cfRule type="containsText" dxfId="5" priority="3" stopIfTrue="1" operator="containsText" text="Failed">
      <formula>NOT(ISERROR(SEARCH("Failed",C2)))</formula>
    </cfRule>
    <cfRule type="containsText" dxfId="4" priority="4" operator="containsText" text="Successful">
      <formula>NOT(ISERROR(SEARCH("Successful",C2)))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84" zoomScaleNormal="84" workbookViewId="0">
      <selection activeCell="AB952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7" customWidth="1"/>
    <col min="6" max="6" width="18.1640625" style="10" customWidth="1"/>
    <col min="8" max="8" width="13" bestFit="1" customWidth="1"/>
    <col min="9" max="9" width="18.5" customWidth="1"/>
    <col min="12" max="12" width="11.1640625" customWidth="1"/>
    <col min="13" max="13" width="20.33203125" customWidth="1"/>
    <col min="14" max="14" width="11.1640625" bestFit="1" customWidth="1"/>
    <col min="15" max="15" width="20.6640625" customWidth="1"/>
    <col min="18" max="18" width="28" bestFit="1" customWidth="1"/>
    <col min="19" max="19" width="17.33203125" customWidth="1"/>
    <col min="20" max="20" width="14.6640625" customWidth="1"/>
  </cols>
  <sheetData>
    <row r="1" spans="1:20" s="5" customFormat="1" ht="17" x14ac:dyDescent="0.2">
      <c r="A1" s="5" t="s">
        <v>2027</v>
      </c>
      <c r="B1" s="5" t="s">
        <v>0</v>
      </c>
      <c r="C1" s="6" t="s">
        <v>1</v>
      </c>
      <c r="D1" s="5" t="s">
        <v>2</v>
      </c>
      <c r="E1" s="5" t="s">
        <v>3</v>
      </c>
      <c r="F1" s="3" t="s">
        <v>2029</v>
      </c>
      <c r="G1" s="5" t="s">
        <v>4</v>
      </c>
      <c r="H1" s="5" t="s">
        <v>5</v>
      </c>
      <c r="I1" s="5" t="s">
        <v>2030</v>
      </c>
      <c r="J1" s="5" t="s">
        <v>6</v>
      </c>
      <c r="K1" s="5" t="s">
        <v>7</v>
      </c>
      <c r="L1" s="5" t="s">
        <v>8</v>
      </c>
      <c r="M1" s="5" t="s">
        <v>2071</v>
      </c>
      <c r="N1" s="5" t="s">
        <v>9</v>
      </c>
      <c r="O1" s="5" t="s">
        <v>2072</v>
      </c>
      <c r="P1" s="5" t="s">
        <v>10</v>
      </c>
      <c r="Q1" s="5" t="s">
        <v>11</v>
      </c>
      <c r="R1" s="5" t="s">
        <v>2028</v>
      </c>
      <c r="S1" s="5" t="s">
        <v>2031</v>
      </c>
      <c r="T1" s="5" t="s">
        <v>2032</v>
      </c>
    </row>
    <row r="2" spans="1:20" ht="17" x14ac:dyDescent="0.2">
      <c r="A2">
        <v>0</v>
      </c>
      <c r="B2" t="s">
        <v>12</v>
      </c>
      <c r="C2" s="7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2042</v>
      </c>
      <c r="T2" t="s">
        <v>2043</v>
      </c>
    </row>
    <row r="3" spans="1:20" ht="17" x14ac:dyDescent="0.2">
      <c r="A3">
        <v>1</v>
      </c>
      <c r="B3" t="s">
        <v>18</v>
      </c>
      <c r="C3" s="7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4" x14ac:dyDescent="0.2">
      <c r="A4">
        <v>2</v>
      </c>
      <c r="B4" t="s">
        <v>24</v>
      </c>
      <c r="C4" s="7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2044</v>
      </c>
      <c r="T4" t="s">
        <v>2045</v>
      </c>
    </row>
    <row r="5" spans="1:20" ht="34" x14ac:dyDescent="0.2">
      <c r="A5">
        <v>3</v>
      </c>
      <c r="B5" t="s">
        <v>29</v>
      </c>
      <c r="C5" s="7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ht="17" x14ac:dyDescent="0.2">
      <c r="A6">
        <v>4</v>
      </c>
      <c r="B6" t="s">
        <v>31</v>
      </c>
      <c r="C6" s="7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2046</v>
      </c>
      <c r="T6" t="s">
        <v>2047</v>
      </c>
    </row>
    <row r="7" spans="1:20" ht="17" x14ac:dyDescent="0.2">
      <c r="A7">
        <v>5</v>
      </c>
      <c r="B7" t="s">
        <v>34</v>
      </c>
      <c r="C7" s="7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2046</v>
      </c>
      <c r="T7" t="s">
        <v>2047</v>
      </c>
    </row>
    <row r="8" spans="1:20" ht="17" x14ac:dyDescent="0.2">
      <c r="A8">
        <v>6</v>
      </c>
      <c r="B8" t="s">
        <v>38</v>
      </c>
      <c r="C8" s="7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2048</v>
      </c>
      <c r="T8" t="s">
        <v>2049</v>
      </c>
    </row>
    <row r="9" spans="1:20" ht="17" x14ac:dyDescent="0.2">
      <c r="A9">
        <v>7</v>
      </c>
      <c r="B9" t="s">
        <v>43</v>
      </c>
      <c r="C9" s="7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2046</v>
      </c>
      <c r="T9" t="s">
        <v>2047</v>
      </c>
    </row>
    <row r="10" spans="1:20" ht="17" x14ac:dyDescent="0.2">
      <c r="A10">
        <v>8</v>
      </c>
      <c r="B10" t="s">
        <v>45</v>
      </c>
      <c r="C10" s="7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2046</v>
      </c>
      <c r="T10" t="s">
        <v>2047</v>
      </c>
    </row>
    <row r="11" spans="1:20" ht="17" x14ac:dyDescent="0.2">
      <c r="A11">
        <v>9</v>
      </c>
      <c r="B11" t="s">
        <v>48</v>
      </c>
      <c r="C11" s="7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2050</v>
      </c>
    </row>
    <row r="12" spans="1:20" ht="17" x14ac:dyDescent="0.2">
      <c r="A12">
        <v>10</v>
      </c>
      <c r="B12" t="s">
        <v>51</v>
      </c>
      <c r="C12" s="7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2048</v>
      </c>
      <c r="T12" t="s">
        <v>2051</v>
      </c>
    </row>
    <row r="13" spans="1:20" ht="34" x14ac:dyDescent="0.2">
      <c r="A13">
        <v>11</v>
      </c>
      <c r="B13" t="s">
        <v>54</v>
      </c>
      <c r="C13" s="7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2046</v>
      </c>
      <c r="T13" t="s">
        <v>2047</v>
      </c>
    </row>
    <row r="14" spans="1:20" ht="17" x14ac:dyDescent="0.2">
      <c r="A14">
        <v>12</v>
      </c>
      <c r="B14" t="s">
        <v>56</v>
      </c>
      <c r="C14" s="7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2048</v>
      </c>
      <c r="T14" t="s">
        <v>2051</v>
      </c>
    </row>
    <row r="15" spans="1:20" ht="34" x14ac:dyDescent="0.2">
      <c r="A15">
        <v>13</v>
      </c>
      <c r="B15" t="s">
        <v>58</v>
      </c>
      <c r="C15" s="7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2052</v>
      </c>
    </row>
    <row r="16" spans="1:20" ht="17" x14ac:dyDescent="0.2">
      <c r="A16">
        <v>14</v>
      </c>
      <c r="B16" t="s">
        <v>61</v>
      </c>
      <c r="C16" s="7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2052</v>
      </c>
    </row>
    <row r="17" spans="1:20" ht="17" x14ac:dyDescent="0.2">
      <c r="A17">
        <v>15</v>
      </c>
      <c r="B17" t="s">
        <v>63</v>
      </c>
      <c r="C17" s="7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2044</v>
      </c>
      <c r="T17" t="s">
        <v>2053</v>
      </c>
    </row>
    <row r="18" spans="1:20" ht="17" x14ac:dyDescent="0.2">
      <c r="A18">
        <v>16</v>
      </c>
      <c r="B18" t="s">
        <v>66</v>
      </c>
      <c r="C18" s="7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2054</v>
      </c>
      <c r="T18" t="s">
        <v>2055</v>
      </c>
    </row>
    <row r="19" spans="1:20" ht="17" x14ac:dyDescent="0.2">
      <c r="A19">
        <v>17</v>
      </c>
      <c r="B19" t="s">
        <v>69</v>
      </c>
      <c r="C19" s="7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2048</v>
      </c>
      <c r="T19" t="s">
        <v>2056</v>
      </c>
    </row>
    <row r="20" spans="1:20" ht="17" x14ac:dyDescent="0.2">
      <c r="A20">
        <v>18</v>
      </c>
      <c r="B20" t="s">
        <v>72</v>
      </c>
      <c r="C20" s="7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2046</v>
      </c>
      <c r="T20" t="s">
        <v>2047</v>
      </c>
    </row>
    <row r="21" spans="1:20" ht="17" x14ac:dyDescent="0.2">
      <c r="A21">
        <v>19</v>
      </c>
      <c r="B21" t="s">
        <v>75</v>
      </c>
      <c r="C21" s="7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2046</v>
      </c>
      <c r="T21" t="s">
        <v>2047</v>
      </c>
    </row>
    <row r="22" spans="1:20" ht="17" x14ac:dyDescent="0.2">
      <c r="A22">
        <v>20</v>
      </c>
      <c r="B22" t="s">
        <v>77</v>
      </c>
      <c r="C22" s="7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2048</v>
      </c>
      <c r="T22" t="s">
        <v>2051</v>
      </c>
    </row>
    <row r="23" spans="1:20" ht="17" x14ac:dyDescent="0.2">
      <c r="A23">
        <v>21</v>
      </c>
      <c r="B23" t="s">
        <v>79</v>
      </c>
      <c r="C23" s="7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2046</v>
      </c>
      <c r="T23" t="s">
        <v>2047</v>
      </c>
    </row>
    <row r="24" spans="1:20" ht="17" x14ac:dyDescent="0.2">
      <c r="A24">
        <v>22</v>
      </c>
      <c r="B24" t="s">
        <v>81</v>
      </c>
      <c r="C24" s="7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2046</v>
      </c>
      <c r="T24" t="s">
        <v>2047</v>
      </c>
    </row>
    <row r="25" spans="1:20" ht="17" x14ac:dyDescent="0.2">
      <c r="A25">
        <v>23</v>
      </c>
      <c r="B25" t="s">
        <v>83</v>
      </c>
      <c r="C25" s="7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2048</v>
      </c>
      <c r="T25" t="s">
        <v>2049</v>
      </c>
    </row>
    <row r="26" spans="1:20" ht="17" x14ac:dyDescent="0.2">
      <c r="A26">
        <v>24</v>
      </c>
      <c r="B26" t="s">
        <v>85</v>
      </c>
      <c r="C26" s="7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2044</v>
      </c>
      <c r="T26" t="s">
        <v>2053</v>
      </c>
    </row>
    <row r="27" spans="1:20" ht="17" x14ac:dyDescent="0.2">
      <c r="A27">
        <v>25</v>
      </c>
      <c r="B27" t="s">
        <v>87</v>
      </c>
      <c r="C27" s="7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2040</v>
      </c>
      <c r="T27" t="s">
        <v>2057</v>
      </c>
    </row>
    <row r="28" spans="1:20" ht="17" x14ac:dyDescent="0.2">
      <c r="A28">
        <v>26</v>
      </c>
      <c r="B28" t="s">
        <v>90</v>
      </c>
      <c r="C28" s="7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2046</v>
      </c>
      <c r="T28" t="s">
        <v>2047</v>
      </c>
    </row>
    <row r="29" spans="1:20" ht="17" x14ac:dyDescent="0.2">
      <c r="A29">
        <v>27</v>
      </c>
      <c r="B29" t="s">
        <v>92</v>
      </c>
      <c r="C29" s="7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ht="17" x14ac:dyDescent="0.2">
      <c r="A30">
        <v>28</v>
      </c>
      <c r="B30" t="s">
        <v>94</v>
      </c>
      <c r="C30" s="7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2046</v>
      </c>
      <c r="T30" t="s">
        <v>2047</v>
      </c>
    </row>
    <row r="31" spans="1:20" ht="17" x14ac:dyDescent="0.2">
      <c r="A31">
        <v>29</v>
      </c>
      <c r="B31" t="s">
        <v>96</v>
      </c>
      <c r="C31" s="7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2048</v>
      </c>
      <c r="T31" t="s">
        <v>2058</v>
      </c>
    </row>
    <row r="32" spans="1:20" ht="17" x14ac:dyDescent="0.2">
      <c r="A32">
        <v>30</v>
      </c>
      <c r="B32" t="s">
        <v>101</v>
      </c>
      <c r="C32" s="7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2048</v>
      </c>
      <c r="T32" t="s">
        <v>2056</v>
      </c>
    </row>
    <row r="33" spans="1:20" ht="17" x14ac:dyDescent="0.2">
      <c r="A33">
        <v>31</v>
      </c>
      <c r="B33" t="s">
        <v>103</v>
      </c>
      <c r="C33" s="7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2040</v>
      </c>
      <c r="T33" t="s">
        <v>2057</v>
      </c>
    </row>
    <row r="34" spans="1:20" ht="17" x14ac:dyDescent="0.2">
      <c r="A34">
        <v>32</v>
      </c>
      <c r="B34" t="s">
        <v>105</v>
      </c>
      <c r="C34" s="7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2048</v>
      </c>
      <c r="T34" t="s">
        <v>2049</v>
      </c>
    </row>
    <row r="35" spans="1:20" ht="17" x14ac:dyDescent="0.2">
      <c r="A35">
        <v>33</v>
      </c>
      <c r="B35" t="s">
        <v>109</v>
      </c>
      <c r="C35" s="7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2046</v>
      </c>
      <c r="T35" t="s">
        <v>2047</v>
      </c>
    </row>
    <row r="36" spans="1:20" ht="34" x14ac:dyDescent="0.2">
      <c r="A36">
        <v>34</v>
      </c>
      <c r="B36" t="s">
        <v>111</v>
      </c>
      <c r="C36" s="7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2048</v>
      </c>
      <c r="T36" t="s">
        <v>2049</v>
      </c>
    </row>
    <row r="37" spans="1:20" ht="17" x14ac:dyDescent="0.2">
      <c r="A37">
        <v>35</v>
      </c>
      <c r="B37" t="s">
        <v>113</v>
      </c>
      <c r="C37" s="7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2048</v>
      </c>
      <c r="T37" t="s">
        <v>2051</v>
      </c>
    </row>
    <row r="38" spans="1:20" ht="17" x14ac:dyDescent="0.2">
      <c r="A38">
        <v>36</v>
      </c>
      <c r="B38" t="s">
        <v>115</v>
      </c>
      <c r="C38" s="7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2046</v>
      </c>
      <c r="T38" t="s">
        <v>2047</v>
      </c>
    </row>
    <row r="39" spans="1:20" ht="34" x14ac:dyDescent="0.2">
      <c r="A39">
        <v>37</v>
      </c>
      <c r="B39" t="s">
        <v>117</v>
      </c>
      <c r="C39" s="7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2054</v>
      </c>
      <c r="T39" t="s">
        <v>2041</v>
      </c>
    </row>
    <row r="40" spans="1:20" ht="17" x14ac:dyDescent="0.2">
      <c r="A40">
        <v>38</v>
      </c>
      <c r="B40" t="s">
        <v>120</v>
      </c>
      <c r="C40" s="7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2059</v>
      </c>
      <c r="T40" t="s">
        <v>2060</v>
      </c>
    </row>
    <row r="41" spans="1:20" ht="17" x14ac:dyDescent="0.2">
      <c r="A41">
        <v>39</v>
      </c>
      <c r="B41" t="s">
        <v>123</v>
      </c>
      <c r="C41" s="7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2046</v>
      </c>
      <c r="T41" t="s">
        <v>2047</v>
      </c>
    </row>
    <row r="42" spans="1:20" ht="17" x14ac:dyDescent="0.2">
      <c r="A42">
        <v>40</v>
      </c>
      <c r="B42" t="s">
        <v>125</v>
      </c>
      <c r="C42" s="7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2044</v>
      </c>
      <c r="T42" t="s">
        <v>2053</v>
      </c>
    </row>
    <row r="43" spans="1:20" ht="17" x14ac:dyDescent="0.2">
      <c r="A43">
        <v>41</v>
      </c>
      <c r="B43" t="s">
        <v>127</v>
      </c>
      <c r="C43" s="7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ht="17" x14ac:dyDescent="0.2">
      <c r="A44">
        <v>42</v>
      </c>
      <c r="B44" t="s">
        <v>129</v>
      </c>
      <c r="C44" s="7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2042</v>
      </c>
      <c r="T44" t="s">
        <v>2043</v>
      </c>
    </row>
    <row r="45" spans="1:20" ht="17" x14ac:dyDescent="0.2">
      <c r="A45">
        <v>43</v>
      </c>
      <c r="B45" t="s">
        <v>131</v>
      </c>
      <c r="C45" s="7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2054</v>
      </c>
      <c r="T45" t="s">
        <v>2061</v>
      </c>
    </row>
    <row r="46" spans="1:20" ht="17" x14ac:dyDescent="0.2">
      <c r="A46">
        <v>44</v>
      </c>
      <c r="B46" t="s">
        <v>134</v>
      </c>
      <c r="C46" s="7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2054</v>
      </c>
      <c r="T46" t="s">
        <v>2041</v>
      </c>
    </row>
    <row r="47" spans="1:20" ht="34" x14ac:dyDescent="0.2">
      <c r="A47">
        <v>45</v>
      </c>
      <c r="B47" t="s">
        <v>136</v>
      </c>
      <c r="C47" s="7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2046</v>
      </c>
      <c r="T47" t="s">
        <v>2047</v>
      </c>
    </row>
    <row r="48" spans="1:20" ht="17" x14ac:dyDescent="0.2">
      <c r="A48">
        <v>46</v>
      </c>
      <c r="B48" t="s">
        <v>138</v>
      </c>
      <c r="C48" s="7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17" x14ac:dyDescent="0.2">
      <c r="A49">
        <v>47</v>
      </c>
      <c r="B49" t="s">
        <v>140</v>
      </c>
      <c r="C49" s="7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2046</v>
      </c>
      <c r="T49" t="s">
        <v>2047</v>
      </c>
    </row>
    <row r="50" spans="1:20" ht="17" x14ac:dyDescent="0.2">
      <c r="A50">
        <v>48</v>
      </c>
      <c r="B50" t="s">
        <v>142</v>
      </c>
      <c r="C50" s="7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2046</v>
      </c>
      <c r="T50" t="s">
        <v>2047</v>
      </c>
    </row>
    <row r="51" spans="1:20" ht="17" x14ac:dyDescent="0.2">
      <c r="A51">
        <v>49</v>
      </c>
      <c r="B51" t="s">
        <v>144</v>
      </c>
      <c r="C51" s="7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4" x14ac:dyDescent="0.2">
      <c r="A52">
        <v>50</v>
      </c>
      <c r="B52" t="s">
        <v>146</v>
      </c>
      <c r="C52" s="7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2062</v>
      </c>
    </row>
    <row r="53" spans="1:20" ht="17" x14ac:dyDescent="0.2">
      <c r="A53">
        <v>51</v>
      </c>
      <c r="B53" t="s">
        <v>149</v>
      </c>
      <c r="C53" s="7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2044</v>
      </c>
      <c r="T53" t="s">
        <v>2053</v>
      </c>
    </row>
    <row r="54" spans="1:20" ht="17" x14ac:dyDescent="0.2">
      <c r="A54">
        <v>52</v>
      </c>
      <c r="B54" t="s">
        <v>151</v>
      </c>
      <c r="C54" s="7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2046</v>
      </c>
      <c r="T54" t="s">
        <v>2047</v>
      </c>
    </row>
    <row r="55" spans="1:20" ht="17" x14ac:dyDescent="0.2">
      <c r="A55">
        <v>53</v>
      </c>
      <c r="B55" t="s">
        <v>153</v>
      </c>
      <c r="C55" s="7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2048</v>
      </c>
      <c r="T55" t="s">
        <v>2051</v>
      </c>
    </row>
    <row r="56" spans="1:20" ht="34" x14ac:dyDescent="0.2">
      <c r="A56">
        <v>54</v>
      </c>
      <c r="B56" t="s">
        <v>155</v>
      </c>
      <c r="C56" s="7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2044</v>
      </c>
      <c r="T56" t="s">
        <v>2053</v>
      </c>
    </row>
    <row r="57" spans="1:20" ht="34" x14ac:dyDescent="0.2">
      <c r="A57">
        <v>55</v>
      </c>
      <c r="B57" t="s">
        <v>157</v>
      </c>
      <c r="C57" s="7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2063</v>
      </c>
    </row>
    <row r="58" spans="1:20" ht="34" x14ac:dyDescent="0.2">
      <c r="A58">
        <v>56</v>
      </c>
      <c r="B58" t="s">
        <v>160</v>
      </c>
      <c r="C58" s="7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2044</v>
      </c>
      <c r="T58" t="s">
        <v>2053</v>
      </c>
    </row>
    <row r="59" spans="1:20" ht="17" x14ac:dyDescent="0.2">
      <c r="A59">
        <v>57</v>
      </c>
      <c r="B59" t="s">
        <v>162</v>
      </c>
      <c r="C59" s="7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2040</v>
      </c>
      <c r="T59" t="s">
        <v>2057</v>
      </c>
    </row>
    <row r="60" spans="1:20" ht="17" x14ac:dyDescent="0.2">
      <c r="A60">
        <v>58</v>
      </c>
      <c r="B60" t="s">
        <v>164</v>
      </c>
      <c r="C60" s="7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2046</v>
      </c>
      <c r="T60" t="s">
        <v>2047</v>
      </c>
    </row>
    <row r="61" spans="1:20" ht="17" x14ac:dyDescent="0.2">
      <c r="A61">
        <v>59</v>
      </c>
      <c r="B61" t="s">
        <v>166</v>
      </c>
      <c r="C61" s="7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2046</v>
      </c>
      <c r="T61" t="s">
        <v>2047</v>
      </c>
    </row>
    <row r="62" spans="1:20" ht="17" x14ac:dyDescent="0.2">
      <c r="A62">
        <v>60</v>
      </c>
      <c r="B62" t="s">
        <v>168</v>
      </c>
      <c r="C62" s="7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2046</v>
      </c>
      <c r="T62" t="s">
        <v>2047</v>
      </c>
    </row>
    <row r="63" spans="1:20" ht="34" x14ac:dyDescent="0.2">
      <c r="A63">
        <v>61</v>
      </c>
      <c r="B63" t="s">
        <v>170</v>
      </c>
      <c r="C63" s="7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2046</v>
      </c>
      <c r="T63" t="s">
        <v>2047</v>
      </c>
    </row>
    <row r="64" spans="1:20" ht="34" x14ac:dyDescent="0.2">
      <c r="A64">
        <v>62</v>
      </c>
      <c r="B64" t="s">
        <v>172</v>
      </c>
      <c r="C64" s="7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2044</v>
      </c>
      <c r="T64" t="s">
        <v>2045</v>
      </c>
    </row>
    <row r="65" spans="1:20" ht="17" x14ac:dyDescent="0.2">
      <c r="A65">
        <v>63</v>
      </c>
      <c r="B65" t="s">
        <v>174</v>
      </c>
      <c r="C65" s="7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2046</v>
      </c>
      <c r="T65" t="s">
        <v>2047</v>
      </c>
    </row>
    <row r="66" spans="1:20" ht="17" x14ac:dyDescent="0.2">
      <c r="A66">
        <v>64</v>
      </c>
      <c r="B66" t="s">
        <v>176</v>
      </c>
      <c r="C66" s="7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2044</v>
      </c>
      <c r="T66" t="s">
        <v>2045</v>
      </c>
    </row>
    <row r="67" spans="1:20" ht="17" x14ac:dyDescent="0.2">
      <c r="A67">
        <v>65</v>
      </c>
      <c r="B67" t="s">
        <v>178</v>
      </c>
      <c r="C67" s="7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2046</v>
      </c>
      <c r="T67" t="s">
        <v>2047</v>
      </c>
    </row>
    <row r="68" spans="1:20" ht="17" x14ac:dyDescent="0.2">
      <c r="A68">
        <v>66</v>
      </c>
      <c r="B68" t="s">
        <v>180</v>
      </c>
      <c r="C68" s="7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2046</v>
      </c>
      <c r="T68" t="s">
        <v>2047</v>
      </c>
    </row>
    <row r="69" spans="1:20" ht="34" x14ac:dyDescent="0.2">
      <c r="A69">
        <v>67</v>
      </c>
      <c r="B69" t="s">
        <v>182</v>
      </c>
      <c r="C69" s="7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2044</v>
      </c>
      <c r="T69" t="s">
        <v>2053</v>
      </c>
    </row>
    <row r="70" spans="1:20" ht="17" x14ac:dyDescent="0.2">
      <c r="A70">
        <v>68</v>
      </c>
      <c r="B70" t="s">
        <v>184</v>
      </c>
      <c r="C70" s="7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2046</v>
      </c>
      <c r="T70" t="s">
        <v>2047</v>
      </c>
    </row>
    <row r="71" spans="1:20" ht="17" x14ac:dyDescent="0.2">
      <c r="A71">
        <v>69</v>
      </c>
      <c r="B71" t="s">
        <v>186</v>
      </c>
      <c r="C71" s="7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2046</v>
      </c>
      <c r="T71" t="s">
        <v>2047</v>
      </c>
    </row>
    <row r="72" spans="1:20" ht="17" x14ac:dyDescent="0.2">
      <c r="A72">
        <v>70</v>
      </c>
      <c r="B72" t="s">
        <v>188</v>
      </c>
      <c r="C72" s="7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2046</v>
      </c>
      <c r="T72" t="s">
        <v>2047</v>
      </c>
    </row>
    <row r="73" spans="1:20" ht="34" x14ac:dyDescent="0.2">
      <c r="A73">
        <v>71</v>
      </c>
      <c r="B73" t="s">
        <v>190</v>
      </c>
      <c r="C73" s="7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2046</v>
      </c>
      <c r="T73" t="s">
        <v>2047</v>
      </c>
    </row>
    <row r="74" spans="1:20" ht="17" x14ac:dyDescent="0.2">
      <c r="A74">
        <v>72</v>
      </c>
      <c r="B74" t="s">
        <v>192</v>
      </c>
      <c r="C74" s="7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2048</v>
      </c>
      <c r="T74" t="s">
        <v>2056</v>
      </c>
    </row>
    <row r="75" spans="1:20" ht="17" x14ac:dyDescent="0.2">
      <c r="A75">
        <v>73</v>
      </c>
      <c r="B75" t="s">
        <v>194</v>
      </c>
      <c r="C75" s="7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2063</v>
      </c>
    </row>
    <row r="76" spans="1:20" ht="17" x14ac:dyDescent="0.2">
      <c r="A76">
        <v>74</v>
      </c>
      <c r="B76" t="s">
        <v>196</v>
      </c>
      <c r="C76" s="7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2062</v>
      </c>
    </row>
    <row r="77" spans="1:20" ht="17" x14ac:dyDescent="0.2">
      <c r="A77">
        <v>75</v>
      </c>
      <c r="B77" t="s">
        <v>198</v>
      </c>
      <c r="C77" s="7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2059</v>
      </c>
      <c r="T77" t="s">
        <v>2060</v>
      </c>
    </row>
    <row r="78" spans="1:20" ht="17" x14ac:dyDescent="0.2">
      <c r="A78">
        <v>76</v>
      </c>
      <c r="B78" t="s">
        <v>200</v>
      </c>
      <c r="C78" s="7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2046</v>
      </c>
      <c r="T78" t="s">
        <v>2047</v>
      </c>
    </row>
    <row r="79" spans="1:20" ht="17" x14ac:dyDescent="0.2">
      <c r="A79">
        <v>77</v>
      </c>
      <c r="B79" t="s">
        <v>202</v>
      </c>
      <c r="C79" s="7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2048</v>
      </c>
      <c r="T79" t="s">
        <v>2056</v>
      </c>
    </row>
    <row r="80" spans="1:20" ht="34" x14ac:dyDescent="0.2">
      <c r="A80">
        <v>78</v>
      </c>
      <c r="B80" t="s">
        <v>204</v>
      </c>
      <c r="C80" s="7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2054</v>
      </c>
      <c r="T80" t="s">
        <v>2064</v>
      </c>
    </row>
    <row r="81" spans="1:20" ht="17" x14ac:dyDescent="0.2">
      <c r="A81">
        <v>79</v>
      </c>
      <c r="B81" t="s">
        <v>207</v>
      </c>
      <c r="C81" s="7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2046</v>
      </c>
      <c r="T81" t="s">
        <v>2047</v>
      </c>
    </row>
    <row r="82" spans="1:20" ht="17" x14ac:dyDescent="0.2">
      <c r="A82">
        <v>80</v>
      </c>
      <c r="B82" t="s">
        <v>209</v>
      </c>
      <c r="C82" s="7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2040</v>
      </c>
      <c r="T82" t="s">
        <v>2057</v>
      </c>
    </row>
    <row r="83" spans="1:20" ht="17" x14ac:dyDescent="0.2">
      <c r="A83">
        <v>81</v>
      </c>
      <c r="B83" t="s">
        <v>211</v>
      </c>
      <c r="C83" s="7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17" x14ac:dyDescent="0.2">
      <c r="A84">
        <v>82</v>
      </c>
      <c r="B84" t="s">
        <v>213</v>
      </c>
      <c r="C84" s="7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2040</v>
      </c>
      <c r="T84" t="s">
        <v>2057</v>
      </c>
    </row>
    <row r="85" spans="1:20" ht="17" x14ac:dyDescent="0.2">
      <c r="A85">
        <v>83</v>
      </c>
      <c r="B85" t="s">
        <v>215</v>
      </c>
      <c r="C85" s="7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2050</v>
      </c>
    </row>
    <row r="86" spans="1:20" ht="17" x14ac:dyDescent="0.2">
      <c r="A86">
        <v>84</v>
      </c>
      <c r="B86" t="s">
        <v>217</v>
      </c>
      <c r="C86" s="7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2044</v>
      </c>
      <c r="T86" t="s">
        <v>2053</v>
      </c>
    </row>
    <row r="87" spans="1:20" ht="17" x14ac:dyDescent="0.2">
      <c r="A87">
        <v>85</v>
      </c>
      <c r="B87" t="s">
        <v>219</v>
      </c>
      <c r="C87" s="7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2052</v>
      </c>
    </row>
    <row r="88" spans="1:20" ht="17" x14ac:dyDescent="0.2">
      <c r="A88">
        <v>86</v>
      </c>
      <c r="B88" t="s">
        <v>221</v>
      </c>
      <c r="C88" s="7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2046</v>
      </c>
      <c r="T88" t="s">
        <v>2047</v>
      </c>
    </row>
    <row r="89" spans="1:20" ht="34" x14ac:dyDescent="0.2">
      <c r="A89">
        <v>87</v>
      </c>
      <c r="B89" t="s">
        <v>223</v>
      </c>
      <c r="C89" s="7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ht="17" x14ac:dyDescent="0.2">
      <c r="A90">
        <v>88</v>
      </c>
      <c r="B90" t="s">
        <v>225</v>
      </c>
      <c r="C90" s="7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2054</v>
      </c>
      <c r="T90" t="s">
        <v>2064</v>
      </c>
    </row>
    <row r="91" spans="1:20" ht="17" x14ac:dyDescent="0.2">
      <c r="A91">
        <v>89</v>
      </c>
      <c r="B91" t="s">
        <v>227</v>
      </c>
      <c r="C91" s="7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2046</v>
      </c>
      <c r="T91" t="s">
        <v>2047</v>
      </c>
    </row>
    <row r="92" spans="1:20" ht="17" x14ac:dyDescent="0.2">
      <c r="A92">
        <v>90</v>
      </c>
      <c r="B92" t="s">
        <v>229</v>
      </c>
      <c r="C92" s="7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2046</v>
      </c>
      <c r="T92" t="s">
        <v>2047</v>
      </c>
    </row>
    <row r="93" spans="1:20" ht="17" x14ac:dyDescent="0.2">
      <c r="A93">
        <v>91</v>
      </c>
      <c r="B93" t="s">
        <v>231</v>
      </c>
      <c r="C93" s="7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2054</v>
      </c>
      <c r="T93" t="s">
        <v>2064</v>
      </c>
    </row>
    <row r="94" spans="1:20" ht="34" x14ac:dyDescent="0.2">
      <c r="A94">
        <v>92</v>
      </c>
      <c r="B94" t="s">
        <v>233</v>
      </c>
      <c r="C94" s="7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2040</v>
      </c>
      <c r="T94" t="s">
        <v>2057</v>
      </c>
    </row>
    <row r="95" spans="1:20" ht="17" x14ac:dyDescent="0.2">
      <c r="A95">
        <v>93</v>
      </c>
      <c r="B95" t="s">
        <v>235</v>
      </c>
      <c r="C95" s="7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2046</v>
      </c>
      <c r="T95" t="s">
        <v>2047</v>
      </c>
    </row>
    <row r="96" spans="1:20" ht="17" x14ac:dyDescent="0.2">
      <c r="A96">
        <v>94</v>
      </c>
      <c r="B96" t="s">
        <v>237</v>
      </c>
      <c r="C96" s="7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2044</v>
      </c>
      <c r="T96" t="s">
        <v>2045</v>
      </c>
    </row>
    <row r="97" spans="1:20" ht="34" x14ac:dyDescent="0.2">
      <c r="A97">
        <v>95</v>
      </c>
      <c r="B97" t="s">
        <v>239</v>
      </c>
      <c r="C97" s="7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2048</v>
      </c>
      <c r="T97" t="s">
        <v>2049</v>
      </c>
    </row>
    <row r="98" spans="1:20" ht="17" x14ac:dyDescent="0.2">
      <c r="A98">
        <v>96</v>
      </c>
      <c r="B98" t="s">
        <v>241</v>
      </c>
      <c r="C98" s="7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2046</v>
      </c>
      <c r="T98" t="s">
        <v>2047</v>
      </c>
    </row>
    <row r="99" spans="1:20" ht="17" x14ac:dyDescent="0.2">
      <c r="A99">
        <v>97</v>
      </c>
      <c r="B99" t="s">
        <v>243</v>
      </c>
      <c r="C99" s="7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2042</v>
      </c>
      <c r="T99" t="s">
        <v>2043</v>
      </c>
    </row>
    <row r="100" spans="1:20" ht="17" x14ac:dyDescent="0.2">
      <c r="A100">
        <v>98</v>
      </c>
      <c r="B100" t="s">
        <v>245</v>
      </c>
      <c r="C100" s="7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2040</v>
      </c>
      <c r="T100" t="s">
        <v>2057</v>
      </c>
    </row>
    <row r="101" spans="1:20" ht="34" x14ac:dyDescent="0.2">
      <c r="A101">
        <v>99</v>
      </c>
      <c r="B101" t="s">
        <v>247</v>
      </c>
      <c r="C101" s="7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2046</v>
      </c>
      <c r="T101" t="s">
        <v>2047</v>
      </c>
    </row>
    <row r="102" spans="1:20" ht="17" x14ac:dyDescent="0.2">
      <c r="A102">
        <v>100</v>
      </c>
      <c r="B102" t="s">
        <v>249</v>
      </c>
      <c r="C102" s="7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2046</v>
      </c>
      <c r="T102" t="s">
        <v>2047</v>
      </c>
    </row>
    <row r="103" spans="1:20" ht="17" x14ac:dyDescent="0.2">
      <c r="A103">
        <v>101</v>
      </c>
      <c r="B103" t="s">
        <v>251</v>
      </c>
      <c r="C103" s="7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2050</v>
      </c>
    </row>
    <row r="104" spans="1:20" ht="17" x14ac:dyDescent="0.2">
      <c r="A104">
        <v>102</v>
      </c>
      <c r="B104" t="s">
        <v>253</v>
      </c>
      <c r="C104" s="7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2044</v>
      </c>
      <c r="T104" t="s">
        <v>2053</v>
      </c>
    </row>
    <row r="105" spans="1:20" ht="17" x14ac:dyDescent="0.2">
      <c r="A105">
        <v>103</v>
      </c>
      <c r="B105" t="s">
        <v>255</v>
      </c>
      <c r="C105" s="7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2050</v>
      </c>
    </row>
    <row r="106" spans="1:20" ht="17" x14ac:dyDescent="0.2">
      <c r="A106">
        <v>104</v>
      </c>
      <c r="B106" t="s">
        <v>257</v>
      </c>
      <c r="C106" s="7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2052</v>
      </c>
    </row>
    <row r="107" spans="1:20" ht="17" x14ac:dyDescent="0.2">
      <c r="A107">
        <v>105</v>
      </c>
      <c r="B107" t="s">
        <v>259</v>
      </c>
      <c r="C107" s="7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2044</v>
      </c>
      <c r="T107" t="s">
        <v>2045</v>
      </c>
    </row>
    <row r="108" spans="1:20" ht="17" x14ac:dyDescent="0.2">
      <c r="A108">
        <v>106</v>
      </c>
      <c r="B108" t="s">
        <v>261</v>
      </c>
      <c r="C108" s="7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2046</v>
      </c>
      <c r="T108" t="s">
        <v>2047</v>
      </c>
    </row>
    <row r="109" spans="1:20" ht="34" x14ac:dyDescent="0.2">
      <c r="A109">
        <v>107</v>
      </c>
      <c r="B109" t="s">
        <v>263</v>
      </c>
      <c r="C109" s="7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2046</v>
      </c>
      <c r="T109" t="s">
        <v>2047</v>
      </c>
    </row>
    <row r="110" spans="1:20" ht="34" x14ac:dyDescent="0.2">
      <c r="A110">
        <v>108</v>
      </c>
      <c r="B110" t="s">
        <v>265</v>
      </c>
      <c r="C110" s="7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2048</v>
      </c>
      <c r="T110" t="s">
        <v>2049</v>
      </c>
    </row>
    <row r="111" spans="1:20" ht="17" x14ac:dyDescent="0.2">
      <c r="A111">
        <v>109</v>
      </c>
      <c r="B111" t="s">
        <v>267</v>
      </c>
      <c r="C111" s="7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2048</v>
      </c>
      <c r="T111" t="s">
        <v>2065</v>
      </c>
    </row>
    <row r="112" spans="1:20" ht="34" x14ac:dyDescent="0.2">
      <c r="A112">
        <v>110</v>
      </c>
      <c r="B112" t="s">
        <v>270</v>
      </c>
      <c r="C112" s="7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2042</v>
      </c>
      <c r="T112" t="s">
        <v>2043</v>
      </c>
    </row>
    <row r="113" spans="1:20" ht="17" x14ac:dyDescent="0.2">
      <c r="A113">
        <v>111</v>
      </c>
      <c r="B113" t="s">
        <v>272</v>
      </c>
      <c r="C113" s="7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2054</v>
      </c>
      <c r="T113" t="s">
        <v>2061</v>
      </c>
    </row>
    <row r="114" spans="1:20" ht="17" x14ac:dyDescent="0.2">
      <c r="A114">
        <v>112</v>
      </c>
      <c r="B114" t="s">
        <v>274</v>
      </c>
      <c r="C114" s="7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2044</v>
      </c>
      <c r="T114" t="s">
        <v>2045</v>
      </c>
    </row>
    <row r="115" spans="1:20" ht="17" x14ac:dyDescent="0.2">
      <c r="A115">
        <v>113</v>
      </c>
      <c r="B115" t="s">
        <v>276</v>
      </c>
      <c r="C115" s="7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2042</v>
      </c>
      <c r="T115" t="s">
        <v>2043</v>
      </c>
    </row>
    <row r="116" spans="1:20" ht="17" x14ac:dyDescent="0.2">
      <c r="A116">
        <v>114</v>
      </c>
      <c r="B116" t="s">
        <v>278</v>
      </c>
      <c r="C116" s="7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2044</v>
      </c>
      <c r="T116" t="s">
        <v>2053</v>
      </c>
    </row>
    <row r="117" spans="1:20" ht="17" x14ac:dyDescent="0.2">
      <c r="A117">
        <v>115</v>
      </c>
      <c r="B117" t="s">
        <v>280</v>
      </c>
      <c r="C117" s="7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2054</v>
      </c>
      <c r="T117" t="s">
        <v>2041</v>
      </c>
    </row>
    <row r="118" spans="1:20" ht="34" x14ac:dyDescent="0.2">
      <c r="A118">
        <v>116</v>
      </c>
      <c r="B118" t="s">
        <v>282</v>
      </c>
      <c r="C118" s="7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2046</v>
      </c>
      <c r="T118" t="s">
        <v>2047</v>
      </c>
    </row>
    <row r="119" spans="1:20" ht="17" x14ac:dyDescent="0.2">
      <c r="A119">
        <v>117</v>
      </c>
      <c r="B119" t="s">
        <v>284</v>
      </c>
      <c r="C119" s="7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2048</v>
      </c>
      <c r="T119" t="s">
        <v>2065</v>
      </c>
    </row>
    <row r="120" spans="1:20" ht="17" x14ac:dyDescent="0.2">
      <c r="A120">
        <v>118</v>
      </c>
      <c r="B120" t="s">
        <v>286</v>
      </c>
      <c r="C120" s="7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2059</v>
      </c>
      <c r="T120" t="s">
        <v>2060</v>
      </c>
    </row>
    <row r="121" spans="1:20" ht="34" x14ac:dyDescent="0.2">
      <c r="A121">
        <v>119</v>
      </c>
      <c r="B121" t="s">
        <v>288</v>
      </c>
      <c r="C121" s="7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2048</v>
      </c>
      <c r="T121" t="s">
        <v>2049</v>
      </c>
    </row>
    <row r="122" spans="1:20" ht="17" x14ac:dyDescent="0.2">
      <c r="A122">
        <v>120</v>
      </c>
      <c r="B122" t="s">
        <v>290</v>
      </c>
      <c r="C122" s="7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2040</v>
      </c>
      <c r="T122" t="s">
        <v>2066</v>
      </c>
    </row>
    <row r="123" spans="1:20" ht="17" x14ac:dyDescent="0.2">
      <c r="A123">
        <v>121</v>
      </c>
      <c r="B123" t="s">
        <v>293</v>
      </c>
      <c r="C123" s="7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2040</v>
      </c>
      <c r="T123" t="s">
        <v>2057</v>
      </c>
    </row>
    <row r="124" spans="1:20" ht="17" x14ac:dyDescent="0.2">
      <c r="A124">
        <v>122</v>
      </c>
      <c r="B124" t="s">
        <v>295</v>
      </c>
      <c r="C124" s="7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2054</v>
      </c>
      <c r="T124" t="s">
        <v>2041</v>
      </c>
    </row>
    <row r="125" spans="1:20" ht="17" x14ac:dyDescent="0.2">
      <c r="A125">
        <v>123</v>
      </c>
      <c r="B125" t="s">
        <v>297</v>
      </c>
      <c r="C125" s="7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2046</v>
      </c>
      <c r="T125" t="s">
        <v>2047</v>
      </c>
    </row>
    <row r="126" spans="1:20" ht="17" x14ac:dyDescent="0.2">
      <c r="A126">
        <v>124</v>
      </c>
      <c r="B126" t="s">
        <v>299</v>
      </c>
      <c r="C126" s="7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2059</v>
      </c>
      <c r="T126" t="s">
        <v>2060</v>
      </c>
    </row>
    <row r="127" spans="1:20" ht="17" x14ac:dyDescent="0.2">
      <c r="A127">
        <v>125</v>
      </c>
      <c r="B127" t="s">
        <v>301</v>
      </c>
      <c r="C127" s="7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2046</v>
      </c>
      <c r="T127" t="s">
        <v>2047</v>
      </c>
    </row>
    <row r="128" spans="1:20" ht="17" x14ac:dyDescent="0.2">
      <c r="A128">
        <v>126</v>
      </c>
      <c r="B128" t="s">
        <v>303</v>
      </c>
      <c r="C128" s="7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2046</v>
      </c>
      <c r="T128" t="s">
        <v>2047</v>
      </c>
    </row>
    <row r="129" spans="1:20" ht="17" x14ac:dyDescent="0.2">
      <c r="A129">
        <v>127</v>
      </c>
      <c r="B129" t="s">
        <v>305</v>
      </c>
      <c r="C129" s="7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2046</v>
      </c>
      <c r="T129" t="s">
        <v>2047</v>
      </c>
    </row>
    <row r="130" spans="1:20" ht="17" x14ac:dyDescent="0.2">
      <c r="A130">
        <v>128</v>
      </c>
      <c r="B130" t="s">
        <v>307</v>
      </c>
      <c r="C130" s="7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17" x14ac:dyDescent="0.2">
      <c r="A131">
        <v>129</v>
      </c>
      <c r="B131" t="s">
        <v>309</v>
      </c>
      <c r="C131" s="7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2042</v>
      </c>
      <c r="T131" t="s">
        <v>2043</v>
      </c>
    </row>
    <row r="132" spans="1:20" ht="17" x14ac:dyDescent="0.2">
      <c r="A132">
        <v>130</v>
      </c>
      <c r="B132" t="s">
        <v>311</v>
      </c>
      <c r="C132" s="7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2048</v>
      </c>
      <c r="T132" t="s">
        <v>2051</v>
      </c>
    </row>
    <row r="133" spans="1:20" ht="34" x14ac:dyDescent="0.2">
      <c r="A133">
        <v>131</v>
      </c>
      <c r="B133" t="s">
        <v>313</v>
      </c>
      <c r="C133" s="7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2044</v>
      </c>
      <c r="T133" t="s">
        <v>2045</v>
      </c>
    </row>
    <row r="134" spans="1:20" ht="17" x14ac:dyDescent="0.2">
      <c r="A134">
        <v>132</v>
      </c>
      <c r="B134" t="s">
        <v>315</v>
      </c>
      <c r="C134" s="7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2046</v>
      </c>
      <c r="T134" t="s">
        <v>2047</v>
      </c>
    </row>
    <row r="135" spans="1:20" ht="17" x14ac:dyDescent="0.2">
      <c r="A135">
        <v>133</v>
      </c>
      <c r="B135" t="s">
        <v>317</v>
      </c>
      <c r="C135" s="7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2067</v>
      </c>
    </row>
    <row r="136" spans="1:20" ht="17" x14ac:dyDescent="0.2">
      <c r="A136">
        <v>134</v>
      </c>
      <c r="B136" t="s">
        <v>320</v>
      </c>
      <c r="C136" s="7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2048</v>
      </c>
      <c r="T136" t="s">
        <v>2049</v>
      </c>
    </row>
    <row r="137" spans="1:20" ht="17" x14ac:dyDescent="0.2">
      <c r="A137">
        <v>135</v>
      </c>
      <c r="B137" t="s">
        <v>322</v>
      </c>
      <c r="C137" s="7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2046</v>
      </c>
      <c r="T137" t="s">
        <v>2047</v>
      </c>
    </row>
    <row r="138" spans="1:20" ht="17" x14ac:dyDescent="0.2">
      <c r="A138">
        <v>136</v>
      </c>
      <c r="B138" t="s">
        <v>324</v>
      </c>
      <c r="C138" s="7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2048</v>
      </c>
      <c r="T138" t="s">
        <v>2051</v>
      </c>
    </row>
    <row r="139" spans="1:20" ht="17" x14ac:dyDescent="0.2">
      <c r="A139">
        <v>137</v>
      </c>
      <c r="B139" t="s">
        <v>326</v>
      </c>
      <c r="C139" s="7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2054</v>
      </c>
      <c r="T139" t="s">
        <v>2055</v>
      </c>
    </row>
    <row r="140" spans="1:20" ht="34" x14ac:dyDescent="0.2">
      <c r="A140">
        <v>138</v>
      </c>
      <c r="B140" t="s">
        <v>328</v>
      </c>
      <c r="C140" s="7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2040</v>
      </c>
      <c r="T140" t="s">
        <v>2066</v>
      </c>
    </row>
    <row r="141" spans="1:20" ht="17" x14ac:dyDescent="0.2">
      <c r="A141">
        <v>139</v>
      </c>
      <c r="B141" t="s">
        <v>330</v>
      </c>
      <c r="C141" s="7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2044</v>
      </c>
      <c r="T141" t="s">
        <v>2053</v>
      </c>
    </row>
    <row r="142" spans="1:20" ht="34" x14ac:dyDescent="0.2">
      <c r="A142">
        <v>140</v>
      </c>
      <c r="B142" t="s">
        <v>332</v>
      </c>
      <c r="C142" s="7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2048</v>
      </c>
      <c r="T142" t="s">
        <v>2049</v>
      </c>
    </row>
    <row r="143" spans="1:20" ht="17" x14ac:dyDescent="0.2">
      <c r="A143">
        <v>141</v>
      </c>
      <c r="B143" t="s">
        <v>334</v>
      </c>
      <c r="C143" s="7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2044</v>
      </c>
      <c r="T143" t="s">
        <v>2045</v>
      </c>
    </row>
    <row r="144" spans="1:20" ht="34" x14ac:dyDescent="0.2">
      <c r="A144">
        <v>142</v>
      </c>
      <c r="B144" t="s">
        <v>336</v>
      </c>
      <c r="C144" s="7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2044</v>
      </c>
      <c r="T144" t="s">
        <v>2045</v>
      </c>
    </row>
    <row r="145" spans="1:20" ht="17" x14ac:dyDescent="0.2">
      <c r="A145">
        <v>143</v>
      </c>
      <c r="B145" t="s">
        <v>338</v>
      </c>
      <c r="C145" s="7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2052</v>
      </c>
    </row>
    <row r="146" spans="1:20" ht="17" x14ac:dyDescent="0.2">
      <c r="A146">
        <v>144</v>
      </c>
      <c r="B146" t="s">
        <v>340</v>
      </c>
      <c r="C146" s="7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2046</v>
      </c>
      <c r="T146" t="s">
        <v>2047</v>
      </c>
    </row>
    <row r="147" spans="1:20" ht="17" x14ac:dyDescent="0.2">
      <c r="A147">
        <v>145</v>
      </c>
      <c r="B147" t="s">
        <v>342</v>
      </c>
      <c r="C147" s="7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2044</v>
      </c>
      <c r="T147" t="s">
        <v>2053</v>
      </c>
    </row>
    <row r="148" spans="1:20" ht="34" x14ac:dyDescent="0.2">
      <c r="A148">
        <v>146</v>
      </c>
      <c r="B148" t="s">
        <v>344</v>
      </c>
      <c r="C148" s="7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2046</v>
      </c>
      <c r="T148" t="s">
        <v>2047</v>
      </c>
    </row>
    <row r="149" spans="1:20" ht="34" x14ac:dyDescent="0.2">
      <c r="A149">
        <v>147</v>
      </c>
      <c r="B149" t="s">
        <v>346</v>
      </c>
      <c r="C149" s="7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2046</v>
      </c>
      <c r="T149" t="s">
        <v>2047</v>
      </c>
    </row>
    <row r="150" spans="1:20" ht="17" x14ac:dyDescent="0.2">
      <c r="A150">
        <v>148</v>
      </c>
      <c r="B150" t="s">
        <v>348</v>
      </c>
      <c r="C150" s="7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2044</v>
      </c>
      <c r="T150" t="s">
        <v>2053</v>
      </c>
    </row>
    <row r="151" spans="1:20" ht="17" x14ac:dyDescent="0.2">
      <c r="A151">
        <v>149</v>
      </c>
      <c r="B151" t="s">
        <v>350</v>
      </c>
      <c r="C151" s="7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2052</v>
      </c>
    </row>
    <row r="152" spans="1:20" ht="17" x14ac:dyDescent="0.2">
      <c r="A152">
        <v>150</v>
      </c>
      <c r="B152" t="s">
        <v>352</v>
      </c>
      <c r="C152" s="7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17" x14ac:dyDescent="0.2">
      <c r="A153">
        <v>151</v>
      </c>
      <c r="B153" t="s">
        <v>354</v>
      </c>
      <c r="C153" s="7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2050</v>
      </c>
    </row>
    <row r="154" spans="1:20" ht="17" x14ac:dyDescent="0.2">
      <c r="A154">
        <v>152</v>
      </c>
      <c r="B154" t="s">
        <v>356</v>
      </c>
      <c r="C154" s="7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2052</v>
      </c>
    </row>
    <row r="155" spans="1:20" ht="17" x14ac:dyDescent="0.2">
      <c r="A155">
        <v>153</v>
      </c>
      <c r="B155" t="s">
        <v>358</v>
      </c>
      <c r="C155" s="7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2046</v>
      </c>
      <c r="T155" t="s">
        <v>2047</v>
      </c>
    </row>
    <row r="156" spans="1:20" ht="17" x14ac:dyDescent="0.2">
      <c r="A156">
        <v>154</v>
      </c>
      <c r="B156" t="s">
        <v>360</v>
      </c>
      <c r="C156" s="7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2052</v>
      </c>
    </row>
    <row r="157" spans="1:20" ht="17" x14ac:dyDescent="0.2">
      <c r="A157">
        <v>155</v>
      </c>
      <c r="B157" t="s">
        <v>362</v>
      </c>
      <c r="C157" s="7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2046</v>
      </c>
      <c r="T157" t="s">
        <v>2047</v>
      </c>
    </row>
    <row r="158" spans="1:20" ht="17" x14ac:dyDescent="0.2">
      <c r="A158">
        <v>156</v>
      </c>
      <c r="B158" t="s">
        <v>364</v>
      </c>
      <c r="C158" s="7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ht="17" x14ac:dyDescent="0.2">
      <c r="A159">
        <v>157</v>
      </c>
      <c r="B159" t="s">
        <v>366</v>
      </c>
      <c r="C159" s="7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2059</v>
      </c>
      <c r="T159" t="s">
        <v>2060</v>
      </c>
    </row>
    <row r="160" spans="1:20" ht="17" x14ac:dyDescent="0.2">
      <c r="A160">
        <v>158</v>
      </c>
      <c r="B160" t="s">
        <v>368</v>
      </c>
      <c r="C160" s="7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ht="17" x14ac:dyDescent="0.2">
      <c r="A161">
        <v>159</v>
      </c>
      <c r="B161" t="s">
        <v>370</v>
      </c>
      <c r="C161" s="7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2046</v>
      </c>
      <c r="T161" t="s">
        <v>2047</v>
      </c>
    </row>
    <row r="162" spans="1:20" ht="17" x14ac:dyDescent="0.2">
      <c r="A162">
        <v>160</v>
      </c>
      <c r="B162" t="s">
        <v>372</v>
      </c>
      <c r="C162" s="7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2044</v>
      </c>
      <c r="T162" t="s">
        <v>2053</v>
      </c>
    </row>
    <row r="163" spans="1:20" ht="34" x14ac:dyDescent="0.2">
      <c r="A163">
        <v>161</v>
      </c>
      <c r="B163" t="s">
        <v>374</v>
      </c>
      <c r="C163" s="7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2044</v>
      </c>
      <c r="T163" t="s">
        <v>2045</v>
      </c>
    </row>
    <row r="164" spans="1:20" ht="34" x14ac:dyDescent="0.2">
      <c r="A164">
        <v>162</v>
      </c>
      <c r="B164" t="s">
        <v>376</v>
      </c>
      <c r="C164" s="7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ht="17" x14ac:dyDescent="0.2">
      <c r="A165">
        <v>163</v>
      </c>
      <c r="B165" t="s">
        <v>378</v>
      </c>
      <c r="C165" s="7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2059</v>
      </c>
      <c r="T165" t="s">
        <v>2060</v>
      </c>
    </row>
    <row r="166" spans="1:20" ht="17" x14ac:dyDescent="0.2">
      <c r="A166">
        <v>164</v>
      </c>
      <c r="B166" t="s">
        <v>380</v>
      </c>
      <c r="C166" s="7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2046</v>
      </c>
      <c r="T166" t="s">
        <v>2047</v>
      </c>
    </row>
    <row r="167" spans="1:20" ht="17" x14ac:dyDescent="0.2">
      <c r="A167">
        <v>165</v>
      </c>
      <c r="B167" t="s">
        <v>382</v>
      </c>
      <c r="C167" s="7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2044</v>
      </c>
      <c r="T167" t="s">
        <v>2045</v>
      </c>
    </row>
    <row r="168" spans="1:20" ht="17" x14ac:dyDescent="0.2">
      <c r="A168">
        <v>166</v>
      </c>
      <c r="B168" t="s">
        <v>384</v>
      </c>
      <c r="C168" s="7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2059</v>
      </c>
      <c r="T168" t="s">
        <v>2060</v>
      </c>
    </row>
    <row r="169" spans="1:20" ht="17" x14ac:dyDescent="0.2">
      <c r="A169">
        <v>167</v>
      </c>
      <c r="B169" t="s">
        <v>386</v>
      </c>
      <c r="C169" s="7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2046</v>
      </c>
      <c r="T169" t="s">
        <v>2047</v>
      </c>
    </row>
    <row r="170" spans="1:20" ht="17" x14ac:dyDescent="0.2">
      <c r="A170">
        <v>168</v>
      </c>
      <c r="B170" t="s">
        <v>388</v>
      </c>
      <c r="C170" s="7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2052</v>
      </c>
    </row>
    <row r="171" spans="1:20" ht="17" x14ac:dyDescent="0.2">
      <c r="A171">
        <v>169</v>
      </c>
      <c r="B171" t="s">
        <v>390</v>
      </c>
      <c r="C171" s="7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2048</v>
      </c>
      <c r="T171" t="s">
        <v>2058</v>
      </c>
    </row>
    <row r="172" spans="1:20" ht="17" x14ac:dyDescent="0.2">
      <c r="A172">
        <v>170</v>
      </c>
      <c r="B172" t="s">
        <v>392</v>
      </c>
      <c r="C172" s="7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2052</v>
      </c>
    </row>
    <row r="173" spans="1:20" ht="34" x14ac:dyDescent="0.2">
      <c r="A173">
        <v>171</v>
      </c>
      <c r="B173" t="s">
        <v>394</v>
      </c>
      <c r="C173" s="7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2054</v>
      </c>
      <c r="T173" t="s">
        <v>2064</v>
      </c>
    </row>
    <row r="174" spans="1:20" ht="17" x14ac:dyDescent="0.2">
      <c r="A174">
        <v>172</v>
      </c>
      <c r="B174" t="s">
        <v>396</v>
      </c>
      <c r="C174" s="7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2048</v>
      </c>
      <c r="T174" t="s">
        <v>2049</v>
      </c>
    </row>
    <row r="175" spans="1:20" ht="34" x14ac:dyDescent="0.2">
      <c r="A175">
        <v>173</v>
      </c>
      <c r="B175" t="s">
        <v>398</v>
      </c>
      <c r="C175" s="7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2046</v>
      </c>
      <c r="T175" t="s">
        <v>2047</v>
      </c>
    </row>
    <row r="176" spans="1:20" ht="17" x14ac:dyDescent="0.2">
      <c r="A176">
        <v>174</v>
      </c>
      <c r="B176" t="s">
        <v>400</v>
      </c>
      <c r="C176" s="7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2044</v>
      </c>
      <c r="T176" t="s">
        <v>2053</v>
      </c>
    </row>
    <row r="177" spans="1:20" ht="17" x14ac:dyDescent="0.2">
      <c r="A177">
        <v>175</v>
      </c>
      <c r="B177" t="s">
        <v>402</v>
      </c>
      <c r="C177" s="7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2046</v>
      </c>
      <c r="T177" t="s">
        <v>2047</v>
      </c>
    </row>
    <row r="178" spans="1:20" ht="34" x14ac:dyDescent="0.2">
      <c r="A178">
        <v>176</v>
      </c>
      <c r="B178" t="s">
        <v>404</v>
      </c>
      <c r="C178" s="7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2046</v>
      </c>
      <c r="T178" t="s">
        <v>2047</v>
      </c>
    </row>
    <row r="179" spans="1:20" ht="17" x14ac:dyDescent="0.2">
      <c r="A179">
        <v>177</v>
      </c>
      <c r="B179" t="s">
        <v>406</v>
      </c>
      <c r="C179" s="7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2046</v>
      </c>
      <c r="T179" t="s">
        <v>2047</v>
      </c>
    </row>
    <row r="180" spans="1:20" ht="17" x14ac:dyDescent="0.2">
      <c r="A180">
        <v>178</v>
      </c>
      <c r="B180" t="s">
        <v>408</v>
      </c>
      <c r="C180" s="7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2042</v>
      </c>
      <c r="T180" t="s">
        <v>2043</v>
      </c>
    </row>
    <row r="181" spans="1:20" ht="34" x14ac:dyDescent="0.2">
      <c r="A181">
        <v>179</v>
      </c>
      <c r="B181" t="s">
        <v>410</v>
      </c>
      <c r="C181" s="7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2046</v>
      </c>
      <c r="T181" t="s">
        <v>2047</v>
      </c>
    </row>
    <row r="182" spans="1:20" ht="17" x14ac:dyDescent="0.2">
      <c r="A182">
        <v>180</v>
      </c>
      <c r="B182" t="s">
        <v>412</v>
      </c>
      <c r="C182" s="7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2044</v>
      </c>
      <c r="T182" t="s">
        <v>2053</v>
      </c>
    </row>
    <row r="183" spans="1:20" ht="17" x14ac:dyDescent="0.2">
      <c r="A183">
        <v>181</v>
      </c>
      <c r="B183" t="s">
        <v>414</v>
      </c>
      <c r="C183" s="7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2044</v>
      </c>
      <c r="T183" t="s">
        <v>2045</v>
      </c>
    </row>
    <row r="184" spans="1:20" ht="34" x14ac:dyDescent="0.2">
      <c r="A184">
        <v>182</v>
      </c>
      <c r="B184" t="s">
        <v>416</v>
      </c>
      <c r="C184" s="7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2046</v>
      </c>
      <c r="T184" t="s">
        <v>2047</v>
      </c>
    </row>
    <row r="185" spans="1:20" ht="34" x14ac:dyDescent="0.2">
      <c r="A185">
        <v>183</v>
      </c>
      <c r="B185" t="s">
        <v>418</v>
      </c>
      <c r="C185" s="7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17" x14ac:dyDescent="0.2">
      <c r="A186">
        <v>184</v>
      </c>
      <c r="B186" t="s">
        <v>420</v>
      </c>
      <c r="C186" s="7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2046</v>
      </c>
      <c r="T186" t="s">
        <v>2047</v>
      </c>
    </row>
    <row r="187" spans="1:20" ht="17" x14ac:dyDescent="0.2">
      <c r="A187">
        <v>185</v>
      </c>
      <c r="B187" t="s">
        <v>422</v>
      </c>
      <c r="C187" s="7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2048</v>
      </c>
      <c r="T187" t="s">
        <v>2065</v>
      </c>
    </row>
    <row r="188" spans="1:20" ht="17" x14ac:dyDescent="0.2">
      <c r="A188">
        <v>186</v>
      </c>
      <c r="B188" t="s">
        <v>424</v>
      </c>
      <c r="C188" s="7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2046</v>
      </c>
      <c r="T188" t="s">
        <v>2047</v>
      </c>
    </row>
    <row r="189" spans="1:20" ht="17" x14ac:dyDescent="0.2">
      <c r="A189">
        <v>187</v>
      </c>
      <c r="B189" t="s">
        <v>426</v>
      </c>
      <c r="C189" s="7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2048</v>
      </c>
      <c r="T189" t="s">
        <v>2058</v>
      </c>
    </row>
    <row r="190" spans="1:20" ht="17" x14ac:dyDescent="0.2">
      <c r="A190">
        <v>188</v>
      </c>
      <c r="B190" t="s">
        <v>428</v>
      </c>
      <c r="C190" s="7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2046</v>
      </c>
      <c r="T190" t="s">
        <v>2047</v>
      </c>
    </row>
    <row r="191" spans="1:20" ht="17" x14ac:dyDescent="0.2">
      <c r="A191">
        <v>189</v>
      </c>
      <c r="B191" t="s">
        <v>430</v>
      </c>
      <c r="C191" s="7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2046</v>
      </c>
      <c r="T191" t="s">
        <v>2047</v>
      </c>
    </row>
    <row r="192" spans="1:20" ht="17" x14ac:dyDescent="0.2">
      <c r="A192">
        <v>190</v>
      </c>
      <c r="B192" t="s">
        <v>432</v>
      </c>
      <c r="C192" s="7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2046</v>
      </c>
      <c r="T192" t="s">
        <v>2047</v>
      </c>
    </row>
    <row r="193" spans="1:20" ht="17" x14ac:dyDescent="0.2">
      <c r="A193">
        <v>191</v>
      </c>
      <c r="B193" t="s">
        <v>434</v>
      </c>
      <c r="C193" s="7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2046</v>
      </c>
      <c r="T193" t="s">
        <v>2047</v>
      </c>
    </row>
    <row r="194" spans="1:20" ht="17" x14ac:dyDescent="0.2">
      <c r="A194">
        <v>192</v>
      </c>
      <c r="B194" t="s">
        <v>436</v>
      </c>
      <c r="C194" s="7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9">
        <f t="shared" si="9"/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ht="17" x14ac:dyDescent="0.2">
      <c r="A195">
        <v>193</v>
      </c>
      <c r="B195" t="s">
        <v>438</v>
      </c>
      <c r="C195" s="7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2052</v>
      </c>
    </row>
    <row r="196" spans="1:20" ht="17" x14ac:dyDescent="0.2">
      <c r="A196">
        <v>194</v>
      </c>
      <c r="B196" t="s">
        <v>440</v>
      </c>
      <c r="C196" s="7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2062</v>
      </c>
    </row>
    <row r="197" spans="1:20" ht="17" x14ac:dyDescent="0.2">
      <c r="A197">
        <v>195</v>
      </c>
      <c r="B197" t="s">
        <v>442</v>
      </c>
      <c r="C197" s="7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2050</v>
      </c>
    </row>
    <row r="198" spans="1:20" ht="17" x14ac:dyDescent="0.2">
      <c r="A198">
        <v>196</v>
      </c>
      <c r="B198" t="s">
        <v>444</v>
      </c>
      <c r="C198" s="7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2044</v>
      </c>
      <c r="T198" t="s">
        <v>2053</v>
      </c>
    </row>
    <row r="199" spans="1:20" ht="17" x14ac:dyDescent="0.2">
      <c r="A199">
        <v>197</v>
      </c>
      <c r="B199" t="s">
        <v>446</v>
      </c>
      <c r="C199" s="7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2048</v>
      </c>
      <c r="T199" t="s">
        <v>2051</v>
      </c>
    </row>
    <row r="200" spans="1:20" ht="17" x14ac:dyDescent="0.2">
      <c r="A200">
        <v>198</v>
      </c>
      <c r="B200" t="s">
        <v>448</v>
      </c>
      <c r="C200" s="7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2050</v>
      </c>
    </row>
    <row r="201" spans="1:20" ht="17" x14ac:dyDescent="0.2">
      <c r="A201">
        <v>199</v>
      </c>
      <c r="B201" t="s">
        <v>450</v>
      </c>
      <c r="C201" s="7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ht="17" x14ac:dyDescent="0.2">
      <c r="A202">
        <v>200</v>
      </c>
      <c r="B202" t="s">
        <v>452</v>
      </c>
      <c r="C202" s="7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2046</v>
      </c>
      <c r="T202" t="s">
        <v>2047</v>
      </c>
    </row>
    <row r="203" spans="1:20" ht="34" x14ac:dyDescent="0.2">
      <c r="A203">
        <v>201</v>
      </c>
      <c r="B203" t="s">
        <v>454</v>
      </c>
      <c r="C203" s="7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2044</v>
      </c>
      <c r="T203" t="s">
        <v>2045</v>
      </c>
    </row>
    <row r="204" spans="1:20" ht="17" x14ac:dyDescent="0.2">
      <c r="A204">
        <v>202</v>
      </c>
      <c r="B204" t="s">
        <v>456</v>
      </c>
      <c r="C204" s="7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2042</v>
      </c>
      <c r="T204" t="s">
        <v>2043</v>
      </c>
    </row>
    <row r="205" spans="1:20" ht="34" x14ac:dyDescent="0.2">
      <c r="A205">
        <v>203</v>
      </c>
      <c r="B205" t="s">
        <v>458</v>
      </c>
      <c r="C205" s="7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2046</v>
      </c>
      <c r="T205" t="s">
        <v>2047</v>
      </c>
    </row>
    <row r="206" spans="1:20" ht="17" x14ac:dyDescent="0.2">
      <c r="A206">
        <v>204</v>
      </c>
      <c r="B206" t="s">
        <v>460</v>
      </c>
      <c r="C206" s="7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2063</v>
      </c>
    </row>
    <row r="207" spans="1:20" ht="17" x14ac:dyDescent="0.2">
      <c r="A207">
        <v>205</v>
      </c>
      <c r="B207" t="s">
        <v>462</v>
      </c>
      <c r="C207" s="7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2046</v>
      </c>
      <c r="T207" t="s">
        <v>2047</v>
      </c>
    </row>
    <row r="208" spans="1:20" ht="17" x14ac:dyDescent="0.2">
      <c r="A208">
        <v>206</v>
      </c>
      <c r="B208" t="s">
        <v>464</v>
      </c>
      <c r="C208" s="7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2054</v>
      </c>
      <c r="T208" t="s">
        <v>2041</v>
      </c>
    </row>
    <row r="209" spans="1:20" ht="34" x14ac:dyDescent="0.2">
      <c r="A209">
        <v>207</v>
      </c>
      <c r="B209" t="s">
        <v>466</v>
      </c>
      <c r="C209" s="7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17" x14ac:dyDescent="0.2">
      <c r="A210">
        <v>208</v>
      </c>
      <c r="B210" t="s">
        <v>468</v>
      </c>
      <c r="C210" s="7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2048</v>
      </c>
      <c r="T210" t="s">
        <v>2049</v>
      </c>
    </row>
    <row r="211" spans="1:20" ht="17" x14ac:dyDescent="0.2">
      <c r="A211">
        <v>209</v>
      </c>
      <c r="B211" t="s">
        <v>470</v>
      </c>
      <c r="C211" s="7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2048</v>
      </c>
      <c r="T211" t="s">
        <v>2049</v>
      </c>
    </row>
    <row r="212" spans="1:20" ht="17" x14ac:dyDescent="0.2">
      <c r="A212">
        <v>210</v>
      </c>
      <c r="B212" t="s">
        <v>472</v>
      </c>
      <c r="C212" s="7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2048</v>
      </c>
      <c r="T212" t="s">
        <v>2068</v>
      </c>
    </row>
    <row r="213" spans="1:20" ht="34" x14ac:dyDescent="0.2">
      <c r="A213">
        <v>211</v>
      </c>
      <c r="B213" t="s">
        <v>475</v>
      </c>
      <c r="C213" s="7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2046</v>
      </c>
      <c r="T213" t="s">
        <v>2047</v>
      </c>
    </row>
    <row r="214" spans="1:20" ht="34" x14ac:dyDescent="0.2">
      <c r="A214">
        <v>212</v>
      </c>
      <c r="B214" t="s">
        <v>477</v>
      </c>
      <c r="C214" s="7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2046</v>
      </c>
      <c r="T214" t="s">
        <v>2047</v>
      </c>
    </row>
    <row r="215" spans="1:20" ht="34" x14ac:dyDescent="0.2">
      <c r="A215">
        <v>213</v>
      </c>
      <c r="B215" t="s">
        <v>479</v>
      </c>
      <c r="C215" s="7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2052</v>
      </c>
    </row>
    <row r="216" spans="1:20" ht="17" x14ac:dyDescent="0.2">
      <c r="A216">
        <v>214</v>
      </c>
      <c r="B216" t="s">
        <v>481</v>
      </c>
      <c r="C216" s="7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ht="17" x14ac:dyDescent="0.2">
      <c r="A217">
        <v>215</v>
      </c>
      <c r="B217" t="s">
        <v>483</v>
      </c>
      <c r="C217" s="7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2046</v>
      </c>
      <c r="T217" t="s">
        <v>2047</v>
      </c>
    </row>
    <row r="218" spans="1:20" ht="17" x14ac:dyDescent="0.2">
      <c r="A218">
        <v>216</v>
      </c>
      <c r="B218" t="s">
        <v>485</v>
      </c>
      <c r="C218" s="7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2046</v>
      </c>
      <c r="T218" t="s">
        <v>2047</v>
      </c>
    </row>
    <row r="219" spans="1:20" ht="17" x14ac:dyDescent="0.2">
      <c r="A219">
        <v>217</v>
      </c>
      <c r="B219" t="s">
        <v>487</v>
      </c>
      <c r="C219" s="7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2048</v>
      </c>
      <c r="T219" t="s">
        <v>2068</v>
      </c>
    </row>
    <row r="220" spans="1:20" ht="17" x14ac:dyDescent="0.2">
      <c r="A220">
        <v>218</v>
      </c>
      <c r="B220" t="s">
        <v>489</v>
      </c>
      <c r="C220" s="7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2048</v>
      </c>
      <c r="T220" t="s">
        <v>2058</v>
      </c>
    </row>
    <row r="221" spans="1:20" ht="17" x14ac:dyDescent="0.2">
      <c r="A221">
        <v>219</v>
      </c>
      <c r="B221" t="s">
        <v>491</v>
      </c>
      <c r="C221" s="7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2048</v>
      </c>
      <c r="T221" t="s">
        <v>2056</v>
      </c>
    </row>
    <row r="222" spans="1:20" ht="17" x14ac:dyDescent="0.2">
      <c r="A222">
        <v>220</v>
      </c>
      <c r="B222" t="s">
        <v>493</v>
      </c>
      <c r="C222" s="7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2046</v>
      </c>
      <c r="T222" t="s">
        <v>2047</v>
      </c>
    </row>
    <row r="223" spans="1:20" ht="34" x14ac:dyDescent="0.2">
      <c r="A223">
        <v>221</v>
      </c>
      <c r="B223" t="s">
        <v>495</v>
      </c>
      <c r="C223" s="7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2042</v>
      </c>
      <c r="T223" t="s">
        <v>2043</v>
      </c>
    </row>
    <row r="224" spans="1:20" ht="17" x14ac:dyDescent="0.2">
      <c r="A224">
        <v>222</v>
      </c>
      <c r="B224" t="s">
        <v>497</v>
      </c>
      <c r="C224" s="7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2059</v>
      </c>
      <c r="T224" t="s">
        <v>2060</v>
      </c>
    </row>
    <row r="225" spans="1:20" ht="17" x14ac:dyDescent="0.2">
      <c r="A225">
        <v>223</v>
      </c>
      <c r="B225" t="s">
        <v>499</v>
      </c>
      <c r="C225" s="7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2046</v>
      </c>
      <c r="T225" t="s">
        <v>2047</v>
      </c>
    </row>
    <row r="226" spans="1:20" ht="17" x14ac:dyDescent="0.2">
      <c r="A226">
        <v>224</v>
      </c>
      <c r="B226" t="s">
        <v>501</v>
      </c>
      <c r="C226" s="7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2048</v>
      </c>
      <c r="T226" t="s">
        <v>2068</v>
      </c>
    </row>
    <row r="227" spans="1:20" ht="17" x14ac:dyDescent="0.2">
      <c r="A227">
        <v>225</v>
      </c>
      <c r="B227" t="s">
        <v>503</v>
      </c>
      <c r="C227" s="7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ht="17" x14ac:dyDescent="0.2">
      <c r="A228">
        <v>226</v>
      </c>
      <c r="B228" t="s">
        <v>253</v>
      </c>
      <c r="C228" s="7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2059</v>
      </c>
      <c r="T228" t="s">
        <v>2060</v>
      </c>
    </row>
    <row r="229" spans="1:20" ht="17" x14ac:dyDescent="0.2">
      <c r="A229">
        <v>227</v>
      </c>
      <c r="B229" t="s">
        <v>506</v>
      </c>
      <c r="C229" s="7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2040</v>
      </c>
      <c r="T229" t="s">
        <v>2066</v>
      </c>
    </row>
    <row r="230" spans="1:20" ht="17" x14ac:dyDescent="0.2">
      <c r="A230">
        <v>228</v>
      </c>
      <c r="B230" t="s">
        <v>508</v>
      </c>
      <c r="C230" s="7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2048</v>
      </c>
      <c r="T230" t="s">
        <v>2056</v>
      </c>
    </row>
    <row r="231" spans="1:20" ht="17" x14ac:dyDescent="0.2">
      <c r="A231">
        <v>229</v>
      </c>
      <c r="B231" t="s">
        <v>510</v>
      </c>
      <c r="C231" s="7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2040</v>
      </c>
      <c r="T231" t="s">
        <v>2066</v>
      </c>
    </row>
    <row r="232" spans="1:20" ht="17" x14ac:dyDescent="0.2">
      <c r="A232">
        <v>230</v>
      </c>
      <c r="B232" t="s">
        <v>512</v>
      </c>
      <c r="C232" s="7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2040</v>
      </c>
      <c r="T232" t="s">
        <v>2057</v>
      </c>
    </row>
    <row r="233" spans="1:20" ht="17" x14ac:dyDescent="0.2">
      <c r="A233">
        <v>231</v>
      </c>
      <c r="B233" t="s">
        <v>514</v>
      </c>
      <c r="C233" s="7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2046</v>
      </c>
      <c r="T233" t="s">
        <v>2047</v>
      </c>
    </row>
    <row r="234" spans="1:20" ht="17" x14ac:dyDescent="0.2">
      <c r="A234">
        <v>232</v>
      </c>
      <c r="B234" t="s">
        <v>516</v>
      </c>
      <c r="C234" s="7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2046</v>
      </c>
      <c r="T234" t="s">
        <v>2047</v>
      </c>
    </row>
    <row r="235" spans="1:20" ht="17" x14ac:dyDescent="0.2">
      <c r="A235">
        <v>233</v>
      </c>
      <c r="B235" t="s">
        <v>518</v>
      </c>
      <c r="C235" s="7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2048</v>
      </c>
      <c r="T235" t="s">
        <v>2056</v>
      </c>
    </row>
    <row r="236" spans="1:20" ht="17" x14ac:dyDescent="0.2">
      <c r="A236">
        <v>234</v>
      </c>
      <c r="B236" t="s">
        <v>520</v>
      </c>
      <c r="C236" s="7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2040</v>
      </c>
      <c r="T236" t="s">
        <v>2057</v>
      </c>
    </row>
    <row r="237" spans="1:20" ht="34" x14ac:dyDescent="0.2">
      <c r="A237">
        <v>235</v>
      </c>
      <c r="B237" t="s">
        <v>522</v>
      </c>
      <c r="C237" s="7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2048</v>
      </c>
      <c r="T237" t="s">
        <v>2056</v>
      </c>
    </row>
    <row r="238" spans="1:20" ht="17" x14ac:dyDescent="0.2">
      <c r="A238">
        <v>236</v>
      </c>
      <c r="B238" t="s">
        <v>524</v>
      </c>
      <c r="C238" s="7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4" x14ac:dyDescent="0.2">
      <c r="A239">
        <v>237</v>
      </c>
      <c r="B239" t="s">
        <v>526</v>
      </c>
      <c r="C239" s="7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2048</v>
      </c>
      <c r="T239" t="s">
        <v>2056</v>
      </c>
    </row>
    <row r="240" spans="1:20" ht="17" x14ac:dyDescent="0.2">
      <c r="A240">
        <v>238</v>
      </c>
      <c r="B240" t="s">
        <v>528</v>
      </c>
      <c r="C240" s="7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2046</v>
      </c>
      <c r="T240" t="s">
        <v>2047</v>
      </c>
    </row>
    <row r="241" spans="1:20" ht="34" x14ac:dyDescent="0.2">
      <c r="A241">
        <v>239</v>
      </c>
      <c r="B241" t="s">
        <v>530</v>
      </c>
      <c r="C241" s="7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2044</v>
      </c>
      <c r="T241" t="s">
        <v>2053</v>
      </c>
    </row>
    <row r="242" spans="1:20" ht="17" x14ac:dyDescent="0.2">
      <c r="A242">
        <v>240</v>
      </c>
      <c r="B242" t="s">
        <v>532</v>
      </c>
      <c r="C242" s="7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2046</v>
      </c>
      <c r="T242" t="s">
        <v>2047</v>
      </c>
    </row>
    <row r="243" spans="1:20" ht="17" x14ac:dyDescent="0.2">
      <c r="A243">
        <v>241</v>
      </c>
      <c r="B243" t="s">
        <v>534</v>
      </c>
      <c r="C243" s="7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2054</v>
      </c>
      <c r="T243" t="s">
        <v>2055</v>
      </c>
    </row>
    <row r="244" spans="1:20" ht="17" x14ac:dyDescent="0.2">
      <c r="A244">
        <v>242</v>
      </c>
      <c r="B244" t="s">
        <v>536</v>
      </c>
      <c r="C244" s="7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4" x14ac:dyDescent="0.2">
      <c r="A245">
        <v>243</v>
      </c>
      <c r="B245" t="s">
        <v>538</v>
      </c>
      <c r="C245" s="7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2046</v>
      </c>
      <c r="T245" t="s">
        <v>2047</v>
      </c>
    </row>
    <row r="246" spans="1:20" ht="34" x14ac:dyDescent="0.2">
      <c r="A246">
        <v>244</v>
      </c>
      <c r="B246" t="s">
        <v>540</v>
      </c>
      <c r="C246" s="7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2046</v>
      </c>
      <c r="T246" t="s">
        <v>2047</v>
      </c>
    </row>
    <row r="247" spans="1:20" ht="17" x14ac:dyDescent="0.2">
      <c r="A247">
        <v>245</v>
      </c>
      <c r="B247" t="s">
        <v>542</v>
      </c>
      <c r="C247" s="7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2046</v>
      </c>
      <c r="T247" t="s">
        <v>2047</v>
      </c>
    </row>
    <row r="248" spans="1:20" ht="17" x14ac:dyDescent="0.2">
      <c r="A248">
        <v>246</v>
      </c>
      <c r="B248" t="s">
        <v>544</v>
      </c>
      <c r="C248" s="7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2044</v>
      </c>
      <c r="T248" t="s">
        <v>2045</v>
      </c>
    </row>
    <row r="249" spans="1:20" ht="17" x14ac:dyDescent="0.2">
      <c r="A249">
        <v>247</v>
      </c>
      <c r="B249" t="s">
        <v>546</v>
      </c>
      <c r="C249" s="7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2054</v>
      </c>
      <c r="T249" t="s">
        <v>2041</v>
      </c>
    </row>
    <row r="250" spans="1:20" ht="17" x14ac:dyDescent="0.2">
      <c r="A250">
        <v>248</v>
      </c>
      <c r="B250" t="s">
        <v>548</v>
      </c>
      <c r="C250" s="7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2040</v>
      </c>
      <c r="T250" t="s">
        <v>2066</v>
      </c>
    </row>
    <row r="251" spans="1:20" ht="17" x14ac:dyDescent="0.2">
      <c r="A251">
        <v>249</v>
      </c>
      <c r="B251" t="s">
        <v>550</v>
      </c>
      <c r="C251" s="7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2054</v>
      </c>
      <c r="T251" t="s">
        <v>2064</v>
      </c>
    </row>
    <row r="252" spans="1:20" ht="17" x14ac:dyDescent="0.2">
      <c r="A252">
        <v>250</v>
      </c>
      <c r="B252" t="s">
        <v>552</v>
      </c>
      <c r="C252" s="7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ht="17" x14ac:dyDescent="0.2">
      <c r="A253">
        <v>251</v>
      </c>
      <c r="B253" t="s">
        <v>554</v>
      </c>
      <c r="C253" s="7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2046</v>
      </c>
      <c r="T253" t="s">
        <v>2047</v>
      </c>
    </row>
    <row r="254" spans="1:20" ht="34" x14ac:dyDescent="0.2">
      <c r="A254">
        <v>252</v>
      </c>
      <c r="B254" t="s">
        <v>556</v>
      </c>
      <c r="C254" s="7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2046</v>
      </c>
      <c r="T254" t="s">
        <v>2047</v>
      </c>
    </row>
    <row r="255" spans="1:20" ht="17" x14ac:dyDescent="0.2">
      <c r="A255">
        <v>253</v>
      </c>
      <c r="B255" t="s">
        <v>558</v>
      </c>
      <c r="C255" s="7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2048</v>
      </c>
      <c r="T255" t="s">
        <v>2051</v>
      </c>
    </row>
    <row r="256" spans="1:20" ht="34" x14ac:dyDescent="0.2">
      <c r="A256">
        <v>254</v>
      </c>
      <c r="B256" t="s">
        <v>560</v>
      </c>
      <c r="C256" s="7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2054</v>
      </c>
      <c r="T256" t="s">
        <v>2055</v>
      </c>
    </row>
    <row r="257" spans="1:20" ht="34" x14ac:dyDescent="0.2">
      <c r="A257">
        <v>255</v>
      </c>
      <c r="B257" t="s">
        <v>562</v>
      </c>
      <c r="C257" s="7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ht="17" x14ac:dyDescent="0.2">
      <c r="A258">
        <v>256</v>
      </c>
      <c r="B258" t="s">
        <v>564</v>
      </c>
      <c r="C258" s="7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9">
        <f t="shared" si="13"/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ht="17" x14ac:dyDescent="0.2">
      <c r="A259">
        <v>257</v>
      </c>
      <c r="B259" t="s">
        <v>566</v>
      </c>
      <c r="C259" s="7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2046</v>
      </c>
      <c r="T259" t="s">
        <v>2047</v>
      </c>
    </row>
    <row r="260" spans="1:20" ht="17" x14ac:dyDescent="0.2">
      <c r="A260">
        <v>258</v>
      </c>
      <c r="B260" t="s">
        <v>568</v>
      </c>
      <c r="C260" s="7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2046</v>
      </c>
      <c r="T260" t="s">
        <v>2047</v>
      </c>
    </row>
    <row r="261" spans="1:20" ht="34" x14ac:dyDescent="0.2">
      <c r="A261">
        <v>259</v>
      </c>
      <c r="B261" t="s">
        <v>570</v>
      </c>
      <c r="C261" s="7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2059</v>
      </c>
      <c r="T261" t="s">
        <v>2060</v>
      </c>
    </row>
    <row r="262" spans="1:20" ht="17" x14ac:dyDescent="0.2">
      <c r="A262">
        <v>260</v>
      </c>
      <c r="B262" t="s">
        <v>572</v>
      </c>
      <c r="C262" s="7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4" x14ac:dyDescent="0.2">
      <c r="A263">
        <v>261</v>
      </c>
      <c r="B263" t="s">
        <v>574</v>
      </c>
      <c r="C263" s="7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ht="17" x14ac:dyDescent="0.2">
      <c r="A264">
        <v>262</v>
      </c>
      <c r="B264" t="s">
        <v>576</v>
      </c>
      <c r="C264" s="7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2052</v>
      </c>
    </row>
    <row r="265" spans="1:20" ht="17" x14ac:dyDescent="0.2">
      <c r="A265">
        <v>263</v>
      </c>
      <c r="B265" t="s">
        <v>578</v>
      </c>
      <c r="C265" s="7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2059</v>
      </c>
      <c r="T265" t="s">
        <v>2060</v>
      </c>
    </row>
    <row r="266" spans="1:20" ht="17" x14ac:dyDescent="0.2">
      <c r="A266">
        <v>264</v>
      </c>
      <c r="B266" t="s">
        <v>580</v>
      </c>
      <c r="C266" s="7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2046</v>
      </c>
      <c r="T266" t="s">
        <v>2047</v>
      </c>
    </row>
    <row r="267" spans="1:20" ht="17" x14ac:dyDescent="0.2">
      <c r="A267">
        <v>265</v>
      </c>
      <c r="B267" t="s">
        <v>582</v>
      </c>
      <c r="C267" s="7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2046</v>
      </c>
      <c r="T267" t="s">
        <v>2047</v>
      </c>
    </row>
    <row r="268" spans="1:20" ht="17" x14ac:dyDescent="0.2">
      <c r="A268">
        <v>266</v>
      </c>
      <c r="B268" t="s">
        <v>584</v>
      </c>
      <c r="C268" s="7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2063</v>
      </c>
    </row>
    <row r="269" spans="1:20" ht="17" x14ac:dyDescent="0.2">
      <c r="A269">
        <v>267</v>
      </c>
      <c r="B269" t="s">
        <v>586</v>
      </c>
      <c r="C269" s="7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2046</v>
      </c>
      <c r="T269" t="s">
        <v>2047</v>
      </c>
    </row>
    <row r="270" spans="1:20" ht="17" x14ac:dyDescent="0.2">
      <c r="A270">
        <v>268</v>
      </c>
      <c r="B270" t="s">
        <v>588</v>
      </c>
      <c r="C270" s="7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2048</v>
      </c>
      <c r="T270" t="s">
        <v>2049</v>
      </c>
    </row>
    <row r="271" spans="1:20" ht="17" x14ac:dyDescent="0.2">
      <c r="A271">
        <v>269</v>
      </c>
      <c r="B271" t="s">
        <v>590</v>
      </c>
      <c r="C271" s="7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2048</v>
      </c>
      <c r="T271" t="s">
        <v>2065</v>
      </c>
    </row>
    <row r="272" spans="1:20" ht="17" x14ac:dyDescent="0.2">
      <c r="A272">
        <v>270</v>
      </c>
      <c r="B272" t="s">
        <v>592</v>
      </c>
      <c r="C272" s="7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2040</v>
      </c>
      <c r="T272" t="s">
        <v>2057</v>
      </c>
    </row>
    <row r="273" spans="1:20" ht="34" x14ac:dyDescent="0.2">
      <c r="A273">
        <v>271</v>
      </c>
      <c r="B273" t="s">
        <v>594</v>
      </c>
      <c r="C273" s="7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2059</v>
      </c>
      <c r="T273" t="s">
        <v>2060</v>
      </c>
    </row>
    <row r="274" spans="1:20" ht="17" x14ac:dyDescent="0.2">
      <c r="A274">
        <v>272</v>
      </c>
      <c r="B274" t="s">
        <v>596</v>
      </c>
      <c r="C274" s="7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2046</v>
      </c>
      <c r="T274" t="s">
        <v>2047</v>
      </c>
    </row>
    <row r="275" spans="1:20" ht="17" x14ac:dyDescent="0.2">
      <c r="A275">
        <v>273</v>
      </c>
      <c r="B275" t="s">
        <v>598</v>
      </c>
      <c r="C275" s="7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2046</v>
      </c>
      <c r="T275" t="s">
        <v>2047</v>
      </c>
    </row>
    <row r="276" spans="1:20" ht="34" x14ac:dyDescent="0.2">
      <c r="A276">
        <v>274</v>
      </c>
      <c r="B276" t="s">
        <v>600</v>
      </c>
      <c r="C276" s="7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2046</v>
      </c>
      <c r="T276" t="s">
        <v>2047</v>
      </c>
    </row>
    <row r="277" spans="1:20" ht="34" x14ac:dyDescent="0.2">
      <c r="A277">
        <v>275</v>
      </c>
      <c r="B277" t="s">
        <v>602</v>
      </c>
      <c r="C277" s="7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2054</v>
      </c>
      <c r="T277" t="s">
        <v>2064</v>
      </c>
    </row>
    <row r="278" spans="1:20" ht="17" x14ac:dyDescent="0.2">
      <c r="A278">
        <v>276</v>
      </c>
      <c r="B278" t="s">
        <v>604</v>
      </c>
      <c r="C278" s="7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2040</v>
      </c>
      <c r="T278" t="s">
        <v>2057</v>
      </c>
    </row>
    <row r="279" spans="1:20" ht="34" x14ac:dyDescent="0.2">
      <c r="A279">
        <v>277</v>
      </c>
      <c r="B279" t="s">
        <v>606</v>
      </c>
      <c r="C279" s="7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2046</v>
      </c>
      <c r="T279" t="s">
        <v>2047</v>
      </c>
    </row>
    <row r="280" spans="1:20" ht="17" x14ac:dyDescent="0.2">
      <c r="A280">
        <v>278</v>
      </c>
      <c r="B280" t="s">
        <v>608</v>
      </c>
      <c r="C280" s="7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2044</v>
      </c>
      <c r="T280" t="s">
        <v>2045</v>
      </c>
    </row>
    <row r="281" spans="1:20" ht="17" x14ac:dyDescent="0.2">
      <c r="A281">
        <v>279</v>
      </c>
      <c r="B281" t="s">
        <v>610</v>
      </c>
      <c r="C281" s="7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2046</v>
      </c>
      <c r="T281" t="s">
        <v>2047</v>
      </c>
    </row>
    <row r="282" spans="1:20" ht="34" x14ac:dyDescent="0.2">
      <c r="A282">
        <v>280</v>
      </c>
      <c r="B282" t="s">
        <v>612</v>
      </c>
      <c r="C282" s="7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2048</v>
      </c>
      <c r="T282" t="s">
        <v>2056</v>
      </c>
    </row>
    <row r="283" spans="1:20" ht="17" x14ac:dyDescent="0.2">
      <c r="A283">
        <v>281</v>
      </c>
      <c r="B283" t="s">
        <v>614</v>
      </c>
      <c r="C283" s="7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2046</v>
      </c>
      <c r="T283" t="s">
        <v>2047</v>
      </c>
    </row>
    <row r="284" spans="1:20" ht="17" x14ac:dyDescent="0.2">
      <c r="A284">
        <v>282</v>
      </c>
      <c r="B284" t="s">
        <v>616</v>
      </c>
      <c r="C284" s="7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2048</v>
      </c>
      <c r="T284" t="s">
        <v>2065</v>
      </c>
    </row>
    <row r="285" spans="1:20" ht="34" x14ac:dyDescent="0.2">
      <c r="A285">
        <v>283</v>
      </c>
      <c r="B285" t="s">
        <v>618</v>
      </c>
      <c r="C285" s="7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17" x14ac:dyDescent="0.2">
      <c r="A286">
        <v>284</v>
      </c>
      <c r="B286" t="s">
        <v>620</v>
      </c>
      <c r="C286" s="7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2044</v>
      </c>
      <c r="T286" t="s">
        <v>2045</v>
      </c>
    </row>
    <row r="287" spans="1:20" ht="17" x14ac:dyDescent="0.2">
      <c r="A287">
        <v>285</v>
      </c>
      <c r="B287" t="s">
        <v>622</v>
      </c>
      <c r="C287" s="7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2046</v>
      </c>
      <c r="T287" t="s">
        <v>2047</v>
      </c>
    </row>
    <row r="288" spans="1:20" ht="17" x14ac:dyDescent="0.2">
      <c r="A288">
        <v>286</v>
      </c>
      <c r="B288" t="s">
        <v>624</v>
      </c>
      <c r="C288" s="7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2046</v>
      </c>
      <c r="T288" t="s">
        <v>2047</v>
      </c>
    </row>
    <row r="289" spans="1:20" ht="17" x14ac:dyDescent="0.2">
      <c r="A289">
        <v>287</v>
      </c>
      <c r="B289" t="s">
        <v>626</v>
      </c>
      <c r="C289" s="7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2050</v>
      </c>
    </row>
    <row r="290" spans="1:20" ht="17" x14ac:dyDescent="0.2">
      <c r="A290">
        <v>288</v>
      </c>
      <c r="B290" t="s">
        <v>628</v>
      </c>
      <c r="C290" s="7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2062</v>
      </c>
    </row>
    <row r="291" spans="1:20" ht="17" x14ac:dyDescent="0.2">
      <c r="A291">
        <v>289</v>
      </c>
      <c r="B291" t="s">
        <v>630</v>
      </c>
      <c r="C291" s="7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2046</v>
      </c>
      <c r="T291" t="s">
        <v>2047</v>
      </c>
    </row>
    <row r="292" spans="1:20" ht="17" x14ac:dyDescent="0.2">
      <c r="A292">
        <v>290</v>
      </c>
      <c r="B292" t="s">
        <v>632</v>
      </c>
      <c r="C292" s="7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2048</v>
      </c>
      <c r="T292" t="s">
        <v>2049</v>
      </c>
    </row>
    <row r="293" spans="1:20" ht="17" x14ac:dyDescent="0.2">
      <c r="A293">
        <v>291</v>
      </c>
      <c r="B293" t="s">
        <v>634</v>
      </c>
      <c r="C293" s="7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2044</v>
      </c>
      <c r="T293" t="s">
        <v>2045</v>
      </c>
    </row>
    <row r="294" spans="1:20" ht="17" x14ac:dyDescent="0.2">
      <c r="A294">
        <v>292</v>
      </c>
      <c r="B294" t="s">
        <v>636</v>
      </c>
      <c r="C294" s="7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2042</v>
      </c>
      <c r="T294" t="s">
        <v>2043</v>
      </c>
    </row>
    <row r="295" spans="1:20" ht="17" x14ac:dyDescent="0.2">
      <c r="A295">
        <v>293</v>
      </c>
      <c r="B295" t="s">
        <v>638</v>
      </c>
      <c r="C295" s="7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2046</v>
      </c>
      <c r="T295" t="s">
        <v>2047</v>
      </c>
    </row>
    <row r="296" spans="1:20" ht="17" x14ac:dyDescent="0.2">
      <c r="A296">
        <v>294</v>
      </c>
      <c r="B296" t="s">
        <v>640</v>
      </c>
      <c r="C296" s="7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2046</v>
      </c>
      <c r="T296" t="s">
        <v>2047</v>
      </c>
    </row>
    <row r="297" spans="1:20" ht="34" x14ac:dyDescent="0.2">
      <c r="A297">
        <v>295</v>
      </c>
      <c r="B297" t="s">
        <v>642</v>
      </c>
      <c r="C297" s="7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2046</v>
      </c>
      <c r="T297" t="s">
        <v>2047</v>
      </c>
    </row>
    <row r="298" spans="1:20" ht="34" x14ac:dyDescent="0.2">
      <c r="A298">
        <v>296</v>
      </c>
      <c r="B298" t="s">
        <v>644</v>
      </c>
      <c r="C298" s="7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2046</v>
      </c>
      <c r="T298" t="s">
        <v>2047</v>
      </c>
    </row>
    <row r="299" spans="1:20" ht="17" x14ac:dyDescent="0.2">
      <c r="A299">
        <v>297</v>
      </c>
      <c r="B299" t="s">
        <v>646</v>
      </c>
      <c r="C299" s="7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2046</v>
      </c>
      <c r="T299" t="s">
        <v>2047</v>
      </c>
    </row>
    <row r="300" spans="1:20" ht="17" x14ac:dyDescent="0.2">
      <c r="A300">
        <v>298</v>
      </c>
      <c r="B300" t="s">
        <v>648</v>
      </c>
      <c r="C300" s="7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4" x14ac:dyDescent="0.2">
      <c r="A301">
        <v>299</v>
      </c>
      <c r="B301" t="s">
        <v>650</v>
      </c>
      <c r="C301" s="7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2042</v>
      </c>
      <c r="T301" t="s">
        <v>2043</v>
      </c>
    </row>
    <row r="302" spans="1:20" ht="17" x14ac:dyDescent="0.2">
      <c r="A302">
        <v>300</v>
      </c>
      <c r="B302" t="s">
        <v>652</v>
      </c>
      <c r="C302" s="7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2054</v>
      </c>
      <c r="T302" t="s">
        <v>2055</v>
      </c>
    </row>
    <row r="303" spans="1:20" ht="34" x14ac:dyDescent="0.2">
      <c r="A303">
        <v>301</v>
      </c>
      <c r="B303" t="s">
        <v>654</v>
      </c>
      <c r="C303" s="7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2048</v>
      </c>
      <c r="T303" t="s">
        <v>2049</v>
      </c>
    </row>
    <row r="304" spans="1:20" ht="17" x14ac:dyDescent="0.2">
      <c r="A304">
        <v>302</v>
      </c>
      <c r="B304" t="s">
        <v>656</v>
      </c>
      <c r="C304" s="7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2046</v>
      </c>
      <c r="T304" t="s">
        <v>2047</v>
      </c>
    </row>
    <row r="305" spans="1:20" ht="17" x14ac:dyDescent="0.2">
      <c r="A305">
        <v>303</v>
      </c>
      <c r="B305" t="s">
        <v>658</v>
      </c>
      <c r="C305" s="7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2052</v>
      </c>
    </row>
    <row r="306" spans="1:20" ht="17" x14ac:dyDescent="0.2">
      <c r="A306">
        <v>304</v>
      </c>
      <c r="B306" t="s">
        <v>660</v>
      </c>
      <c r="C306" s="7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2048</v>
      </c>
      <c r="T306" t="s">
        <v>2049</v>
      </c>
    </row>
    <row r="307" spans="1:20" ht="17" x14ac:dyDescent="0.2">
      <c r="A307">
        <v>305</v>
      </c>
      <c r="B307" t="s">
        <v>662</v>
      </c>
      <c r="C307" s="7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2046</v>
      </c>
      <c r="T307" t="s">
        <v>2047</v>
      </c>
    </row>
    <row r="308" spans="1:20" ht="34" x14ac:dyDescent="0.2">
      <c r="A308">
        <v>306</v>
      </c>
      <c r="B308" t="s">
        <v>664</v>
      </c>
      <c r="C308" s="7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2046</v>
      </c>
      <c r="T308" t="s">
        <v>2047</v>
      </c>
    </row>
    <row r="309" spans="1:20" ht="17" x14ac:dyDescent="0.2">
      <c r="A309">
        <v>307</v>
      </c>
      <c r="B309" t="s">
        <v>666</v>
      </c>
      <c r="C309" s="7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2054</v>
      </c>
      <c r="T309" t="s">
        <v>2041</v>
      </c>
    </row>
    <row r="310" spans="1:20" ht="17" x14ac:dyDescent="0.2">
      <c r="A310">
        <v>308</v>
      </c>
      <c r="B310" t="s">
        <v>668</v>
      </c>
      <c r="C310" s="7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2046</v>
      </c>
      <c r="T310" t="s">
        <v>2047</v>
      </c>
    </row>
    <row r="311" spans="1:20" ht="17" x14ac:dyDescent="0.2">
      <c r="A311">
        <v>309</v>
      </c>
      <c r="B311" t="s">
        <v>670</v>
      </c>
      <c r="C311" s="7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2052</v>
      </c>
    </row>
    <row r="312" spans="1:20" ht="17" x14ac:dyDescent="0.2">
      <c r="A312">
        <v>310</v>
      </c>
      <c r="B312" t="s">
        <v>672</v>
      </c>
      <c r="C312" s="7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2040</v>
      </c>
      <c r="T312" t="s">
        <v>2057</v>
      </c>
    </row>
    <row r="313" spans="1:20" ht="17" x14ac:dyDescent="0.2">
      <c r="A313">
        <v>311</v>
      </c>
      <c r="B313" t="s">
        <v>674</v>
      </c>
      <c r="C313" s="7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2046</v>
      </c>
      <c r="T313" t="s">
        <v>2047</v>
      </c>
    </row>
    <row r="314" spans="1:20" ht="17" x14ac:dyDescent="0.2">
      <c r="A314">
        <v>312</v>
      </c>
      <c r="B314" t="s">
        <v>676</v>
      </c>
      <c r="C314" s="7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2046</v>
      </c>
      <c r="T314" t="s">
        <v>2047</v>
      </c>
    </row>
    <row r="315" spans="1:20" ht="17" x14ac:dyDescent="0.2">
      <c r="A315">
        <v>313</v>
      </c>
      <c r="B315" t="s">
        <v>678</v>
      </c>
      <c r="C315" s="7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17" x14ac:dyDescent="0.2">
      <c r="A316">
        <v>314</v>
      </c>
      <c r="B316" t="s">
        <v>680</v>
      </c>
      <c r="C316" s="7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2048</v>
      </c>
      <c r="T316" t="s">
        <v>2049</v>
      </c>
    </row>
    <row r="317" spans="1:20" ht="34" x14ac:dyDescent="0.2">
      <c r="A317">
        <v>315</v>
      </c>
      <c r="B317" t="s">
        <v>682</v>
      </c>
      <c r="C317" s="7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2046</v>
      </c>
      <c r="T317" t="s">
        <v>2047</v>
      </c>
    </row>
    <row r="318" spans="1:20" ht="17" x14ac:dyDescent="0.2">
      <c r="A318">
        <v>316</v>
      </c>
      <c r="B318" t="s">
        <v>684</v>
      </c>
      <c r="C318" s="7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2042</v>
      </c>
      <c r="T318" t="s">
        <v>2043</v>
      </c>
    </row>
    <row r="319" spans="1:20" ht="17" x14ac:dyDescent="0.2">
      <c r="A319">
        <v>317</v>
      </c>
      <c r="B319" t="s">
        <v>686</v>
      </c>
      <c r="C319" s="7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2046</v>
      </c>
      <c r="T319" t="s">
        <v>2047</v>
      </c>
    </row>
    <row r="320" spans="1:20" ht="34" x14ac:dyDescent="0.2">
      <c r="A320">
        <v>318</v>
      </c>
      <c r="B320" t="s">
        <v>688</v>
      </c>
      <c r="C320" s="7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319</v>
      </c>
      <c r="B321" t="s">
        <v>690</v>
      </c>
      <c r="C321" s="7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2044</v>
      </c>
      <c r="T321" t="s">
        <v>2045</v>
      </c>
    </row>
    <row r="322" spans="1:20" ht="17" x14ac:dyDescent="0.2">
      <c r="A322">
        <v>320</v>
      </c>
      <c r="B322" t="s">
        <v>692</v>
      </c>
      <c r="C322" s="7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9">
        <f t="shared" si="17"/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2054</v>
      </c>
      <c r="T322" t="s">
        <v>2041</v>
      </c>
    </row>
    <row r="323" spans="1:20" ht="34" x14ac:dyDescent="0.2">
      <c r="A323">
        <v>321</v>
      </c>
      <c r="B323" t="s">
        <v>694</v>
      </c>
      <c r="C323" s="7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2048</v>
      </c>
      <c r="T323" t="s">
        <v>2058</v>
      </c>
    </row>
    <row r="324" spans="1:20" ht="34" x14ac:dyDescent="0.2">
      <c r="A324">
        <v>322</v>
      </c>
      <c r="B324" t="s">
        <v>696</v>
      </c>
      <c r="C324" s="7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2046</v>
      </c>
      <c r="T324" t="s">
        <v>2047</v>
      </c>
    </row>
    <row r="325" spans="1:20" ht="17" x14ac:dyDescent="0.2">
      <c r="A325">
        <v>323</v>
      </c>
      <c r="B325" t="s">
        <v>698</v>
      </c>
      <c r="C325" s="7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2048</v>
      </c>
      <c r="T325" t="s">
        <v>2049</v>
      </c>
    </row>
    <row r="326" spans="1:20" ht="17" x14ac:dyDescent="0.2">
      <c r="A326">
        <v>324</v>
      </c>
      <c r="B326" t="s">
        <v>700</v>
      </c>
      <c r="C326" s="7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2046</v>
      </c>
      <c r="T326" t="s">
        <v>2047</v>
      </c>
    </row>
    <row r="327" spans="1:20" ht="34" x14ac:dyDescent="0.2">
      <c r="A327">
        <v>325</v>
      </c>
      <c r="B327" t="s">
        <v>702</v>
      </c>
      <c r="C327" s="7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2046</v>
      </c>
      <c r="T327" t="s">
        <v>2047</v>
      </c>
    </row>
    <row r="328" spans="1:20" ht="34" x14ac:dyDescent="0.2">
      <c r="A328">
        <v>326</v>
      </c>
      <c r="B328" t="s">
        <v>704</v>
      </c>
      <c r="C328" s="7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2048</v>
      </c>
      <c r="T328" t="s">
        <v>2056</v>
      </c>
    </row>
    <row r="329" spans="1:20" ht="17" x14ac:dyDescent="0.2">
      <c r="A329">
        <v>327</v>
      </c>
      <c r="B329" t="s">
        <v>706</v>
      </c>
      <c r="C329" s="7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2046</v>
      </c>
      <c r="T329" t="s">
        <v>2047</v>
      </c>
    </row>
    <row r="330" spans="1:20" ht="34" x14ac:dyDescent="0.2">
      <c r="A330">
        <v>328</v>
      </c>
      <c r="B330" t="s">
        <v>708</v>
      </c>
      <c r="C330" s="7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17" x14ac:dyDescent="0.2">
      <c r="A331">
        <v>329</v>
      </c>
      <c r="B331" t="s">
        <v>710</v>
      </c>
      <c r="C331" s="7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2040</v>
      </c>
      <c r="T331" t="s">
        <v>2057</v>
      </c>
    </row>
    <row r="332" spans="1:20" ht="34" x14ac:dyDescent="0.2">
      <c r="A332">
        <v>330</v>
      </c>
      <c r="B332" t="s">
        <v>712</v>
      </c>
      <c r="C332" s="7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2048</v>
      </c>
      <c r="T332" t="s">
        <v>2049</v>
      </c>
    </row>
    <row r="333" spans="1:20" ht="17" x14ac:dyDescent="0.2">
      <c r="A333">
        <v>331</v>
      </c>
      <c r="B333" t="s">
        <v>714</v>
      </c>
      <c r="C333" s="7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2042</v>
      </c>
      <c r="T333" t="s">
        <v>2043</v>
      </c>
    </row>
    <row r="334" spans="1:20" ht="34" x14ac:dyDescent="0.2">
      <c r="A334">
        <v>332</v>
      </c>
      <c r="B334" t="s">
        <v>716</v>
      </c>
      <c r="C334" s="7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2044</v>
      </c>
      <c r="T334" t="s">
        <v>2053</v>
      </c>
    </row>
    <row r="335" spans="1:20" ht="17" x14ac:dyDescent="0.2">
      <c r="A335">
        <v>333</v>
      </c>
      <c r="B335" t="s">
        <v>718</v>
      </c>
      <c r="C335" s="7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2046</v>
      </c>
      <c r="T335" t="s">
        <v>2047</v>
      </c>
    </row>
    <row r="336" spans="1:20" ht="17" x14ac:dyDescent="0.2">
      <c r="A336">
        <v>334</v>
      </c>
      <c r="B336" t="s">
        <v>720</v>
      </c>
      <c r="C336" s="7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ht="17" x14ac:dyDescent="0.2">
      <c r="A337">
        <v>335</v>
      </c>
      <c r="B337" t="s">
        <v>722</v>
      </c>
      <c r="C337" s="7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17" x14ac:dyDescent="0.2">
      <c r="A338">
        <v>336</v>
      </c>
      <c r="B338" t="s">
        <v>724</v>
      </c>
      <c r="C338" s="7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ht="17" x14ac:dyDescent="0.2">
      <c r="A339">
        <v>337</v>
      </c>
      <c r="B339" t="s">
        <v>726</v>
      </c>
      <c r="C339" s="7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2046</v>
      </c>
      <c r="T339" t="s">
        <v>2047</v>
      </c>
    </row>
    <row r="340" spans="1:20" ht="17" x14ac:dyDescent="0.2">
      <c r="A340">
        <v>338</v>
      </c>
      <c r="B340" t="s">
        <v>728</v>
      </c>
      <c r="C340" s="7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2046</v>
      </c>
      <c r="T340" t="s">
        <v>2047</v>
      </c>
    </row>
    <row r="341" spans="1:20" ht="17" x14ac:dyDescent="0.2">
      <c r="A341">
        <v>339</v>
      </c>
      <c r="B341" t="s">
        <v>730</v>
      </c>
      <c r="C341" s="7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2046</v>
      </c>
      <c r="T341" t="s">
        <v>2047</v>
      </c>
    </row>
    <row r="342" spans="1:20" ht="17" x14ac:dyDescent="0.2">
      <c r="A342">
        <v>340</v>
      </c>
      <c r="B342" t="s">
        <v>732</v>
      </c>
      <c r="C342" s="7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2059</v>
      </c>
      <c r="T342" t="s">
        <v>2060</v>
      </c>
    </row>
    <row r="343" spans="1:20" ht="34" x14ac:dyDescent="0.2">
      <c r="A343">
        <v>341</v>
      </c>
      <c r="B343" t="s">
        <v>734</v>
      </c>
      <c r="C343" s="7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2052</v>
      </c>
    </row>
    <row r="344" spans="1:20" ht="17" x14ac:dyDescent="0.2">
      <c r="A344">
        <v>342</v>
      </c>
      <c r="B344" t="s">
        <v>736</v>
      </c>
      <c r="C344" s="7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2046</v>
      </c>
      <c r="T344" t="s">
        <v>2047</v>
      </c>
    </row>
    <row r="345" spans="1:20" ht="17" x14ac:dyDescent="0.2">
      <c r="A345">
        <v>343</v>
      </c>
      <c r="B345" t="s">
        <v>738</v>
      </c>
      <c r="C345" s="7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2046</v>
      </c>
      <c r="T345" t="s">
        <v>2047</v>
      </c>
    </row>
    <row r="346" spans="1:20" ht="17" x14ac:dyDescent="0.2">
      <c r="A346">
        <v>344</v>
      </c>
      <c r="B346" t="s">
        <v>740</v>
      </c>
      <c r="C346" s="7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2040</v>
      </c>
      <c r="T346" t="s">
        <v>2057</v>
      </c>
    </row>
    <row r="347" spans="1:20" ht="17" x14ac:dyDescent="0.2">
      <c r="A347">
        <v>345</v>
      </c>
      <c r="B347" t="s">
        <v>742</v>
      </c>
      <c r="C347" s="7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2048</v>
      </c>
      <c r="T347" t="s">
        <v>2051</v>
      </c>
    </row>
    <row r="348" spans="1:20" ht="17" x14ac:dyDescent="0.2">
      <c r="A348">
        <v>346</v>
      </c>
      <c r="B348" t="s">
        <v>744</v>
      </c>
      <c r="C348" s="7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2052</v>
      </c>
    </row>
    <row r="349" spans="1:20" ht="17" x14ac:dyDescent="0.2">
      <c r="A349">
        <v>347</v>
      </c>
      <c r="B349" t="s">
        <v>746</v>
      </c>
      <c r="C349" s="7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2044</v>
      </c>
      <c r="T349" t="s">
        <v>2045</v>
      </c>
    </row>
    <row r="350" spans="1:20" ht="17" x14ac:dyDescent="0.2">
      <c r="A350">
        <v>348</v>
      </c>
      <c r="B350" t="s">
        <v>748</v>
      </c>
      <c r="C350" s="7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2042</v>
      </c>
      <c r="T350" t="s">
        <v>2043</v>
      </c>
    </row>
    <row r="351" spans="1:20" ht="17" x14ac:dyDescent="0.2">
      <c r="A351">
        <v>349</v>
      </c>
      <c r="B351" t="s">
        <v>750</v>
      </c>
      <c r="C351" s="7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2046</v>
      </c>
      <c r="T351" t="s">
        <v>2047</v>
      </c>
    </row>
    <row r="352" spans="1:20" ht="17" x14ac:dyDescent="0.2">
      <c r="A352">
        <v>350</v>
      </c>
      <c r="B352" t="s">
        <v>752</v>
      </c>
      <c r="C352" s="7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2063</v>
      </c>
    </row>
    <row r="353" spans="1:20" ht="17" x14ac:dyDescent="0.2">
      <c r="A353">
        <v>351</v>
      </c>
      <c r="B353" t="s">
        <v>754</v>
      </c>
      <c r="C353" s="7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ht="17" x14ac:dyDescent="0.2">
      <c r="A354">
        <v>352</v>
      </c>
      <c r="B354" t="s">
        <v>756</v>
      </c>
      <c r="C354" s="7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2046</v>
      </c>
      <c r="T354" t="s">
        <v>2047</v>
      </c>
    </row>
    <row r="355" spans="1:20" ht="17" x14ac:dyDescent="0.2">
      <c r="A355">
        <v>353</v>
      </c>
      <c r="B355" t="s">
        <v>758</v>
      </c>
      <c r="C355" s="7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2046</v>
      </c>
      <c r="T355" t="s">
        <v>2047</v>
      </c>
    </row>
    <row r="356" spans="1:20" ht="17" x14ac:dyDescent="0.2">
      <c r="A356">
        <v>354</v>
      </c>
      <c r="B356" t="s">
        <v>760</v>
      </c>
      <c r="C356" s="7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2048</v>
      </c>
      <c r="T356" t="s">
        <v>2049</v>
      </c>
    </row>
    <row r="357" spans="1:20" ht="17" x14ac:dyDescent="0.2">
      <c r="A357">
        <v>355</v>
      </c>
      <c r="B357" t="s">
        <v>762</v>
      </c>
      <c r="C357" s="7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2044</v>
      </c>
      <c r="T357" t="s">
        <v>2053</v>
      </c>
    </row>
    <row r="358" spans="1:20" ht="17" x14ac:dyDescent="0.2">
      <c r="A358">
        <v>356</v>
      </c>
      <c r="B358" t="s">
        <v>764</v>
      </c>
      <c r="C358" s="7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2046</v>
      </c>
      <c r="T358" t="s">
        <v>2047</v>
      </c>
    </row>
    <row r="359" spans="1:20" ht="17" x14ac:dyDescent="0.2">
      <c r="A359">
        <v>357</v>
      </c>
      <c r="B359" t="s">
        <v>766</v>
      </c>
      <c r="C359" s="7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2040</v>
      </c>
      <c r="T359" t="s">
        <v>2057</v>
      </c>
    </row>
    <row r="360" spans="1:20" ht="17" x14ac:dyDescent="0.2">
      <c r="A360">
        <v>358</v>
      </c>
      <c r="B360" t="s">
        <v>768</v>
      </c>
      <c r="C360" s="7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2059</v>
      </c>
      <c r="T360" t="s">
        <v>2060</v>
      </c>
    </row>
    <row r="361" spans="1:20" ht="17" x14ac:dyDescent="0.2">
      <c r="A361">
        <v>359</v>
      </c>
      <c r="B361" t="s">
        <v>770</v>
      </c>
      <c r="C361" s="7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2048</v>
      </c>
      <c r="T361" t="s">
        <v>2056</v>
      </c>
    </row>
    <row r="362" spans="1:20" ht="17" x14ac:dyDescent="0.2">
      <c r="A362">
        <v>360</v>
      </c>
      <c r="B362" t="s">
        <v>772</v>
      </c>
      <c r="C362" s="7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2046</v>
      </c>
      <c r="T362" t="s">
        <v>2047</v>
      </c>
    </row>
    <row r="363" spans="1:20" ht="17" x14ac:dyDescent="0.2">
      <c r="A363">
        <v>361</v>
      </c>
      <c r="B363" t="s">
        <v>774</v>
      </c>
      <c r="C363" s="7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2046</v>
      </c>
      <c r="T363" t="s">
        <v>2047</v>
      </c>
    </row>
    <row r="364" spans="1:20" ht="17" x14ac:dyDescent="0.2">
      <c r="A364">
        <v>362</v>
      </c>
      <c r="B364" t="s">
        <v>776</v>
      </c>
      <c r="C364" s="7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ht="17" x14ac:dyDescent="0.2">
      <c r="A365">
        <v>363</v>
      </c>
      <c r="B365" t="s">
        <v>778</v>
      </c>
      <c r="C365" s="7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ht="17" x14ac:dyDescent="0.2">
      <c r="A366">
        <v>364</v>
      </c>
      <c r="B366" t="s">
        <v>780</v>
      </c>
      <c r="C366" s="7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2052</v>
      </c>
    </row>
    <row r="367" spans="1:20" ht="17" x14ac:dyDescent="0.2">
      <c r="A367">
        <v>365</v>
      </c>
      <c r="B367" t="s">
        <v>782</v>
      </c>
      <c r="C367" s="7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2046</v>
      </c>
      <c r="T367" t="s">
        <v>2047</v>
      </c>
    </row>
    <row r="368" spans="1:20" ht="17" x14ac:dyDescent="0.2">
      <c r="A368">
        <v>366</v>
      </c>
      <c r="B368" t="s">
        <v>784</v>
      </c>
      <c r="C368" s="7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2046</v>
      </c>
      <c r="T368" t="s">
        <v>2047</v>
      </c>
    </row>
    <row r="369" spans="1:20" ht="17" x14ac:dyDescent="0.2">
      <c r="A369">
        <v>367</v>
      </c>
      <c r="B369" t="s">
        <v>786</v>
      </c>
      <c r="C369" s="7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2046</v>
      </c>
      <c r="T369" t="s">
        <v>2047</v>
      </c>
    </row>
    <row r="370" spans="1:20" ht="17" x14ac:dyDescent="0.2">
      <c r="A370">
        <v>368</v>
      </c>
      <c r="B370" t="s">
        <v>788</v>
      </c>
      <c r="C370" s="7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2048</v>
      </c>
      <c r="T370" t="s">
        <v>2049</v>
      </c>
    </row>
    <row r="371" spans="1:20" ht="17" x14ac:dyDescent="0.2">
      <c r="A371">
        <v>369</v>
      </c>
      <c r="B371" t="s">
        <v>790</v>
      </c>
      <c r="C371" s="7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2048</v>
      </c>
      <c r="T371" t="s">
        <v>2065</v>
      </c>
    </row>
    <row r="372" spans="1:20" ht="17" x14ac:dyDescent="0.2">
      <c r="A372">
        <v>370</v>
      </c>
      <c r="B372" t="s">
        <v>792</v>
      </c>
      <c r="C372" s="7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2046</v>
      </c>
      <c r="T372" t="s">
        <v>2047</v>
      </c>
    </row>
    <row r="373" spans="1:20" ht="17" x14ac:dyDescent="0.2">
      <c r="A373">
        <v>371</v>
      </c>
      <c r="B373" t="s">
        <v>794</v>
      </c>
      <c r="C373" s="7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2046</v>
      </c>
      <c r="T373" t="s">
        <v>2047</v>
      </c>
    </row>
    <row r="374" spans="1:20" ht="34" x14ac:dyDescent="0.2">
      <c r="A374">
        <v>372</v>
      </c>
      <c r="B374" t="s">
        <v>796</v>
      </c>
      <c r="C374" s="7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2048</v>
      </c>
      <c r="T374" t="s">
        <v>2049</v>
      </c>
    </row>
    <row r="375" spans="1:20" ht="17" x14ac:dyDescent="0.2">
      <c r="A375">
        <v>373</v>
      </c>
      <c r="B375" t="s">
        <v>798</v>
      </c>
      <c r="C375" s="7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2046</v>
      </c>
      <c r="T375" t="s">
        <v>2047</v>
      </c>
    </row>
    <row r="376" spans="1:20" ht="34" x14ac:dyDescent="0.2">
      <c r="A376">
        <v>374</v>
      </c>
      <c r="B376" t="s">
        <v>800</v>
      </c>
      <c r="C376" s="7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2048</v>
      </c>
      <c r="T376" t="s">
        <v>2049</v>
      </c>
    </row>
    <row r="377" spans="1:20" ht="34" x14ac:dyDescent="0.2">
      <c r="A377">
        <v>375</v>
      </c>
      <c r="B377" t="s">
        <v>802</v>
      </c>
      <c r="C377" s="7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2052</v>
      </c>
    </row>
    <row r="378" spans="1:20" ht="17" x14ac:dyDescent="0.2">
      <c r="A378">
        <v>376</v>
      </c>
      <c r="B378" t="s">
        <v>804</v>
      </c>
      <c r="C378" s="7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ht="17" x14ac:dyDescent="0.2">
      <c r="A379">
        <v>377</v>
      </c>
      <c r="B379" t="s">
        <v>806</v>
      </c>
      <c r="C379" s="7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2046</v>
      </c>
      <c r="T379" t="s">
        <v>2047</v>
      </c>
    </row>
    <row r="380" spans="1:20" ht="17" x14ac:dyDescent="0.2">
      <c r="A380">
        <v>378</v>
      </c>
      <c r="B380" t="s">
        <v>808</v>
      </c>
      <c r="C380" s="7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2048</v>
      </c>
      <c r="T380" t="s">
        <v>2049</v>
      </c>
    </row>
    <row r="381" spans="1:20" ht="17" x14ac:dyDescent="0.2">
      <c r="A381">
        <v>379</v>
      </c>
      <c r="B381" t="s">
        <v>810</v>
      </c>
      <c r="C381" s="7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2046</v>
      </c>
      <c r="T381" t="s">
        <v>2047</v>
      </c>
    </row>
    <row r="382" spans="1:20" ht="34" x14ac:dyDescent="0.2">
      <c r="A382">
        <v>380</v>
      </c>
      <c r="B382" t="s">
        <v>812</v>
      </c>
      <c r="C382" s="7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2046</v>
      </c>
      <c r="T382" t="s">
        <v>2047</v>
      </c>
    </row>
    <row r="383" spans="1:20" ht="17" x14ac:dyDescent="0.2">
      <c r="A383">
        <v>381</v>
      </c>
      <c r="B383" t="s">
        <v>814</v>
      </c>
      <c r="C383" s="7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2046</v>
      </c>
      <c r="T383" t="s">
        <v>2047</v>
      </c>
    </row>
    <row r="384" spans="1:20" ht="34" x14ac:dyDescent="0.2">
      <c r="A384">
        <v>382</v>
      </c>
      <c r="B384" t="s">
        <v>816</v>
      </c>
      <c r="C384" s="7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2059</v>
      </c>
      <c r="T384" t="s">
        <v>2060</v>
      </c>
    </row>
    <row r="385" spans="1:20" ht="17" x14ac:dyDescent="0.2">
      <c r="A385">
        <v>383</v>
      </c>
      <c r="B385" t="s">
        <v>818</v>
      </c>
      <c r="C385" s="7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2042</v>
      </c>
      <c r="T385" t="s">
        <v>2043</v>
      </c>
    </row>
    <row r="386" spans="1:20" ht="17" x14ac:dyDescent="0.2">
      <c r="A386">
        <v>384</v>
      </c>
      <c r="B386" t="s">
        <v>820</v>
      </c>
      <c r="C386" s="7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9">
        <f t="shared" si="21"/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2048</v>
      </c>
      <c r="T386" t="s">
        <v>2049</v>
      </c>
    </row>
    <row r="387" spans="1:20" ht="34" x14ac:dyDescent="0.2">
      <c r="A387">
        <v>385</v>
      </c>
      <c r="B387" t="s">
        <v>822</v>
      </c>
      <c r="C387" s="7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2054</v>
      </c>
      <c r="T387" t="s">
        <v>2055</v>
      </c>
    </row>
    <row r="388" spans="1:20" ht="34" x14ac:dyDescent="0.2">
      <c r="A388">
        <v>386</v>
      </c>
      <c r="B388" t="s">
        <v>824</v>
      </c>
      <c r="C388" s="7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2046</v>
      </c>
      <c r="T388" t="s">
        <v>2047</v>
      </c>
    </row>
    <row r="389" spans="1:20" ht="17" x14ac:dyDescent="0.2">
      <c r="A389">
        <v>387</v>
      </c>
      <c r="B389" t="s">
        <v>826</v>
      </c>
      <c r="C389" s="7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2044</v>
      </c>
      <c r="T389" t="s">
        <v>2053</v>
      </c>
    </row>
    <row r="390" spans="1:20" ht="17" x14ac:dyDescent="0.2">
      <c r="A390">
        <v>388</v>
      </c>
      <c r="B390" t="s">
        <v>828</v>
      </c>
      <c r="C390" s="7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2052</v>
      </c>
    </row>
    <row r="391" spans="1:20" ht="17" x14ac:dyDescent="0.2">
      <c r="A391">
        <v>389</v>
      </c>
      <c r="B391" t="s">
        <v>830</v>
      </c>
      <c r="C391" s="7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2046</v>
      </c>
      <c r="T391" t="s">
        <v>2047</v>
      </c>
    </row>
    <row r="392" spans="1:20" ht="17" x14ac:dyDescent="0.2">
      <c r="A392">
        <v>390</v>
      </c>
      <c r="B392" t="s">
        <v>832</v>
      </c>
      <c r="C392" s="7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2059</v>
      </c>
      <c r="T392" t="s">
        <v>2060</v>
      </c>
    </row>
    <row r="393" spans="1:20" ht="17" x14ac:dyDescent="0.2">
      <c r="A393">
        <v>391</v>
      </c>
      <c r="B393" t="s">
        <v>834</v>
      </c>
      <c r="C393" s="7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2054</v>
      </c>
      <c r="T393" t="s">
        <v>2055</v>
      </c>
    </row>
    <row r="394" spans="1:20" ht="34" x14ac:dyDescent="0.2">
      <c r="A394">
        <v>392</v>
      </c>
      <c r="B394" t="s">
        <v>836</v>
      </c>
      <c r="C394" s="7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2044</v>
      </c>
      <c r="T394" t="s">
        <v>2053</v>
      </c>
    </row>
    <row r="395" spans="1:20" ht="17" x14ac:dyDescent="0.2">
      <c r="A395">
        <v>393</v>
      </c>
      <c r="B395" t="s">
        <v>838</v>
      </c>
      <c r="C395" s="7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2063</v>
      </c>
    </row>
    <row r="396" spans="1:20" ht="17" x14ac:dyDescent="0.2">
      <c r="A396">
        <v>394</v>
      </c>
      <c r="B396" t="s">
        <v>840</v>
      </c>
      <c r="C396" s="7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2048</v>
      </c>
      <c r="T396" t="s">
        <v>2049</v>
      </c>
    </row>
    <row r="397" spans="1:20" ht="34" x14ac:dyDescent="0.2">
      <c r="A397">
        <v>395</v>
      </c>
      <c r="B397" t="s">
        <v>295</v>
      </c>
      <c r="C397" s="7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2046</v>
      </c>
      <c r="T397" t="s">
        <v>2047</v>
      </c>
    </row>
    <row r="398" spans="1:20" ht="17" x14ac:dyDescent="0.2">
      <c r="A398">
        <v>396</v>
      </c>
      <c r="B398" t="s">
        <v>843</v>
      </c>
      <c r="C398" s="7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2048</v>
      </c>
      <c r="T398" t="s">
        <v>2051</v>
      </c>
    </row>
    <row r="399" spans="1:20" ht="17" x14ac:dyDescent="0.2">
      <c r="A399">
        <v>397</v>
      </c>
      <c r="B399" t="s">
        <v>845</v>
      </c>
      <c r="C399" s="7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4" x14ac:dyDescent="0.2">
      <c r="A400">
        <v>398</v>
      </c>
      <c r="B400" t="s">
        <v>847</v>
      </c>
      <c r="C400" s="7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2048</v>
      </c>
      <c r="T400" t="s">
        <v>2056</v>
      </c>
    </row>
    <row r="401" spans="1:20" ht="17" x14ac:dyDescent="0.2">
      <c r="A401">
        <v>399</v>
      </c>
      <c r="B401" t="s">
        <v>849</v>
      </c>
      <c r="C401" s="7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2052</v>
      </c>
    </row>
    <row r="402" spans="1:20" ht="34" x14ac:dyDescent="0.2">
      <c r="A402">
        <v>400</v>
      </c>
      <c r="B402" t="s">
        <v>851</v>
      </c>
      <c r="C402" s="7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2059</v>
      </c>
      <c r="T402" t="s">
        <v>2060</v>
      </c>
    </row>
    <row r="403" spans="1:20" ht="17" x14ac:dyDescent="0.2">
      <c r="A403">
        <v>401</v>
      </c>
      <c r="B403" t="s">
        <v>853</v>
      </c>
      <c r="C403" s="7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2046</v>
      </c>
      <c r="T403" t="s">
        <v>2047</v>
      </c>
    </row>
    <row r="404" spans="1:20" ht="17" x14ac:dyDescent="0.2">
      <c r="A404">
        <v>402</v>
      </c>
      <c r="B404" t="s">
        <v>855</v>
      </c>
      <c r="C404" s="7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2048</v>
      </c>
      <c r="T404" t="s">
        <v>2058</v>
      </c>
    </row>
    <row r="405" spans="1:20" ht="17" x14ac:dyDescent="0.2">
      <c r="A405">
        <v>403</v>
      </c>
      <c r="B405" t="s">
        <v>857</v>
      </c>
      <c r="C405" s="7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2046</v>
      </c>
      <c r="T405" t="s">
        <v>2047</v>
      </c>
    </row>
    <row r="406" spans="1:20" ht="17" x14ac:dyDescent="0.2">
      <c r="A406">
        <v>404</v>
      </c>
      <c r="B406" t="s">
        <v>859</v>
      </c>
      <c r="C406" s="7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2046</v>
      </c>
      <c r="T406" t="s">
        <v>2047</v>
      </c>
    </row>
    <row r="407" spans="1:20" ht="17" x14ac:dyDescent="0.2">
      <c r="A407">
        <v>405</v>
      </c>
      <c r="B407" t="s">
        <v>861</v>
      </c>
      <c r="C407" s="7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2046</v>
      </c>
      <c r="T407" t="s">
        <v>2047</v>
      </c>
    </row>
    <row r="408" spans="1:20" ht="17" x14ac:dyDescent="0.2">
      <c r="A408">
        <v>406</v>
      </c>
      <c r="B408" t="s">
        <v>863</v>
      </c>
      <c r="C408" s="7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2048</v>
      </c>
      <c r="T408" t="s">
        <v>2049</v>
      </c>
    </row>
    <row r="409" spans="1:20" ht="17" x14ac:dyDescent="0.2">
      <c r="A409">
        <v>407</v>
      </c>
      <c r="B409" t="s">
        <v>865</v>
      </c>
      <c r="C409" s="7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2046</v>
      </c>
      <c r="T409" t="s">
        <v>2047</v>
      </c>
    </row>
    <row r="410" spans="1:20" ht="17" x14ac:dyDescent="0.2">
      <c r="A410">
        <v>408</v>
      </c>
      <c r="B410" t="s">
        <v>867</v>
      </c>
      <c r="C410" s="7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2048</v>
      </c>
      <c r="T410" t="s">
        <v>2049</v>
      </c>
    </row>
    <row r="411" spans="1:20" ht="17" x14ac:dyDescent="0.2">
      <c r="A411">
        <v>409</v>
      </c>
      <c r="B411" t="s">
        <v>243</v>
      </c>
      <c r="C411" s="7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17" x14ac:dyDescent="0.2">
      <c r="A412">
        <v>410</v>
      </c>
      <c r="B412" t="s">
        <v>870</v>
      </c>
      <c r="C412" s="7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2040</v>
      </c>
      <c r="T412" t="s">
        <v>2066</v>
      </c>
    </row>
    <row r="413" spans="1:20" ht="17" x14ac:dyDescent="0.2">
      <c r="A413">
        <v>411</v>
      </c>
      <c r="B413" t="s">
        <v>872</v>
      </c>
      <c r="C413" s="7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2046</v>
      </c>
      <c r="T413" t="s">
        <v>2047</v>
      </c>
    </row>
    <row r="414" spans="1:20" ht="17" x14ac:dyDescent="0.2">
      <c r="A414">
        <v>412</v>
      </c>
      <c r="B414" t="s">
        <v>874</v>
      </c>
      <c r="C414" s="7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2054</v>
      </c>
      <c r="T414" t="s">
        <v>2041</v>
      </c>
    </row>
    <row r="415" spans="1:20" ht="17" x14ac:dyDescent="0.2">
      <c r="A415">
        <v>413</v>
      </c>
      <c r="B415" t="s">
        <v>876</v>
      </c>
      <c r="C415" s="7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2048</v>
      </c>
      <c r="T415" t="s">
        <v>2056</v>
      </c>
    </row>
    <row r="416" spans="1:20" ht="17" x14ac:dyDescent="0.2">
      <c r="A416">
        <v>414</v>
      </c>
      <c r="B416" t="s">
        <v>878</v>
      </c>
      <c r="C416" s="7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2042</v>
      </c>
      <c r="T416" t="s">
        <v>2043</v>
      </c>
    </row>
    <row r="417" spans="1:20" ht="17" x14ac:dyDescent="0.2">
      <c r="A417">
        <v>415</v>
      </c>
      <c r="B417" t="s">
        <v>880</v>
      </c>
      <c r="C417" s="7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2046</v>
      </c>
      <c r="T417" t="s">
        <v>2047</v>
      </c>
    </row>
    <row r="418" spans="1:20" ht="34" x14ac:dyDescent="0.2">
      <c r="A418">
        <v>416</v>
      </c>
      <c r="B418" t="s">
        <v>882</v>
      </c>
      <c r="C418" s="7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2048</v>
      </c>
      <c r="T418" t="s">
        <v>2049</v>
      </c>
    </row>
    <row r="419" spans="1:20" ht="17" x14ac:dyDescent="0.2">
      <c r="A419">
        <v>417</v>
      </c>
      <c r="B419" t="s">
        <v>884</v>
      </c>
      <c r="C419" s="7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2046</v>
      </c>
      <c r="T419" t="s">
        <v>2047</v>
      </c>
    </row>
    <row r="420" spans="1:20" ht="17" x14ac:dyDescent="0.2">
      <c r="A420">
        <v>418</v>
      </c>
      <c r="B420" t="s">
        <v>105</v>
      </c>
      <c r="C420" s="7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2048</v>
      </c>
      <c r="T420" t="s">
        <v>2049</v>
      </c>
    </row>
    <row r="421" spans="1:20" ht="17" x14ac:dyDescent="0.2">
      <c r="A421">
        <v>419</v>
      </c>
      <c r="B421" t="s">
        <v>887</v>
      </c>
      <c r="C421" s="7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2044</v>
      </c>
      <c r="T421" t="s">
        <v>2045</v>
      </c>
    </row>
    <row r="422" spans="1:20" ht="17" x14ac:dyDescent="0.2">
      <c r="A422">
        <v>420</v>
      </c>
      <c r="B422" t="s">
        <v>889</v>
      </c>
      <c r="C422" s="7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2046</v>
      </c>
      <c r="T422" t="s">
        <v>2047</v>
      </c>
    </row>
    <row r="423" spans="1:20" ht="17" x14ac:dyDescent="0.2">
      <c r="A423">
        <v>421</v>
      </c>
      <c r="B423" t="s">
        <v>891</v>
      </c>
      <c r="C423" s="7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2044</v>
      </c>
      <c r="T423" t="s">
        <v>2053</v>
      </c>
    </row>
    <row r="424" spans="1:20" ht="34" x14ac:dyDescent="0.2">
      <c r="A424">
        <v>422</v>
      </c>
      <c r="B424" t="s">
        <v>893</v>
      </c>
      <c r="C424" s="7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2046</v>
      </c>
      <c r="T424" t="s">
        <v>2047</v>
      </c>
    </row>
    <row r="425" spans="1:20" ht="17" x14ac:dyDescent="0.2">
      <c r="A425">
        <v>423</v>
      </c>
      <c r="B425" t="s">
        <v>895</v>
      </c>
      <c r="C425" s="7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2042</v>
      </c>
      <c r="T425" t="s">
        <v>2043</v>
      </c>
    </row>
    <row r="426" spans="1:20" ht="17" x14ac:dyDescent="0.2">
      <c r="A426">
        <v>424</v>
      </c>
      <c r="B426" t="s">
        <v>897</v>
      </c>
      <c r="C426" s="7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2052</v>
      </c>
    </row>
    <row r="427" spans="1:20" ht="17" x14ac:dyDescent="0.2">
      <c r="A427">
        <v>425</v>
      </c>
      <c r="B427" t="s">
        <v>899</v>
      </c>
      <c r="C427" s="7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2059</v>
      </c>
      <c r="T427" t="s">
        <v>2060</v>
      </c>
    </row>
    <row r="428" spans="1:20" ht="17" x14ac:dyDescent="0.2">
      <c r="A428">
        <v>426</v>
      </c>
      <c r="B428" t="s">
        <v>901</v>
      </c>
      <c r="C428" s="7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2046</v>
      </c>
      <c r="T428" t="s">
        <v>2047</v>
      </c>
    </row>
    <row r="429" spans="1:20" ht="17" x14ac:dyDescent="0.2">
      <c r="A429">
        <v>427</v>
      </c>
      <c r="B429" t="s">
        <v>903</v>
      </c>
      <c r="C429" s="7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2046</v>
      </c>
      <c r="T429" t="s">
        <v>2047</v>
      </c>
    </row>
    <row r="430" spans="1:20" ht="17" x14ac:dyDescent="0.2">
      <c r="A430">
        <v>428</v>
      </c>
      <c r="B430" t="s">
        <v>905</v>
      </c>
      <c r="C430" s="7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2048</v>
      </c>
      <c r="T430" t="s">
        <v>2056</v>
      </c>
    </row>
    <row r="431" spans="1:20" ht="17" x14ac:dyDescent="0.2">
      <c r="A431">
        <v>429</v>
      </c>
      <c r="B431" t="s">
        <v>907</v>
      </c>
      <c r="C431" s="7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2059</v>
      </c>
      <c r="T431" t="s">
        <v>2060</v>
      </c>
    </row>
    <row r="432" spans="1:20" ht="34" x14ac:dyDescent="0.2">
      <c r="A432">
        <v>430</v>
      </c>
      <c r="B432" t="s">
        <v>909</v>
      </c>
      <c r="C432" s="7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2046</v>
      </c>
      <c r="T432" t="s">
        <v>2047</v>
      </c>
    </row>
    <row r="433" spans="1:20" ht="17" x14ac:dyDescent="0.2">
      <c r="A433">
        <v>431</v>
      </c>
      <c r="B433" t="s">
        <v>911</v>
      </c>
      <c r="C433" s="7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2046</v>
      </c>
      <c r="T433" t="s">
        <v>2047</v>
      </c>
    </row>
    <row r="434" spans="1:20" ht="17" x14ac:dyDescent="0.2">
      <c r="A434">
        <v>432</v>
      </c>
      <c r="B434" t="s">
        <v>913</v>
      </c>
      <c r="C434" s="7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2046</v>
      </c>
      <c r="T434" t="s">
        <v>2047</v>
      </c>
    </row>
    <row r="435" spans="1:20" ht="17" x14ac:dyDescent="0.2">
      <c r="A435">
        <v>433</v>
      </c>
      <c r="B435" t="s">
        <v>915</v>
      </c>
      <c r="C435" s="7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2048</v>
      </c>
      <c r="T435" t="s">
        <v>2049</v>
      </c>
    </row>
    <row r="436" spans="1:20" ht="17" x14ac:dyDescent="0.2">
      <c r="A436">
        <v>434</v>
      </c>
      <c r="B436" t="s">
        <v>917</v>
      </c>
      <c r="C436" s="7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2046</v>
      </c>
      <c r="T436" t="s">
        <v>2047</v>
      </c>
    </row>
    <row r="437" spans="1:20" ht="17" x14ac:dyDescent="0.2">
      <c r="A437">
        <v>435</v>
      </c>
      <c r="B437" t="s">
        <v>919</v>
      </c>
      <c r="C437" s="7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2046</v>
      </c>
      <c r="T437" t="s">
        <v>2047</v>
      </c>
    </row>
    <row r="438" spans="1:20" ht="17" x14ac:dyDescent="0.2">
      <c r="A438">
        <v>436</v>
      </c>
      <c r="B438" t="s">
        <v>921</v>
      </c>
      <c r="C438" s="7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2063</v>
      </c>
    </row>
    <row r="439" spans="1:20" ht="17" x14ac:dyDescent="0.2">
      <c r="A439">
        <v>437</v>
      </c>
      <c r="B439" t="s">
        <v>923</v>
      </c>
      <c r="C439" s="7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2048</v>
      </c>
      <c r="T439" t="s">
        <v>2056</v>
      </c>
    </row>
    <row r="440" spans="1:20" ht="34" x14ac:dyDescent="0.2">
      <c r="A440">
        <v>438</v>
      </c>
      <c r="B440" t="s">
        <v>925</v>
      </c>
      <c r="C440" s="7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2046</v>
      </c>
      <c r="T440" t="s">
        <v>2047</v>
      </c>
    </row>
    <row r="441" spans="1:20" ht="17" x14ac:dyDescent="0.2">
      <c r="A441">
        <v>439</v>
      </c>
      <c r="B441" t="s">
        <v>927</v>
      </c>
      <c r="C441" s="7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2048</v>
      </c>
      <c r="T441" t="s">
        <v>2068</v>
      </c>
    </row>
    <row r="442" spans="1:20" ht="17" x14ac:dyDescent="0.2">
      <c r="A442">
        <v>440</v>
      </c>
      <c r="B442" t="s">
        <v>929</v>
      </c>
      <c r="C442" s="7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2048</v>
      </c>
      <c r="T442" t="s">
        <v>2065</v>
      </c>
    </row>
    <row r="443" spans="1:20" ht="17" x14ac:dyDescent="0.2">
      <c r="A443">
        <v>441</v>
      </c>
      <c r="B443" t="s">
        <v>931</v>
      </c>
      <c r="C443" s="7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2044</v>
      </c>
      <c r="T443" t="s">
        <v>2053</v>
      </c>
    </row>
    <row r="444" spans="1:20" ht="17" x14ac:dyDescent="0.2">
      <c r="A444">
        <v>442</v>
      </c>
      <c r="B444" t="s">
        <v>933</v>
      </c>
      <c r="C444" s="7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2046</v>
      </c>
      <c r="T444" t="s">
        <v>2047</v>
      </c>
    </row>
    <row r="445" spans="1:20" ht="17" x14ac:dyDescent="0.2">
      <c r="A445">
        <v>443</v>
      </c>
      <c r="B445" t="s">
        <v>935</v>
      </c>
      <c r="C445" s="7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2046</v>
      </c>
      <c r="T445" t="s">
        <v>2047</v>
      </c>
    </row>
    <row r="446" spans="1:20" ht="17" x14ac:dyDescent="0.2">
      <c r="A446">
        <v>444</v>
      </c>
      <c r="B446" t="s">
        <v>748</v>
      </c>
      <c r="C446" s="7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2052</v>
      </c>
    </row>
    <row r="447" spans="1:20" ht="34" x14ac:dyDescent="0.2">
      <c r="A447">
        <v>445</v>
      </c>
      <c r="B447" t="s">
        <v>938</v>
      </c>
      <c r="C447" s="7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2046</v>
      </c>
      <c r="T447" t="s">
        <v>2047</v>
      </c>
    </row>
    <row r="448" spans="1:20" ht="17" x14ac:dyDescent="0.2">
      <c r="A448">
        <v>446</v>
      </c>
      <c r="B448" t="s">
        <v>940</v>
      </c>
      <c r="C448" s="7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2044</v>
      </c>
      <c r="T448" t="s">
        <v>2053</v>
      </c>
    </row>
    <row r="449" spans="1:20" ht="34" x14ac:dyDescent="0.2">
      <c r="A449">
        <v>447</v>
      </c>
      <c r="B449" t="s">
        <v>942</v>
      </c>
      <c r="C449" s="7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2048</v>
      </c>
      <c r="T449" t="s">
        <v>2065</v>
      </c>
    </row>
    <row r="450" spans="1:20" ht="17" x14ac:dyDescent="0.2">
      <c r="A450">
        <v>448</v>
      </c>
      <c r="B450" t="s">
        <v>944</v>
      </c>
      <c r="C450" s="7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9">
        <f t="shared" si="25"/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2040</v>
      </c>
      <c r="T450" t="s">
        <v>2057</v>
      </c>
    </row>
    <row r="451" spans="1:20" ht="17" x14ac:dyDescent="0.2">
      <c r="A451">
        <v>449</v>
      </c>
      <c r="B451" t="s">
        <v>946</v>
      </c>
      <c r="C451" s="7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2040</v>
      </c>
      <c r="T451" t="s">
        <v>2057</v>
      </c>
    </row>
    <row r="452" spans="1:20" ht="17" x14ac:dyDescent="0.2">
      <c r="A452">
        <v>450</v>
      </c>
      <c r="B452" t="s">
        <v>948</v>
      </c>
      <c r="C452" s="7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2048</v>
      </c>
      <c r="T452" t="s">
        <v>2056</v>
      </c>
    </row>
    <row r="453" spans="1:20" ht="17" x14ac:dyDescent="0.2">
      <c r="A453">
        <v>451</v>
      </c>
      <c r="B453" t="s">
        <v>950</v>
      </c>
      <c r="C453" s="7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4" x14ac:dyDescent="0.2">
      <c r="A454">
        <v>452</v>
      </c>
      <c r="B454" t="s">
        <v>952</v>
      </c>
      <c r="C454" s="7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2048</v>
      </c>
      <c r="T454" t="s">
        <v>2051</v>
      </c>
    </row>
    <row r="455" spans="1:20" ht="34" x14ac:dyDescent="0.2">
      <c r="A455">
        <v>453</v>
      </c>
      <c r="B455" t="s">
        <v>954</v>
      </c>
      <c r="C455" s="7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2048</v>
      </c>
      <c r="T455" t="s">
        <v>2068</v>
      </c>
    </row>
    <row r="456" spans="1:20" ht="17" x14ac:dyDescent="0.2">
      <c r="A456">
        <v>454</v>
      </c>
      <c r="B456" t="s">
        <v>956</v>
      </c>
      <c r="C456" s="7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2048</v>
      </c>
      <c r="T456" t="s">
        <v>2051</v>
      </c>
    </row>
    <row r="457" spans="1:20" ht="17" x14ac:dyDescent="0.2">
      <c r="A457">
        <v>455</v>
      </c>
      <c r="B457" t="s">
        <v>958</v>
      </c>
      <c r="C457" s="7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2046</v>
      </c>
      <c r="T457" t="s">
        <v>2047</v>
      </c>
    </row>
    <row r="458" spans="1:20" ht="34" x14ac:dyDescent="0.2">
      <c r="A458">
        <v>456</v>
      </c>
      <c r="B458" t="s">
        <v>960</v>
      </c>
      <c r="C458" s="7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2052</v>
      </c>
    </row>
    <row r="459" spans="1:20" ht="17" x14ac:dyDescent="0.2">
      <c r="A459">
        <v>457</v>
      </c>
      <c r="B459" t="s">
        <v>962</v>
      </c>
      <c r="C459" s="7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2046</v>
      </c>
      <c r="T459" t="s">
        <v>2047</v>
      </c>
    </row>
    <row r="460" spans="1:20" ht="17" x14ac:dyDescent="0.2">
      <c r="A460">
        <v>458</v>
      </c>
      <c r="B460" t="s">
        <v>964</v>
      </c>
      <c r="C460" s="7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2046</v>
      </c>
      <c r="T460" t="s">
        <v>2047</v>
      </c>
    </row>
    <row r="461" spans="1:20" ht="17" x14ac:dyDescent="0.2">
      <c r="A461">
        <v>459</v>
      </c>
      <c r="B461" t="s">
        <v>966</v>
      </c>
      <c r="C461" s="7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2048</v>
      </c>
      <c r="T461" t="s">
        <v>2049</v>
      </c>
    </row>
    <row r="462" spans="1:20" ht="17" x14ac:dyDescent="0.2">
      <c r="A462">
        <v>460</v>
      </c>
      <c r="B462" t="s">
        <v>968</v>
      </c>
      <c r="C462" s="7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2046</v>
      </c>
      <c r="T462" t="s">
        <v>2047</v>
      </c>
    </row>
    <row r="463" spans="1:20" ht="17" x14ac:dyDescent="0.2">
      <c r="A463">
        <v>461</v>
      </c>
      <c r="B463" t="s">
        <v>970</v>
      </c>
      <c r="C463" s="7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2048</v>
      </c>
      <c r="T463" t="s">
        <v>2051</v>
      </c>
    </row>
    <row r="464" spans="1:20" ht="17" x14ac:dyDescent="0.2">
      <c r="A464">
        <v>462</v>
      </c>
      <c r="B464" t="s">
        <v>972</v>
      </c>
      <c r="C464" s="7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2040</v>
      </c>
      <c r="T464" t="s">
        <v>2066</v>
      </c>
    </row>
    <row r="465" spans="1:20" ht="34" x14ac:dyDescent="0.2">
      <c r="A465">
        <v>463</v>
      </c>
      <c r="B465" t="s">
        <v>974</v>
      </c>
      <c r="C465" s="7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2048</v>
      </c>
      <c r="T465" t="s">
        <v>2056</v>
      </c>
    </row>
    <row r="466" spans="1:20" ht="17" x14ac:dyDescent="0.2">
      <c r="A466">
        <v>464</v>
      </c>
      <c r="B466" t="s">
        <v>976</v>
      </c>
      <c r="C466" s="7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2046</v>
      </c>
      <c r="T466" t="s">
        <v>2047</v>
      </c>
    </row>
    <row r="467" spans="1:20" ht="17" x14ac:dyDescent="0.2">
      <c r="A467">
        <v>465</v>
      </c>
      <c r="B467" t="s">
        <v>978</v>
      </c>
      <c r="C467" s="7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2054</v>
      </c>
      <c r="T467" t="s">
        <v>2064</v>
      </c>
    </row>
    <row r="468" spans="1:20" ht="17" x14ac:dyDescent="0.2">
      <c r="A468">
        <v>466</v>
      </c>
      <c r="B468" t="s">
        <v>980</v>
      </c>
      <c r="C468" s="7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2044</v>
      </c>
      <c r="T468" t="s">
        <v>2053</v>
      </c>
    </row>
    <row r="469" spans="1:20" ht="34" x14ac:dyDescent="0.2">
      <c r="A469">
        <v>467</v>
      </c>
      <c r="B469" t="s">
        <v>982</v>
      </c>
      <c r="C469" s="7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2044</v>
      </c>
      <c r="T469" t="s">
        <v>2045</v>
      </c>
    </row>
    <row r="470" spans="1:20" ht="17" x14ac:dyDescent="0.2">
      <c r="A470">
        <v>468</v>
      </c>
      <c r="B470" t="s">
        <v>984</v>
      </c>
      <c r="C470" s="7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2046</v>
      </c>
      <c r="T470" t="s">
        <v>2047</v>
      </c>
    </row>
    <row r="471" spans="1:20" ht="17" x14ac:dyDescent="0.2">
      <c r="A471">
        <v>469</v>
      </c>
      <c r="B471" t="s">
        <v>986</v>
      </c>
      <c r="C471" s="7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2048</v>
      </c>
      <c r="T471" t="s">
        <v>2051</v>
      </c>
    </row>
    <row r="472" spans="1:20" ht="17" x14ac:dyDescent="0.2">
      <c r="A472">
        <v>470</v>
      </c>
      <c r="B472" t="s">
        <v>988</v>
      </c>
      <c r="C472" s="7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2044</v>
      </c>
      <c r="T472" t="s">
        <v>2053</v>
      </c>
    </row>
    <row r="473" spans="1:20" ht="17" x14ac:dyDescent="0.2">
      <c r="A473">
        <v>471</v>
      </c>
      <c r="B473" t="s">
        <v>446</v>
      </c>
      <c r="C473" s="7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2042</v>
      </c>
      <c r="T473" t="s">
        <v>2043</v>
      </c>
    </row>
    <row r="474" spans="1:20" ht="34" x14ac:dyDescent="0.2">
      <c r="A474">
        <v>472</v>
      </c>
      <c r="B474" t="s">
        <v>991</v>
      </c>
      <c r="C474" s="7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17" x14ac:dyDescent="0.2">
      <c r="A475">
        <v>473</v>
      </c>
      <c r="B475" t="s">
        <v>993</v>
      </c>
      <c r="C475" s="7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2050</v>
      </c>
    </row>
    <row r="476" spans="1:20" ht="17" x14ac:dyDescent="0.2">
      <c r="A476">
        <v>474</v>
      </c>
      <c r="B476" t="s">
        <v>995</v>
      </c>
      <c r="C476" s="7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2048</v>
      </c>
      <c r="T476" t="s">
        <v>2065</v>
      </c>
    </row>
    <row r="477" spans="1:20" ht="34" x14ac:dyDescent="0.2">
      <c r="A477">
        <v>475</v>
      </c>
      <c r="B477" t="s">
        <v>997</v>
      </c>
      <c r="C477" s="7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2054</v>
      </c>
      <c r="T477" t="s">
        <v>2064</v>
      </c>
    </row>
    <row r="478" spans="1:20" ht="34" x14ac:dyDescent="0.2">
      <c r="A478">
        <v>476</v>
      </c>
      <c r="B478" t="s">
        <v>999</v>
      </c>
      <c r="C478" s="7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2054</v>
      </c>
      <c r="T478" t="s">
        <v>2041</v>
      </c>
    </row>
    <row r="479" spans="1:20" ht="17" x14ac:dyDescent="0.2">
      <c r="A479">
        <v>477</v>
      </c>
      <c r="B479" t="s">
        <v>1001</v>
      </c>
      <c r="C479" s="7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2048</v>
      </c>
      <c r="T479" t="s">
        <v>2068</v>
      </c>
    </row>
    <row r="480" spans="1:20" ht="17" x14ac:dyDescent="0.2">
      <c r="A480">
        <v>478</v>
      </c>
      <c r="B480" t="s">
        <v>1003</v>
      </c>
      <c r="C480" s="7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2044</v>
      </c>
      <c r="T480" t="s">
        <v>2053</v>
      </c>
    </row>
    <row r="481" spans="1:20" ht="17" x14ac:dyDescent="0.2">
      <c r="A481">
        <v>479</v>
      </c>
      <c r="B481" t="s">
        <v>1005</v>
      </c>
      <c r="C481" s="7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2042</v>
      </c>
      <c r="T481" t="s">
        <v>2043</v>
      </c>
    </row>
    <row r="482" spans="1:20" ht="17" x14ac:dyDescent="0.2">
      <c r="A482">
        <v>480</v>
      </c>
      <c r="B482" t="s">
        <v>1007</v>
      </c>
      <c r="C482" s="7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2059</v>
      </c>
      <c r="T482" t="s">
        <v>2060</v>
      </c>
    </row>
    <row r="483" spans="1:20" ht="34" x14ac:dyDescent="0.2">
      <c r="A483">
        <v>481</v>
      </c>
      <c r="B483" t="s">
        <v>1009</v>
      </c>
      <c r="C483" s="7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2046</v>
      </c>
      <c r="T483" t="s">
        <v>2047</v>
      </c>
    </row>
    <row r="484" spans="1:20" ht="34" x14ac:dyDescent="0.2">
      <c r="A484">
        <v>482</v>
      </c>
      <c r="B484" t="s">
        <v>1011</v>
      </c>
      <c r="C484" s="7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2054</v>
      </c>
      <c r="T484" t="s">
        <v>2041</v>
      </c>
    </row>
    <row r="485" spans="1:20" ht="17" x14ac:dyDescent="0.2">
      <c r="A485">
        <v>483</v>
      </c>
      <c r="B485" t="s">
        <v>1013</v>
      </c>
      <c r="C485" s="7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2046</v>
      </c>
      <c r="T485" t="s">
        <v>2047</v>
      </c>
    </row>
    <row r="486" spans="1:20" ht="17" x14ac:dyDescent="0.2">
      <c r="A486">
        <v>484</v>
      </c>
      <c r="B486" t="s">
        <v>1015</v>
      </c>
      <c r="C486" s="7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2042</v>
      </c>
      <c r="T486" t="s">
        <v>2043</v>
      </c>
    </row>
    <row r="487" spans="1:20" ht="34" x14ac:dyDescent="0.2">
      <c r="A487">
        <v>485</v>
      </c>
      <c r="B487" t="s">
        <v>1017</v>
      </c>
      <c r="C487" s="7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2046</v>
      </c>
      <c r="T487" t="s">
        <v>2047</v>
      </c>
    </row>
    <row r="488" spans="1:20" ht="34" x14ac:dyDescent="0.2">
      <c r="A488">
        <v>486</v>
      </c>
      <c r="B488" t="s">
        <v>1019</v>
      </c>
      <c r="C488" s="7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2054</v>
      </c>
      <c r="T488" t="s">
        <v>2064</v>
      </c>
    </row>
    <row r="489" spans="1:20" ht="17" x14ac:dyDescent="0.2">
      <c r="A489">
        <v>487</v>
      </c>
      <c r="B489" t="s">
        <v>1021</v>
      </c>
      <c r="C489" s="7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2046</v>
      </c>
      <c r="T489" t="s">
        <v>2047</v>
      </c>
    </row>
    <row r="490" spans="1:20" ht="17" x14ac:dyDescent="0.2">
      <c r="A490">
        <v>488</v>
      </c>
      <c r="B490" t="s">
        <v>1023</v>
      </c>
      <c r="C490" s="7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2046</v>
      </c>
      <c r="T490" t="s">
        <v>2047</v>
      </c>
    </row>
    <row r="491" spans="1:20" ht="17" x14ac:dyDescent="0.2">
      <c r="A491">
        <v>489</v>
      </c>
      <c r="B491" t="s">
        <v>1025</v>
      </c>
      <c r="C491" s="7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2044</v>
      </c>
      <c r="T491" t="s">
        <v>2053</v>
      </c>
    </row>
    <row r="492" spans="1:20" ht="17" x14ac:dyDescent="0.2">
      <c r="A492">
        <v>490</v>
      </c>
      <c r="B492" t="s">
        <v>1027</v>
      </c>
      <c r="C492" s="7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2069</v>
      </c>
      <c r="T492" t="s">
        <v>2070</v>
      </c>
    </row>
    <row r="493" spans="1:20" ht="34" x14ac:dyDescent="0.2">
      <c r="A493">
        <v>491</v>
      </c>
      <c r="B493" t="s">
        <v>1030</v>
      </c>
      <c r="C493" s="7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2042</v>
      </c>
      <c r="T493" t="s">
        <v>2043</v>
      </c>
    </row>
    <row r="494" spans="1:20" ht="17" x14ac:dyDescent="0.2">
      <c r="A494">
        <v>492</v>
      </c>
      <c r="B494" t="s">
        <v>1032</v>
      </c>
      <c r="C494" s="7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2048</v>
      </c>
      <c r="T494" t="s">
        <v>2058</v>
      </c>
    </row>
    <row r="495" spans="1:20" ht="17" x14ac:dyDescent="0.2">
      <c r="A495">
        <v>493</v>
      </c>
      <c r="B495" t="s">
        <v>1034</v>
      </c>
      <c r="C495" s="7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2059</v>
      </c>
      <c r="T495" t="s">
        <v>2060</v>
      </c>
    </row>
    <row r="496" spans="1:20" ht="17" x14ac:dyDescent="0.2">
      <c r="A496">
        <v>494</v>
      </c>
      <c r="B496" t="s">
        <v>1036</v>
      </c>
      <c r="C496" s="7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2044</v>
      </c>
      <c r="T496" t="s">
        <v>2053</v>
      </c>
    </row>
    <row r="497" spans="1:20" ht="17" x14ac:dyDescent="0.2">
      <c r="A497">
        <v>495</v>
      </c>
      <c r="B497" t="s">
        <v>1038</v>
      </c>
      <c r="C497" s="7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2046</v>
      </c>
      <c r="T497" t="s">
        <v>2047</v>
      </c>
    </row>
    <row r="498" spans="1:20" ht="17" x14ac:dyDescent="0.2">
      <c r="A498">
        <v>496</v>
      </c>
      <c r="B498" t="s">
        <v>1040</v>
      </c>
      <c r="C498" s="7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2048</v>
      </c>
      <c r="T498" t="s">
        <v>2056</v>
      </c>
    </row>
    <row r="499" spans="1:20" ht="17" x14ac:dyDescent="0.2">
      <c r="A499">
        <v>497</v>
      </c>
      <c r="B499" t="s">
        <v>1042</v>
      </c>
      <c r="C499" s="7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2044</v>
      </c>
      <c r="T499" t="s">
        <v>2053</v>
      </c>
    </row>
    <row r="500" spans="1:20" ht="17" x14ac:dyDescent="0.2">
      <c r="A500">
        <v>498</v>
      </c>
      <c r="B500" t="s">
        <v>1044</v>
      </c>
      <c r="C500" s="7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2044</v>
      </c>
      <c r="T500" t="s">
        <v>2045</v>
      </c>
    </row>
    <row r="501" spans="1:20" ht="34" x14ac:dyDescent="0.2">
      <c r="A501">
        <v>499</v>
      </c>
      <c r="B501" t="s">
        <v>1046</v>
      </c>
      <c r="C501" s="7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2048</v>
      </c>
      <c r="T501" t="s">
        <v>2049</v>
      </c>
    </row>
    <row r="502" spans="1:20" ht="17" x14ac:dyDescent="0.2">
      <c r="A502">
        <v>500</v>
      </c>
      <c r="B502" t="s">
        <v>1048</v>
      </c>
      <c r="C502" s="7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2046</v>
      </c>
      <c r="T502" t="s">
        <v>2047</v>
      </c>
    </row>
    <row r="503" spans="1:20" ht="17" x14ac:dyDescent="0.2">
      <c r="A503">
        <v>501</v>
      </c>
      <c r="B503" t="s">
        <v>1050</v>
      </c>
      <c r="C503" s="7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2048</v>
      </c>
      <c r="T503" t="s">
        <v>2049</v>
      </c>
    </row>
    <row r="504" spans="1:20" ht="17" x14ac:dyDescent="0.2">
      <c r="A504">
        <v>502</v>
      </c>
      <c r="B504" t="s">
        <v>477</v>
      </c>
      <c r="C504" s="7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2040</v>
      </c>
      <c r="T504" t="s">
        <v>2057</v>
      </c>
    </row>
    <row r="505" spans="1:20" ht="34" x14ac:dyDescent="0.2">
      <c r="A505">
        <v>503</v>
      </c>
      <c r="B505" t="s">
        <v>1053</v>
      </c>
      <c r="C505" s="7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2048</v>
      </c>
      <c r="T505" t="s">
        <v>2051</v>
      </c>
    </row>
    <row r="506" spans="1:20" ht="17" x14ac:dyDescent="0.2">
      <c r="A506">
        <v>504</v>
      </c>
      <c r="B506" t="s">
        <v>1055</v>
      </c>
      <c r="C506" s="7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ht="17" x14ac:dyDescent="0.2">
      <c r="A507">
        <v>505</v>
      </c>
      <c r="B507" t="s">
        <v>1057</v>
      </c>
      <c r="C507" s="7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2054</v>
      </c>
      <c r="T507" t="s">
        <v>2061</v>
      </c>
    </row>
    <row r="508" spans="1:20" ht="17" x14ac:dyDescent="0.2">
      <c r="A508">
        <v>506</v>
      </c>
      <c r="B508" t="s">
        <v>1059</v>
      </c>
      <c r="C508" s="7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2046</v>
      </c>
      <c r="T508" t="s">
        <v>2047</v>
      </c>
    </row>
    <row r="509" spans="1:20" ht="34" x14ac:dyDescent="0.2">
      <c r="A509">
        <v>507</v>
      </c>
      <c r="B509" t="s">
        <v>1061</v>
      </c>
      <c r="C509" s="7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2044</v>
      </c>
      <c r="T509" t="s">
        <v>2045</v>
      </c>
    </row>
    <row r="510" spans="1:20" ht="17" x14ac:dyDescent="0.2">
      <c r="A510">
        <v>508</v>
      </c>
      <c r="B510" t="s">
        <v>1063</v>
      </c>
      <c r="C510" s="7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2046</v>
      </c>
      <c r="T510" t="s">
        <v>2047</v>
      </c>
    </row>
    <row r="511" spans="1:20" ht="17" x14ac:dyDescent="0.2">
      <c r="A511">
        <v>509</v>
      </c>
      <c r="B511" t="s">
        <v>398</v>
      </c>
      <c r="C511" s="7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2046</v>
      </c>
      <c r="T511" t="s">
        <v>2047</v>
      </c>
    </row>
    <row r="512" spans="1:20" ht="17" x14ac:dyDescent="0.2">
      <c r="A512">
        <v>510</v>
      </c>
      <c r="B512" t="s">
        <v>1066</v>
      </c>
      <c r="C512" s="7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2048</v>
      </c>
      <c r="T512" t="s">
        <v>2051</v>
      </c>
    </row>
    <row r="513" spans="1:20" ht="17" x14ac:dyDescent="0.2">
      <c r="A513">
        <v>511</v>
      </c>
      <c r="B513" t="s">
        <v>1068</v>
      </c>
      <c r="C513" s="7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2046</v>
      </c>
      <c r="T513" t="s">
        <v>2047</v>
      </c>
    </row>
    <row r="514" spans="1:20" ht="17" x14ac:dyDescent="0.2">
      <c r="A514">
        <v>512</v>
      </c>
      <c r="B514" t="s">
        <v>1070</v>
      </c>
      <c r="C514" s="7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9">
        <f t="shared" si="29"/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2040</v>
      </c>
      <c r="T514" t="s">
        <v>2057</v>
      </c>
    </row>
    <row r="515" spans="1:20" ht="17" x14ac:dyDescent="0.2">
      <c r="A515">
        <v>513</v>
      </c>
      <c r="B515" t="s">
        <v>1072</v>
      </c>
      <c r="C515" s="7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2048</v>
      </c>
      <c r="T515" t="s">
        <v>2065</v>
      </c>
    </row>
    <row r="516" spans="1:20" ht="17" x14ac:dyDescent="0.2">
      <c r="A516">
        <v>514</v>
      </c>
      <c r="B516" t="s">
        <v>1074</v>
      </c>
      <c r="C516" s="7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ht="17" x14ac:dyDescent="0.2">
      <c r="A517">
        <v>515</v>
      </c>
      <c r="B517" t="s">
        <v>1076</v>
      </c>
      <c r="C517" s="7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2046</v>
      </c>
      <c r="T517" t="s">
        <v>2047</v>
      </c>
    </row>
    <row r="518" spans="1:20" ht="17" x14ac:dyDescent="0.2">
      <c r="A518">
        <v>516</v>
      </c>
      <c r="B518" t="s">
        <v>1078</v>
      </c>
      <c r="C518" s="7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2054</v>
      </c>
      <c r="T518" t="s">
        <v>2055</v>
      </c>
    </row>
    <row r="519" spans="1:20" ht="17" x14ac:dyDescent="0.2">
      <c r="A519">
        <v>517</v>
      </c>
      <c r="B519" t="s">
        <v>1080</v>
      </c>
      <c r="C519" s="7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2042</v>
      </c>
      <c r="T519" t="s">
        <v>2043</v>
      </c>
    </row>
    <row r="520" spans="1:20" ht="34" x14ac:dyDescent="0.2">
      <c r="A520">
        <v>518</v>
      </c>
      <c r="B520" t="s">
        <v>1082</v>
      </c>
      <c r="C520" s="7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2048</v>
      </c>
      <c r="T520" t="s">
        <v>2056</v>
      </c>
    </row>
    <row r="521" spans="1:20" ht="17" x14ac:dyDescent="0.2">
      <c r="A521">
        <v>519</v>
      </c>
      <c r="B521" t="s">
        <v>1084</v>
      </c>
      <c r="C521" s="7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ht="17" x14ac:dyDescent="0.2">
      <c r="A522">
        <v>520</v>
      </c>
      <c r="B522" t="s">
        <v>1086</v>
      </c>
      <c r="C522" s="7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2046</v>
      </c>
      <c r="T522" t="s">
        <v>2047</v>
      </c>
    </row>
    <row r="523" spans="1:20" ht="17" x14ac:dyDescent="0.2">
      <c r="A523">
        <v>521</v>
      </c>
      <c r="B523" t="s">
        <v>1088</v>
      </c>
      <c r="C523" s="7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2048</v>
      </c>
      <c r="T523" t="s">
        <v>2051</v>
      </c>
    </row>
    <row r="524" spans="1:20" ht="34" x14ac:dyDescent="0.2">
      <c r="A524">
        <v>522</v>
      </c>
      <c r="B524" t="s">
        <v>1089</v>
      </c>
      <c r="C524" s="7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2048</v>
      </c>
      <c r="T524" t="s">
        <v>2058</v>
      </c>
    </row>
    <row r="525" spans="1:20" ht="17" x14ac:dyDescent="0.2">
      <c r="A525">
        <v>523</v>
      </c>
      <c r="B525" t="s">
        <v>1091</v>
      </c>
      <c r="C525" s="7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2048</v>
      </c>
      <c r="T525" t="s">
        <v>2058</v>
      </c>
    </row>
    <row r="526" spans="1:20" ht="17" x14ac:dyDescent="0.2">
      <c r="A526">
        <v>524</v>
      </c>
      <c r="B526" t="s">
        <v>1093</v>
      </c>
      <c r="C526" s="7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2046</v>
      </c>
      <c r="T526" t="s">
        <v>2047</v>
      </c>
    </row>
    <row r="527" spans="1:20" ht="34" x14ac:dyDescent="0.2">
      <c r="A527">
        <v>525</v>
      </c>
      <c r="B527" t="s">
        <v>1095</v>
      </c>
      <c r="C527" s="7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2044</v>
      </c>
      <c r="T527" t="s">
        <v>2053</v>
      </c>
    </row>
    <row r="528" spans="1:20" ht="34" x14ac:dyDescent="0.2">
      <c r="A528">
        <v>526</v>
      </c>
      <c r="B528" t="s">
        <v>1097</v>
      </c>
      <c r="C528" s="7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2046</v>
      </c>
      <c r="T528" t="s">
        <v>2047</v>
      </c>
    </row>
    <row r="529" spans="1:20" ht="17" x14ac:dyDescent="0.2">
      <c r="A529">
        <v>527</v>
      </c>
      <c r="B529" t="s">
        <v>1099</v>
      </c>
      <c r="C529" s="7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2048</v>
      </c>
      <c r="T529" t="s">
        <v>2056</v>
      </c>
    </row>
    <row r="530" spans="1:20" ht="17" x14ac:dyDescent="0.2">
      <c r="A530">
        <v>528</v>
      </c>
      <c r="B530" t="s">
        <v>1101</v>
      </c>
      <c r="C530" s="7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2052</v>
      </c>
    </row>
    <row r="531" spans="1:20" ht="17" x14ac:dyDescent="0.2">
      <c r="A531">
        <v>529</v>
      </c>
      <c r="B531" t="s">
        <v>1103</v>
      </c>
      <c r="C531" s="7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2040</v>
      </c>
      <c r="T531" t="s">
        <v>2057</v>
      </c>
    </row>
    <row r="532" spans="1:20" ht="34" x14ac:dyDescent="0.2">
      <c r="A532">
        <v>530</v>
      </c>
      <c r="B532" t="s">
        <v>1105</v>
      </c>
      <c r="C532" s="7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2054</v>
      </c>
      <c r="T532" t="s">
        <v>2041</v>
      </c>
    </row>
    <row r="533" spans="1:20" ht="34" x14ac:dyDescent="0.2">
      <c r="A533">
        <v>531</v>
      </c>
      <c r="B533" t="s">
        <v>1107</v>
      </c>
      <c r="C533" s="7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2040</v>
      </c>
      <c r="T533" t="s">
        <v>2057</v>
      </c>
    </row>
    <row r="534" spans="1:20" ht="17" x14ac:dyDescent="0.2">
      <c r="A534">
        <v>532</v>
      </c>
      <c r="B534" t="s">
        <v>1109</v>
      </c>
      <c r="C534" s="7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2046</v>
      </c>
      <c r="T534" t="s">
        <v>2047</v>
      </c>
    </row>
    <row r="535" spans="1:20" ht="17" x14ac:dyDescent="0.2">
      <c r="A535">
        <v>533</v>
      </c>
      <c r="B535" t="s">
        <v>1111</v>
      </c>
      <c r="C535" s="7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2052</v>
      </c>
    </row>
    <row r="536" spans="1:20" ht="17" x14ac:dyDescent="0.2">
      <c r="A536">
        <v>534</v>
      </c>
      <c r="B536" t="s">
        <v>1113</v>
      </c>
      <c r="C536" s="7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2048</v>
      </c>
      <c r="T536" t="s">
        <v>2051</v>
      </c>
    </row>
    <row r="537" spans="1:20" ht="17" x14ac:dyDescent="0.2">
      <c r="A537">
        <v>535</v>
      </c>
      <c r="B537" t="s">
        <v>1115</v>
      </c>
      <c r="C537" s="7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2046</v>
      </c>
      <c r="T537" t="s">
        <v>2047</v>
      </c>
    </row>
    <row r="538" spans="1:20" ht="17" x14ac:dyDescent="0.2">
      <c r="A538">
        <v>536</v>
      </c>
      <c r="B538" t="s">
        <v>1117</v>
      </c>
      <c r="C538" s="7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2054</v>
      </c>
      <c r="T538" t="s">
        <v>2041</v>
      </c>
    </row>
    <row r="539" spans="1:20" ht="17" x14ac:dyDescent="0.2">
      <c r="A539">
        <v>537</v>
      </c>
      <c r="B539" t="s">
        <v>1119</v>
      </c>
      <c r="C539" s="7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2048</v>
      </c>
      <c r="T539" t="s">
        <v>2049</v>
      </c>
    </row>
    <row r="540" spans="1:20" ht="17" x14ac:dyDescent="0.2">
      <c r="A540">
        <v>538</v>
      </c>
      <c r="B540" t="s">
        <v>1121</v>
      </c>
      <c r="C540" s="7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2040</v>
      </c>
      <c r="T540" t="s">
        <v>2066</v>
      </c>
    </row>
    <row r="541" spans="1:20" ht="17" x14ac:dyDescent="0.2">
      <c r="A541">
        <v>539</v>
      </c>
      <c r="B541" t="s">
        <v>1123</v>
      </c>
      <c r="C541" s="7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2042</v>
      </c>
      <c r="T541" t="s">
        <v>2043</v>
      </c>
    </row>
    <row r="542" spans="1:20" ht="17" x14ac:dyDescent="0.2">
      <c r="A542">
        <v>540</v>
      </c>
      <c r="B542" t="s">
        <v>1125</v>
      </c>
      <c r="C542" s="7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2059</v>
      </c>
      <c r="T542" t="s">
        <v>2060</v>
      </c>
    </row>
    <row r="543" spans="1:20" ht="17" x14ac:dyDescent="0.2">
      <c r="A543">
        <v>541</v>
      </c>
      <c r="B543" t="s">
        <v>1127</v>
      </c>
      <c r="C543" s="7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2040</v>
      </c>
      <c r="T543" t="s">
        <v>2066</v>
      </c>
    </row>
    <row r="544" spans="1:20" ht="17" x14ac:dyDescent="0.2">
      <c r="A544">
        <v>542</v>
      </c>
      <c r="B544" t="s">
        <v>1129</v>
      </c>
      <c r="C544" s="7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2052</v>
      </c>
    </row>
    <row r="545" spans="1:20" ht="17" x14ac:dyDescent="0.2">
      <c r="A545">
        <v>543</v>
      </c>
      <c r="B545" t="s">
        <v>1131</v>
      </c>
      <c r="C545" s="7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2040</v>
      </c>
      <c r="T545" t="s">
        <v>2057</v>
      </c>
    </row>
    <row r="546" spans="1:20" ht="34" x14ac:dyDescent="0.2">
      <c r="A546">
        <v>544</v>
      </c>
      <c r="B546" t="s">
        <v>1133</v>
      </c>
      <c r="C546" s="7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ht="17" x14ac:dyDescent="0.2">
      <c r="A547">
        <v>545</v>
      </c>
      <c r="B547" t="s">
        <v>1135</v>
      </c>
      <c r="C547" s="7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2046</v>
      </c>
      <c r="T547" t="s">
        <v>2047</v>
      </c>
    </row>
    <row r="548" spans="1:20" ht="17" x14ac:dyDescent="0.2">
      <c r="A548">
        <v>546</v>
      </c>
      <c r="B548" t="s">
        <v>1137</v>
      </c>
      <c r="C548" s="7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2046</v>
      </c>
      <c r="T548" t="s">
        <v>2047</v>
      </c>
    </row>
    <row r="549" spans="1:20" ht="17" x14ac:dyDescent="0.2">
      <c r="A549">
        <v>547</v>
      </c>
      <c r="B549" t="s">
        <v>1139</v>
      </c>
      <c r="C549" s="7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2048</v>
      </c>
      <c r="T549" t="s">
        <v>2051</v>
      </c>
    </row>
    <row r="550" spans="1:20" ht="17" x14ac:dyDescent="0.2">
      <c r="A550">
        <v>548</v>
      </c>
      <c r="B550" t="s">
        <v>1141</v>
      </c>
      <c r="C550" s="7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2046</v>
      </c>
      <c r="T550" t="s">
        <v>2047</v>
      </c>
    </row>
    <row r="551" spans="1:20" ht="34" x14ac:dyDescent="0.2">
      <c r="A551">
        <v>549</v>
      </c>
      <c r="B551" t="s">
        <v>1143</v>
      </c>
      <c r="C551" s="7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2044</v>
      </c>
      <c r="T551" t="s">
        <v>2053</v>
      </c>
    </row>
    <row r="552" spans="1:20" ht="34" x14ac:dyDescent="0.2">
      <c r="A552">
        <v>550</v>
      </c>
      <c r="B552" t="s">
        <v>1145</v>
      </c>
      <c r="C552" s="7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2052</v>
      </c>
    </row>
    <row r="553" spans="1:20" ht="17" x14ac:dyDescent="0.2">
      <c r="A553">
        <v>551</v>
      </c>
      <c r="B553" t="s">
        <v>1147</v>
      </c>
      <c r="C553" s="7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2044</v>
      </c>
      <c r="T553" t="s">
        <v>2045</v>
      </c>
    </row>
    <row r="554" spans="1:20" ht="17" x14ac:dyDescent="0.2">
      <c r="A554">
        <v>552</v>
      </c>
      <c r="B554" t="s">
        <v>1149</v>
      </c>
      <c r="C554" s="7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2046</v>
      </c>
      <c r="T554" t="s">
        <v>2047</v>
      </c>
    </row>
    <row r="555" spans="1:20" ht="34" x14ac:dyDescent="0.2">
      <c r="A555">
        <v>553</v>
      </c>
      <c r="B555" t="s">
        <v>1151</v>
      </c>
      <c r="C555" s="7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4" x14ac:dyDescent="0.2">
      <c r="A556">
        <v>554</v>
      </c>
      <c r="B556" t="s">
        <v>1153</v>
      </c>
      <c r="C556" s="7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2052</v>
      </c>
    </row>
    <row r="557" spans="1:20" ht="17" x14ac:dyDescent="0.2">
      <c r="A557">
        <v>555</v>
      </c>
      <c r="B557" t="s">
        <v>1155</v>
      </c>
      <c r="C557" s="7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556</v>
      </c>
      <c r="B558" t="s">
        <v>442</v>
      </c>
      <c r="C558" s="7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2054</v>
      </c>
      <c r="T558" t="s">
        <v>2064</v>
      </c>
    </row>
    <row r="559" spans="1:20" ht="17" x14ac:dyDescent="0.2">
      <c r="A559">
        <v>557</v>
      </c>
      <c r="B559" t="s">
        <v>1158</v>
      </c>
      <c r="C559" s="7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2048</v>
      </c>
      <c r="T559" t="s">
        <v>2068</v>
      </c>
    </row>
    <row r="560" spans="1:20" ht="17" x14ac:dyDescent="0.2">
      <c r="A560">
        <v>558</v>
      </c>
      <c r="B560" t="s">
        <v>1160</v>
      </c>
      <c r="C560" s="7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2046</v>
      </c>
      <c r="T560" t="s">
        <v>2047</v>
      </c>
    </row>
    <row r="561" spans="1:20" ht="17" x14ac:dyDescent="0.2">
      <c r="A561">
        <v>559</v>
      </c>
      <c r="B561" t="s">
        <v>1162</v>
      </c>
      <c r="C561" s="7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2046</v>
      </c>
      <c r="T561" t="s">
        <v>2047</v>
      </c>
    </row>
    <row r="562" spans="1:20" ht="17" x14ac:dyDescent="0.2">
      <c r="A562">
        <v>560</v>
      </c>
      <c r="B562" t="s">
        <v>1164</v>
      </c>
      <c r="C562" s="7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2048</v>
      </c>
      <c r="T562" t="s">
        <v>2056</v>
      </c>
    </row>
    <row r="563" spans="1:20" ht="17" x14ac:dyDescent="0.2">
      <c r="A563">
        <v>561</v>
      </c>
      <c r="B563" t="s">
        <v>1166</v>
      </c>
      <c r="C563" s="7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2046</v>
      </c>
      <c r="T563" t="s">
        <v>2047</v>
      </c>
    </row>
    <row r="564" spans="1:20" ht="34" x14ac:dyDescent="0.2">
      <c r="A564">
        <v>562</v>
      </c>
      <c r="B564" t="s">
        <v>1168</v>
      </c>
      <c r="C564" s="7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17" x14ac:dyDescent="0.2">
      <c r="A565">
        <v>563</v>
      </c>
      <c r="B565" t="s">
        <v>1170</v>
      </c>
      <c r="C565" s="7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2048</v>
      </c>
      <c r="T565" t="s">
        <v>2049</v>
      </c>
    </row>
    <row r="566" spans="1:20" ht="17" x14ac:dyDescent="0.2">
      <c r="A566">
        <v>564</v>
      </c>
      <c r="B566" t="s">
        <v>1172</v>
      </c>
      <c r="C566" s="7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2046</v>
      </c>
      <c r="T566" t="s">
        <v>2047</v>
      </c>
    </row>
    <row r="567" spans="1:20" ht="17" x14ac:dyDescent="0.2">
      <c r="A567">
        <v>565</v>
      </c>
      <c r="B567" t="s">
        <v>1174</v>
      </c>
      <c r="C567" s="7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2046</v>
      </c>
      <c r="T567" t="s">
        <v>2047</v>
      </c>
    </row>
    <row r="568" spans="1:20" ht="17" x14ac:dyDescent="0.2">
      <c r="A568">
        <v>566</v>
      </c>
      <c r="B568" t="s">
        <v>1176</v>
      </c>
      <c r="C568" s="7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2050</v>
      </c>
    </row>
    <row r="569" spans="1:20" ht="34" x14ac:dyDescent="0.2">
      <c r="A569">
        <v>567</v>
      </c>
      <c r="B569" t="s">
        <v>1178</v>
      </c>
      <c r="C569" s="7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17" x14ac:dyDescent="0.2">
      <c r="A570">
        <v>568</v>
      </c>
      <c r="B570" t="s">
        <v>1180</v>
      </c>
      <c r="C570" s="7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2046</v>
      </c>
      <c r="T570" t="s">
        <v>2047</v>
      </c>
    </row>
    <row r="571" spans="1:20" ht="17" x14ac:dyDescent="0.2">
      <c r="A571">
        <v>569</v>
      </c>
      <c r="B571" t="s">
        <v>1182</v>
      </c>
      <c r="C571" s="7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2048</v>
      </c>
      <c r="T571" t="s">
        <v>2056</v>
      </c>
    </row>
    <row r="572" spans="1:20" ht="17" x14ac:dyDescent="0.2">
      <c r="A572">
        <v>570</v>
      </c>
      <c r="B572" t="s">
        <v>1184</v>
      </c>
      <c r="C572" s="7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ht="17" x14ac:dyDescent="0.2">
      <c r="A573">
        <v>571</v>
      </c>
      <c r="B573" t="s">
        <v>1186</v>
      </c>
      <c r="C573" s="7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2048</v>
      </c>
      <c r="T573" t="s">
        <v>2058</v>
      </c>
    </row>
    <row r="574" spans="1:20" ht="17" x14ac:dyDescent="0.2">
      <c r="A574">
        <v>572</v>
      </c>
      <c r="B574" t="s">
        <v>1188</v>
      </c>
      <c r="C574" s="7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ht="17" x14ac:dyDescent="0.2">
      <c r="A575">
        <v>573</v>
      </c>
      <c r="B575" t="s">
        <v>1190</v>
      </c>
      <c r="C575" s="7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2069</v>
      </c>
      <c r="T575" t="s">
        <v>2070</v>
      </c>
    </row>
    <row r="576" spans="1:20" ht="17" x14ac:dyDescent="0.2">
      <c r="A576">
        <v>574</v>
      </c>
      <c r="B576" t="s">
        <v>1192</v>
      </c>
      <c r="C576" s="7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2042</v>
      </c>
      <c r="T576" t="s">
        <v>2043</v>
      </c>
    </row>
    <row r="577" spans="1:20" ht="17" x14ac:dyDescent="0.2">
      <c r="A577">
        <v>575</v>
      </c>
      <c r="B577" t="s">
        <v>1194</v>
      </c>
      <c r="C577" s="7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2046</v>
      </c>
      <c r="T577" t="s">
        <v>2047</v>
      </c>
    </row>
    <row r="578" spans="1:20" ht="34" x14ac:dyDescent="0.2">
      <c r="A578">
        <v>576</v>
      </c>
      <c r="B578" t="s">
        <v>1196</v>
      </c>
      <c r="C578" s="7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9">
        <f t="shared" si="33"/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2046</v>
      </c>
      <c r="T578" t="s">
        <v>2047</v>
      </c>
    </row>
    <row r="579" spans="1:20" ht="17" x14ac:dyDescent="0.2">
      <c r="A579">
        <v>577</v>
      </c>
      <c r="B579" t="s">
        <v>1198</v>
      </c>
      <c r="C579" s="7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2063</v>
      </c>
    </row>
    <row r="580" spans="1:20" ht="17" x14ac:dyDescent="0.2">
      <c r="A580">
        <v>578</v>
      </c>
      <c r="B580" t="s">
        <v>1200</v>
      </c>
      <c r="C580" s="7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2048</v>
      </c>
      <c r="T580" t="s">
        <v>2068</v>
      </c>
    </row>
    <row r="581" spans="1:20" ht="17" x14ac:dyDescent="0.2">
      <c r="A581">
        <v>579</v>
      </c>
      <c r="B581" t="s">
        <v>1202</v>
      </c>
      <c r="C581" s="7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2063</v>
      </c>
    </row>
    <row r="582" spans="1:20" ht="17" x14ac:dyDescent="0.2">
      <c r="A582">
        <v>580</v>
      </c>
      <c r="B582" t="s">
        <v>556</v>
      </c>
      <c r="C582" s="7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2046</v>
      </c>
      <c r="T582" t="s">
        <v>2047</v>
      </c>
    </row>
    <row r="583" spans="1:20" ht="17" x14ac:dyDescent="0.2">
      <c r="A583">
        <v>581</v>
      </c>
      <c r="B583" t="s">
        <v>1205</v>
      </c>
      <c r="C583" s="7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2044</v>
      </c>
      <c r="T583" t="s">
        <v>2045</v>
      </c>
    </row>
    <row r="584" spans="1:20" ht="17" x14ac:dyDescent="0.2">
      <c r="A584">
        <v>582</v>
      </c>
      <c r="B584" t="s">
        <v>1207</v>
      </c>
      <c r="C584" s="7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2040</v>
      </c>
      <c r="T584" t="s">
        <v>2057</v>
      </c>
    </row>
    <row r="585" spans="1:20" ht="34" x14ac:dyDescent="0.2">
      <c r="A585">
        <v>583</v>
      </c>
      <c r="B585" t="s">
        <v>1209</v>
      </c>
      <c r="C585" s="7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2048</v>
      </c>
      <c r="T585" t="s">
        <v>2049</v>
      </c>
    </row>
    <row r="586" spans="1:20" ht="34" x14ac:dyDescent="0.2">
      <c r="A586">
        <v>584</v>
      </c>
      <c r="B586" t="s">
        <v>45</v>
      </c>
      <c r="C586" s="7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2044</v>
      </c>
      <c r="T586" t="s">
        <v>2045</v>
      </c>
    </row>
    <row r="587" spans="1:20" ht="17" x14ac:dyDescent="0.2">
      <c r="A587">
        <v>585</v>
      </c>
      <c r="B587" t="s">
        <v>1212</v>
      </c>
      <c r="C587" s="7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2054</v>
      </c>
      <c r="T587" t="s">
        <v>2064</v>
      </c>
    </row>
    <row r="588" spans="1:20" ht="17" x14ac:dyDescent="0.2">
      <c r="A588">
        <v>586</v>
      </c>
      <c r="B588" t="s">
        <v>1214</v>
      </c>
      <c r="C588" s="7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17" x14ac:dyDescent="0.2">
      <c r="A589">
        <v>587</v>
      </c>
      <c r="B589" t="s">
        <v>1216</v>
      </c>
      <c r="C589" s="7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2042</v>
      </c>
      <c r="T589" t="s">
        <v>2043</v>
      </c>
    </row>
    <row r="590" spans="1:20" ht="17" x14ac:dyDescent="0.2">
      <c r="A590">
        <v>588</v>
      </c>
      <c r="B590" t="s">
        <v>1218</v>
      </c>
      <c r="C590" s="7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2046</v>
      </c>
      <c r="T590" t="s">
        <v>2047</v>
      </c>
    </row>
    <row r="591" spans="1:20" ht="17" x14ac:dyDescent="0.2">
      <c r="A591">
        <v>589</v>
      </c>
      <c r="B591" t="s">
        <v>1220</v>
      </c>
      <c r="C591" s="7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2048</v>
      </c>
      <c r="T591" t="s">
        <v>2049</v>
      </c>
    </row>
    <row r="592" spans="1:20" ht="34" x14ac:dyDescent="0.2">
      <c r="A592">
        <v>590</v>
      </c>
      <c r="B592" t="s">
        <v>1222</v>
      </c>
      <c r="C592" s="7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2054</v>
      </c>
      <c r="T592" t="s">
        <v>2061</v>
      </c>
    </row>
    <row r="593" spans="1:20" ht="17" x14ac:dyDescent="0.2">
      <c r="A593">
        <v>591</v>
      </c>
      <c r="B593" t="s">
        <v>1224</v>
      </c>
      <c r="C593" s="7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2040</v>
      </c>
      <c r="T593" t="s">
        <v>2057</v>
      </c>
    </row>
    <row r="594" spans="1:20" ht="34" x14ac:dyDescent="0.2">
      <c r="A594">
        <v>592</v>
      </c>
      <c r="B594" t="s">
        <v>1226</v>
      </c>
      <c r="C594" s="7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2046</v>
      </c>
      <c r="T594" t="s">
        <v>2047</v>
      </c>
    </row>
    <row r="595" spans="1:20" ht="17" x14ac:dyDescent="0.2">
      <c r="A595">
        <v>593</v>
      </c>
      <c r="B595" t="s">
        <v>1228</v>
      </c>
      <c r="C595" s="7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2048</v>
      </c>
      <c r="T595" t="s">
        <v>2056</v>
      </c>
    </row>
    <row r="596" spans="1:20" ht="34" x14ac:dyDescent="0.2">
      <c r="A596">
        <v>594</v>
      </c>
      <c r="B596" t="s">
        <v>1230</v>
      </c>
      <c r="C596" s="7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2046</v>
      </c>
      <c r="T596" t="s">
        <v>2047</v>
      </c>
    </row>
    <row r="597" spans="1:20" ht="34" x14ac:dyDescent="0.2">
      <c r="A597">
        <v>595</v>
      </c>
      <c r="B597" t="s">
        <v>1232</v>
      </c>
      <c r="C597" s="7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2046</v>
      </c>
      <c r="T597" t="s">
        <v>2047</v>
      </c>
    </row>
    <row r="598" spans="1:20" ht="17" x14ac:dyDescent="0.2">
      <c r="A598">
        <v>596</v>
      </c>
      <c r="B598" t="s">
        <v>1234</v>
      </c>
      <c r="C598" s="7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2048</v>
      </c>
      <c r="T598" t="s">
        <v>2051</v>
      </c>
    </row>
    <row r="599" spans="1:20" ht="17" x14ac:dyDescent="0.2">
      <c r="A599">
        <v>597</v>
      </c>
      <c r="B599" t="s">
        <v>1236</v>
      </c>
      <c r="C599" s="7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2046</v>
      </c>
      <c r="T599" t="s">
        <v>2047</v>
      </c>
    </row>
    <row r="600" spans="1:20" ht="17" x14ac:dyDescent="0.2">
      <c r="A600">
        <v>598</v>
      </c>
      <c r="B600" t="s">
        <v>1238</v>
      </c>
      <c r="C600" s="7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4" x14ac:dyDescent="0.2">
      <c r="A601">
        <v>599</v>
      </c>
      <c r="B601" t="s">
        <v>1240</v>
      </c>
      <c r="C601" s="7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2048</v>
      </c>
      <c r="T601" t="s">
        <v>2049</v>
      </c>
    </row>
    <row r="602" spans="1:20" ht="17" x14ac:dyDescent="0.2">
      <c r="A602">
        <v>600</v>
      </c>
      <c r="B602" t="s">
        <v>1242</v>
      </c>
      <c r="C602" s="7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2042</v>
      </c>
      <c r="T602" t="s">
        <v>2043</v>
      </c>
    </row>
    <row r="603" spans="1:20" ht="17" x14ac:dyDescent="0.2">
      <c r="A603">
        <v>601</v>
      </c>
      <c r="B603" t="s">
        <v>1244</v>
      </c>
      <c r="C603" s="7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2044</v>
      </c>
      <c r="T603" t="s">
        <v>2053</v>
      </c>
    </row>
    <row r="604" spans="1:20" ht="34" x14ac:dyDescent="0.2">
      <c r="A604">
        <v>602</v>
      </c>
      <c r="B604" t="s">
        <v>1246</v>
      </c>
      <c r="C604" s="7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2046</v>
      </c>
      <c r="T604" t="s">
        <v>2047</v>
      </c>
    </row>
    <row r="605" spans="1:20" ht="17" x14ac:dyDescent="0.2">
      <c r="A605">
        <v>603</v>
      </c>
      <c r="B605" t="s">
        <v>1248</v>
      </c>
      <c r="C605" s="7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2046</v>
      </c>
      <c r="T605" t="s">
        <v>2047</v>
      </c>
    </row>
    <row r="606" spans="1:20" ht="17" x14ac:dyDescent="0.2">
      <c r="A606">
        <v>604</v>
      </c>
      <c r="B606" t="s">
        <v>1250</v>
      </c>
      <c r="C606" s="7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2046</v>
      </c>
      <c r="T606" t="s">
        <v>2047</v>
      </c>
    </row>
    <row r="607" spans="1:20" ht="17" x14ac:dyDescent="0.2">
      <c r="A607">
        <v>605</v>
      </c>
      <c r="B607" t="s">
        <v>1252</v>
      </c>
      <c r="C607" s="7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2054</v>
      </c>
      <c r="T607" t="s">
        <v>2055</v>
      </c>
    </row>
    <row r="608" spans="1:20" ht="17" x14ac:dyDescent="0.2">
      <c r="A608">
        <v>606</v>
      </c>
      <c r="B608" t="s">
        <v>1254</v>
      </c>
      <c r="C608" s="7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ht="17" x14ac:dyDescent="0.2">
      <c r="A609">
        <v>607</v>
      </c>
      <c r="B609" t="s">
        <v>1256</v>
      </c>
      <c r="C609" s="7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2042</v>
      </c>
      <c r="T609" t="s">
        <v>2043</v>
      </c>
    </row>
    <row r="610" spans="1:20" ht="17" x14ac:dyDescent="0.2">
      <c r="A610">
        <v>608</v>
      </c>
      <c r="B610" t="s">
        <v>1258</v>
      </c>
      <c r="C610" s="7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2063</v>
      </c>
    </row>
    <row r="611" spans="1:20" ht="17" x14ac:dyDescent="0.2">
      <c r="A611">
        <v>609</v>
      </c>
      <c r="B611" t="s">
        <v>1260</v>
      </c>
      <c r="C611" s="7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2048</v>
      </c>
      <c r="T611" t="s">
        <v>2068</v>
      </c>
    </row>
    <row r="612" spans="1:20" ht="34" x14ac:dyDescent="0.2">
      <c r="A612">
        <v>610</v>
      </c>
      <c r="B612" t="s">
        <v>1262</v>
      </c>
      <c r="C612" s="7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2046</v>
      </c>
      <c r="T612" t="s">
        <v>2047</v>
      </c>
    </row>
    <row r="613" spans="1:20" ht="17" x14ac:dyDescent="0.2">
      <c r="A613">
        <v>611</v>
      </c>
      <c r="B613" t="s">
        <v>1264</v>
      </c>
      <c r="C613" s="7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2046</v>
      </c>
      <c r="T613" t="s">
        <v>2047</v>
      </c>
    </row>
    <row r="614" spans="1:20" ht="17" x14ac:dyDescent="0.2">
      <c r="A614">
        <v>612</v>
      </c>
      <c r="B614" t="s">
        <v>1266</v>
      </c>
      <c r="C614" s="7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2050</v>
      </c>
    </row>
    <row r="615" spans="1:20" ht="34" x14ac:dyDescent="0.2">
      <c r="A615">
        <v>613</v>
      </c>
      <c r="B615" t="s">
        <v>1268</v>
      </c>
      <c r="C615" s="7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2046</v>
      </c>
      <c r="T615" t="s">
        <v>2047</v>
      </c>
    </row>
    <row r="616" spans="1:20" ht="34" x14ac:dyDescent="0.2">
      <c r="A616">
        <v>614</v>
      </c>
      <c r="B616" t="s">
        <v>1270</v>
      </c>
      <c r="C616" s="7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2046</v>
      </c>
      <c r="T616" t="s">
        <v>2047</v>
      </c>
    </row>
    <row r="617" spans="1:20" ht="17" x14ac:dyDescent="0.2">
      <c r="A617">
        <v>615</v>
      </c>
      <c r="B617" t="s">
        <v>1272</v>
      </c>
      <c r="C617" s="7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2046</v>
      </c>
      <c r="T617" t="s">
        <v>2047</v>
      </c>
    </row>
    <row r="618" spans="1:20" ht="17" x14ac:dyDescent="0.2">
      <c r="A618">
        <v>616</v>
      </c>
      <c r="B618" t="s">
        <v>1274</v>
      </c>
      <c r="C618" s="7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2052</v>
      </c>
    </row>
    <row r="619" spans="1:20" ht="17" x14ac:dyDescent="0.2">
      <c r="A619">
        <v>617</v>
      </c>
      <c r="B619" t="s">
        <v>1276</v>
      </c>
      <c r="C619" s="7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2046</v>
      </c>
      <c r="T619" t="s">
        <v>2047</v>
      </c>
    </row>
    <row r="620" spans="1:20" ht="17" x14ac:dyDescent="0.2">
      <c r="A620">
        <v>618</v>
      </c>
      <c r="B620" t="s">
        <v>1278</v>
      </c>
      <c r="C620" s="7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2054</v>
      </c>
      <c r="T620" t="s">
        <v>2055</v>
      </c>
    </row>
    <row r="621" spans="1:20" ht="17" x14ac:dyDescent="0.2">
      <c r="A621">
        <v>619</v>
      </c>
      <c r="B621" t="s">
        <v>1280</v>
      </c>
      <c r="C621" s="7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2046</v>
      </c>
      <c r="T621" t="s">
        <v>2047</v>
      </c>
    </row>
    <row r="622" spans="1:20" ht="17" x14ac:dyDescent="0.2">
      <c r="A622">
        <v>620</v>
      </c>
      <c r="B622" t="s">
        <v>1282</v>
      </c>
      <c r="C622" s="7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2059</v>
      </c>
      <c r="T622" t="s">
        <v>2060</v>
      </c>
    </row>
    <row r="623" spans="1:20" ht="17" x14ac:dyDescent="0.2">
      <c r="A623">
        <v>621</v>
      </c>
      <c r="B623" t="s">
        <v>1284</v>
      </c>
      <c r="C623" s="7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2046</v>
      </c>
      <c r="T623" t="s">
        <v>2047</v>
      </c>
    </row>
    <row r="624" spans="1:20" ht="17" x14ac:dyDescent="0.2">
      <c r="A624">
        <v>622</v>
      </c>
      <c r="B624" t="s">
        <v>1286</v>
      </c>
      <c r="C624" s="7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2052</v>
      </c>
    </row>
    <row r="625" spans="1:20" ht="17" x14ac:dyDescent="0.2">
      <c r="A625">
        <v>623</v>
      </c>
      <c r="B625" t="s">
        <v>1288</v>
      </c>
      <c r="C625" s="7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2046</v>
      </c>
      <c r="T625" t="s">
        <v>2047</v>
      </c>
    </row>
    <row r="626" spans="1:20" ht="17" x14ac:dyDescent="0.2">
      <c r="A626">
        <v>624</v>
      </c>
      <c r="B626" t="s">
        <v>1290</v>
      </c>
      <c r="C626" s="7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2059</v>
      </c>
      <c r="T626" t="s">
        <v>2060</v>
      </c>
    </row>
    <row r="627" spans="1:20" ht="34" x14ac:dyDescent="0.2">
      <c r="A627">
        <v>625</v>
      </c>
      <c r="B627" t="s">
        <v>1292</v>
      </c>
      <c r="C627" s="7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2046</v>
      </c>
      <c r="T627" t="s">
        <v>2047</v>
      </c>
    </row>
    <row r="628" spans="1:20" ht="34" x14ac:dyDescent="0.2">
      <c r="A628">
        <v>626</v>
      </c>
      <c r="B628" t="s">
        <v>1294</v>
      </c>
      <c r="C628" s="7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2046</v>
      </c>
      <c r="T628" t="s">
        <v>2047</v>
      </c>
    </row>
    <row r="629" spans="1:20" ht="17" x14ac:dyDescent="0.2">
      <c r="A629">
        <v>627</v>
      </c>
      <c r="B629" t="s">
        <v>1296</v>
      </c>
      <c r="C629" s="7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2042</v>
      </c>
      <c r="T629" t="s">
        <v>2043</v>
      </c>
    </row>
    <row r="630" spans="1:20" ht="17" x14ac:dyDescent="0.2">
      <c r="A630">
        <v>628</v>
      </c>
      <c r="B630" t="s">
        <v>1298</v>
      </c>
      <c r="C630" s="7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2052</v>
      </c>
    </row>
    <row r="631" spans="1:20" ht="17" x14ac:dyDescent="0.2">
      <c r="A631">
        <v>629</v>
      </c>
      <c r="B631" t="s">
        <v>1300</v>
      </c>
      <c r="C631" s="7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2046</v>
      </c>
      <c r="T631" t="s">
        <v>2047</v>
      </c>
    </row>
    <row r="632" spans="1:20" ht="17" x14ac:dyDescent="0.2">
      <c r="A632">
        <v>630</v>
      </c>
      <c r="B632" t="s">
        <v>1302</v>
      </c>
      <c r="C632" s="7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2046</v>
      </c>
      <c r="T632" t="s">
        <v>2047</v>
      </c>
    </row>
    <row r="633" spans="1:20" ht="17" x14ac:dyDescent="0.2">
      <c r="A633">
        <v>631</v>
      </c>
      <c r="B633" t="s">
        <v>1304</v>
      </c>
      <c r="C633" s="7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2046</v>
      </c>
      <c r="T633" t="s">
        <v>2047</v>
      </c>
    </row>
    <row r="634" spans="1:20" ht="17" x14ac:dyDescent="0.2">
      <c r="A634">
        <v>632</v>
      </c>
      <c r="B634" t="s">
        <v>1306</v>
      </c>
      <c r="C634" s="7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2046</v>
      </c>
      <c r="T634" t="s">
        <v>2047</v>
      </c>
    </row>
    <row r="635" spans="1:20" ht="34" x14ac:dyDescent="0.2">
      <c r="A635">
        <v>633</v>
      </c>
      <c r="B635" t="s">
        <v>1308</v>
      </c>
      <c r="C635" s="7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2048</v>
      </c>
      <c r="T635" t="s">
        <v>2056</v>
      </c>
    </row>
    <row r="636" spans="1:20" ht="17" x14ac:dyDescent="0.2">
      <c r="A636">
        <v>634</v>
      </c>
      <c r="B636" t="s">
        <v>1310</v>
      </c>
      <c r="C636" s="7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2048</v>
      </c>
      <c r="T636" t="s">
        <v>2065</v>
      </c>
    </row>
    <row r="637" spans="1:20" ht="17" x14ac:dyDescent="0.2">
      <c r="A637">
        <v>635</v>
      </c>
      <c r="B637" t="s">
        <v>1312</v>
      </c>
      <c r="C637" s="7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2048</v>
      </c>
      <c r="T637" t="s">
        <v>2065</v>
      </c>
    </row>
    <row r="638" spans="1:20" ht="17" x14ac:dyDescent="0.2">
      <c r="A638">
        <v>636</v>
      </c>
      <c r="B638" t="s">
        <v>1314</v>
      </c>
      <c r="C638" s="7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2048</v>
      </c>
      <c r="T638" t="s">
        <v>2056</v>
      </c>
    </row>
    <row r="639" spans="1:20" ht="17" x14ac:dyDescent="0.2">
      <c r="A639">
        <v>637</v>
      </c>
      <c r="B639" t="s">
        <v>1316</v>
      </c>
      <c r="C639" s="7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2046</v>
      </c>
      <c r="T639" t="s">
        <v>2047</v>
      </c>
    </row>
    <row r="640" spans="1:20" ht="17" x14ac:dyDescent="0.2">
      <c r="A640">
        <v>638</v>
      </c>
      <c r="B640" t="s">
        <v>1318</v>
      </c>
      <c r="C640" s="7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2046</v>
      </c>
      <c r="T640" t="s">
        <v>2047</v>
      </c>
    </row>
    <row r="641" spans="1:20" ht="17" x14ac:dyDescent="0.2">
      <c r="A641">
        <v>639</v>
      </c>
      <c r="B641" t="s">
        <v>1320</v>
      </c>
      <c r="C641" s="7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2048</v>
      </c>
      <c r="T641" t="s">
        <v>2051</v>
      </c>
    </row>
    <row r="642" spans="1:20" ht="17" x14ac:dyDescent="0.2">
      <c r="A642">
        <v>640</v>
      </c>
      <c r="B642" t="s">
        <v>1322</v>
      </c>
      <c r="C642" s="7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9">
        <f t="shared" si="37"/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2046</v>
      </c>
      <c r="T642" t="s">
        <v>2047</v>
      </c>
    </row>
    <row r="643" spans="1:20" ht="34" x14ac:dyDescent="0.2">
      <c r="A643">
        <v>641</v>
      </c>
      <c r="B643" t="s">
        <v>1324</v>
      </c>
      <c r="C643" s="7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2046</v>
      </c>
      <c r="T643" t="s">
        <v>2047</v>
      </c>
    </row>
    <row r="644" spans="1:20" ht="17" x14ac:dyDescent="0.2">
      <c r="A644">
        <v>642</v>
      </c>
      <c r="B644" t="s">
        <v>1326</v>
      </c>
      <c r="C644" s="7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2044</v>
      </c>
      <c r="T644" t="s">
        <v>2053</v>
      </c>
    </row>
    <row r="645" spans="1:20" ht="17" x14ac:dyDescent="0.2">
      <c r="A645">
        <v>643</v>
      </c>
      <c r="B645" t="s">
        <v>1328</v>
      </c>
      <c r="C645" s="7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2046</v>
      </c>
      <c r="T645" t="s">
        <v>2047</v>
      </c>
    </row>
    <row r="646" spans="1:20" ht="17" x14ac:dyDescent="0.2">
      <c r="A646">
        <v>644</v>
      </c>
      <c r="B646" t="s">
        <v>1330</v>
      </c>
      <c r="C646" s="7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2046</v>
      </c>
      <c r="T646" t="s">
        <v>2047</v>
      </c>
    </row>
    <row r="647" spans="1:20" ht="17" x14ac:dyDescent="0.2">
      <c r="A647">
        <v>645</v>
      </c>
      <c r="B647" t="s">
        <v>1332</v>
      </c>
      <c r="C647" s="7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17" x14ac:dyDescent="0.2">
      <c r="A648">
        <v>646</v>
      </c>
      <c r="B648" t="s">
        <v>1334</v>
      </c>
      <c r="C648" s="7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2040</v>
      </c>
      <c r="T648" t="s">
        <v>2057</v>
      </c>
    </row>
    <row r="649" spans="1:20" ht="17" x14ac:dyDescent="0.2">
      <c r="A649">
        <v>647</v>
      </c>
      <c r="B649" t="s">
        <v>1336</v>
      </c>
      <c r="C649" s="7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2054</v>
      </c>
      <c r="T649" t="s">
        <v>2064</v>
      </c>
    </row>
    <row r="650" spans="1:20" ht="17" x14ac:dyDescent="0.2">
      <c r="A650">
        <v>648</v>
      </c>
      <c r="B650" t="s">
        <v>1338</v>
      </c>
      <c r="C650" s="7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2042</v>
      </c>
      <c r="T650" t="s">
        <v>2043</v>
      </c>
    </row>
    <row r="651" spans="1:20" ht="17" x14ac:dyDescent="0.2">
      <c r="A651">
        <v>649</v>
      </c>
      <c r="B651" t="s">
        <v>1340</v>
      </c>
      <c r="C651" s="7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2046</v>
      </c>
      <c r="T651" t="s">
        <v>2047</v>
      </c>
    </row>
    <row r="652" spans="1:20" ht="17" x14ac:dyDescent="0.2">
      <c r="A652">
        <v>650</v>
      </c>
      <c r="B652" t="s">
        <v>1342</v>
      </c>
      <c r="C652" s="7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2063</v>
      </c>
    </row>
    <row r="653" spans="1:20" ht="17" x14ac:dyDescent="0.2">
      <c r="A653">
        <v>651</v>
      </c>
      <c r="B653" t="s">
        <v>1344</v>
      </c>
      <c r="C653" s="7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2048</v>
      </c>
      <c r="T653" t="s">
        <v>2058</v>
      </c>
    </row>
    <row r="654" spans="1:20" ht="17" x14ac:dyDescent="0.2">
      <c r="A654">
        <v>652</v>
      </c>
      <c r="B654" t="s">
        <v>1346</v>
      </c>
      <c r="C654" s="7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2044</v>
      </c>
      <c r="T654" t="s">
        <v>2045</v>
      </c>
    </row>
    <row r="655" spans="1:20" ht="17" x14ac:dyDescent="0.2">
      <c r="A655">
        <v>653</v>
      </c>
      <c r="B655" t="s">
        <v>1348</v>
      </c>
      <c r="C655" s="7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2044</v>
      </c>
      <c r="T655" t="s">
        <v>2045</v>
      </c>
    </row>
    <row r="656" spans="1:20" ht="17" x14ac:dyDescent="0.2">
      <c r="A656">
        <v>654</v>
      </c>
      <c r="B656" t="s">
        <v>1350</v>
      </c>
      <c r="C656" s="7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2062</v>
      </c>
    </row>
    <row r="657" spans="1:20" ht="17" x14ac:dyDescent="0.2">
      <c r="A657">
        <v>655</v>
      </c>
      <c r="B657" t="s">
        <v>1352</v>
      </c>
      <c r="C657" s="7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2059</v>
      </c>
      <c r="T657" t="s">
        <v>2060</v>
      </c>
    </row>
    <row r="658" spans="1:20" ht="34" x14ac:dyDescent="0.2">
      <c r="A658">
        <v>656</v>
      </c>
      <c r="B658" t="s">
        <v>1354</v>
      </c>
      <c r="C658" s="7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2042</v>
      </c>
      <c r="T658" t="s">
        <v>2043</v>
      </c>
    </row>
    <row r="659" spans="1:20" ht="17" x14ac:dyDescent="0.2">
      <c r="A659">
        <v>657</v>
      </c>
      <c r="B659" t="s">
        <v>1356</v>
      </c>
      <c r="C659" s="7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2048</v>
      </c>
      <c r="T659" t="s">
        <v>2068</v>
      </c>
    </row>
    <row r="660" spans="1:20" ht="17" x14ac:dyDescent="0.2">
      <c r="A660">
        <v>658</v>
      </c>
      <c r="B660" t="s">
        <v>1358</v>
      </c>
      <c r="C660" s="7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ht="17" x14ac:dyDescent="0.2">
      <c r="A661">
        <v>659</v>
      </c>
      <c r="B661" t="s">
        <v>1360</v>
      </c>
      <c r="C661" s="7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2048</v>
      </c>
      <c r="T661" t="s">
        <v>2049</v>
      </c>
    </row>
    <row r="662" spans="1:20" ht="17" x14ac:dyDescent="0.2">
      <c r="A662">
        <v>660</v>
      </c>
      <c r="B662" t="s">
        <v>1362</v>
      </c>
      <c r="C662" s="7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2046</v>
      </c>
      <c r="T662" t="s">
        <v>2047</v>
      </c>
    </row>
    <row r="663" spans="1:20" ht="17" x14ac:dyDescent="0.2">
      <c r="A663">
        <v>661</v>
      </c>
      <c r="B663" t="s">
        <v>1364</v>
      </c>
      <c r="C663" s="7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2063</v>
      </c>
    </row>
    <row r="664" spans="1:20" ht="17" x14ac:dyDescent="0.2">
      <c r="A664">
        <v>662</v>
      </c>
      <c r="B664" t="s">
        <v>1366</v>
      </c>
      <c r="C664" s="7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2046</v>
      </c>
      <c r="T664" t="s">
        <v>2047</v>
      </c>
    </row>
    <row r="665" spans="1:20" ht="17" x14ac:dyDescent="0.2">
      <c r="A665">
        <v>663</v>
      </c>
      <c r="B665" t="s">
        <v>1368</v>
      </c>
      <c r="C665" s="7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2046</v>
      </c>
      <c r="T665" t="s">
        <v>2047</v>
      </c>
    </row>
    <row r="666" spans="1:20" ht="17" x14ac:dyDescent="0.2">
      <c r="A666">
        <v>664</v>
      </c>
      <c r="B666" t="s">
        <v>708</v>
      </c>
      <c r="C666" s="7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2063</v>
      </c>
    </row>
    <row r="667" spans="1:20" ht="17" x14ac:dyDescent="0.2">
      <c r="A667">
        <v>665</v>
      </c>
      <c r="B667" t="s">
        <v>1371</v>
      </c>
      <c r="C667" s="7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2048</v>
      </c>
      <c r="T667" t="s">
        <v>2049</v>
      </c>
    </row>
    <row r="668" spans="1:20" ht="17" x14ac:dyDescent="0.2">
      <c r="A668">
        <v>666</v>
      </c>
      <c r="B668" t="s">
        <v>1373</v>
      </c>
      <c r="C668" s="7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2046</v>
      </c>
      <c r="T668" t="s">
        <v>2047</v>
      </c>
    </row>
    <row r="669" spans="1:20" ht="34" x14ac:dyDescent="0.2">
      <c r="A669">
        <v>667</v>
      </c>
      <c r="B669" t="s">
        <v>1375</v>
      </c>
      <c r="C669" s="7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2069</v>
      </c>
      <c r="T669" t="s">
        <v>2070</v>
      </c>
    </row>
    <row r="670" spans="1:20" ht="34" x14ac:dyDescent="0.2">
      <c r="A670">
        <v>668</v>
      </c>
      <c r="B670" t="s">
        <v>1377</v>
      </c>
      <c r="C670" s="7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2046</v>
      </c>
      <c r="T670" t="s">
        <v>2047</v>
      </c>
    </row>
    <row r="671" spans="1:20" ht="17" x14ac:dyDescent="0.2">
      <c r="A671">
        <v>669</v>
      </c>
      <c r="B671" t="s">
        <v>1379</v>
      </c>
      <c r="C671" s="7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2046</v>
      </c>
      <c r="T671" t="s">
        <v>2047</v>
      </c>
    </row>
    <row r="672" spans="1:20" ht="34" x14ac:dyDescent="0.2">
      <c r="A672">
        <v>670</v>
      </c>
      <c r="B672" t="s">
        <v>1334</v>
      </c>
      <c r="C672" s="7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2052</v>
      </c>
    </row>
    <row r="673" spans="1:20" ht="34" x14ac:dyDescent="0.2">
      <c r="A673">
        <v>671</v>
      </c>
      <c r="B673" t="s">
        <v>1382</v>
      </c>
      <c r="C673" s="7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2046</v>
      </c>
      <c r="T673" t="s">
        <v>2047</v>
      </c>
    </row>
    <row r="674" spans="1:20" ht="17" x14ac:dyDescent="0.2">
      <c r="A674">
        <v>672</v>
      </c>
      <c r="B674" t="s">
        <v>1384</v>
      </c>
      <c r="C674" s="7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2046</v>
      </c>
      <c r="T674" t="s">
        <v>2047</v>
      </c>
    </row>
    <row r="675" spans="1:20" ht="17" x14ac:dyDescent="0.2">
      <c r="A675">
        <v>673</v>
      </c>
      <c r="B675" t="s">
        <v>1386</v>
      </c>
      <c r="C675" s="7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2052</v>
      </c>
    </row>
    <row r="676" spans="1:20" ht="17" x14ac:dyDescent="0.2">
      <c r="A676">
        <v>674</v>
      </c>
      <c r="B676" t="s">
        <v>1388</v>
      </c>
      <c r="C676" s="7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2059</v>
      </c>
      <c r="T676" t="s">
        <v>2060</v>
      </c>
    </row>
    <row r="677" spans="1:20" ht="17" x14ac:dyDescent="0.2">
      <c r="A677">
        <v>675</v>
      </c>
      <c r="B677" t="s">
        <v>1390</v>
      </c>
      <c r="C677" s="7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2069</v>
      </c>
      <c r="T677" t="s">
        <v>2070</v>
      </c>
    </row>
    <row r="678" spans="1:20" ht="17" x14ac:dyDescent="0.2">
      <c r="A678">
        <v>676</v>
      </c>
      <c r="B678" t="s">
        <v>1392</v>
      </c>
      <c r="C678" s="7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2059</v>
      </c>
      <c r="T678" t="s">
        <v>2060</v>
      </c>
    </row>
    <row r="679" spans="1:20" ht="17" x14ac:dyDescent="0.2">
      <c r="A679">
        <v>677</v>
      </c>
      <c r="B679" t="s">
        <v>1394</v>
      </c>
      <c r="C679" s="7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2054</v>
      </c>
      <c r="T679" t="s">
        <v>2041</v>
      </c>
    </row>
    <row r="680" spans="1:20" ht="17" x14ac:dyDescent="0.2">
      <c r="A680">
        <v>678</v>
      </c>
      <c r="B680" t="s">
        <v>1396</v>
      </c>
      <c r="C680" s="7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2048</v>
      </c>
      <c r="T680" t="s">
        <v>2051</v>
      </c>
    </row>
    <row r="681" spans="1:20" ht="17" x14ac:dyDescent="0.2">
      <c r="A681">
        <v>679</v>
      </c>
      <c r="B681" t="s">
        <v>668</v>
      </c>
      <c r="C681" s="7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2042</v>
      </c>
      <c r="T681" t="s">
        <v>2043</v>
      </c>
    </row>
    <row r="682" spans="1:20" ht="34" x14ac:dyDescent="0.2">
      <c r="A682">
        <v>680</v>
      </c>
      <c r="B682" t="s">
        <v>1399</v>
      </c>
      <c r="C682" s="7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2040</v>
      </c>
      <c r="T682" t="s">
        <v>2066</v>
      </c>
    </row>
    <row r="683" spans="1:20" ht="34" x14ac:dyDescent="0.2">
      <c r="A683">
        <v>681</v>
      </c>
      <c r="B683" t="s">
        <v>1401</v>
      </c>
      <c r="C683" s="7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2046</v>
      </c>
      <c r="T683" t="s">
        <v>2047</v>
      </c>
    </row>
    <row r="684" spans="1:20" ht="17" x14ac:dyDescent="0.2">
      <c r="A684">
        <v>682</v>
      </c>
      <c r="B684" t="s">
        <v>1403</v>
      </c>
      <c r="C684" s="7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2046</v>
      </c>
      <c r="T684" t="s">
        <v>2047</v>
      </c>
    </row>
    <row r="685" spans="1:20" ht="17" x14ac:dyDescent="0.2">
      <c r="A685">
        <v>683</v>
      </c>
      <c r="B685" t="s">
        <v>1405</v>
      </c>
      <c r="C685" s="7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2046</v>
      </c>
      <c r="T685" t="s">
        <v>2047</v>
      </c>
    </row>
    <row r="686" spans="1:20" ht="17" x14ac:dyDescent="0.2">
      <c r="A686">
        <v>684</v>
      </c>
      <c r="B686" t="s">
        <v>1407</v>
      </c>
      <c r="C686" s="7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2054</v>
      </c>
      <c r="T686" t="s">
        <v>2055</v>
      </c>
    </row>
    <row r="687" spans="1:20" ht="17" x14ac:dyDescent="0.2">
      <c r="A687">
        <v>685</v>
      </c>
      <c r="B687" t="s">
        <v>1409</v>
      </c>
      <c r="C687" s="7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2046</v>
      </c>
      <c r="T687" t="s">
        <v>2047</v>
      </c>
    </row>
    <row r="688" spans="1:20" ht="17" x14ac:dyDescent="0.2">
      <c r="A688">
        <v>686</v>
      </c>
      <c r="B688" t="s">
        <v>1411</v>
      </c>
      <c r="C688" s="7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2044</v>
      </c>
      <c r="T688" t="s">
        <v>2053</v>
      </c>
    </row>
    <row r="689" spans="1:20" ht="17" x14ac:dyDescent="0.2">
      <c r="A689">
        <v>687</v>
      </c>
      <c r="B689" t="s">
        <v>1413</v>
      </c>
      <c r="C689" s="7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2046</v>
      </c>
      <c r="T689" t="s">
        <v>2047</v>
      </c>
    </row>
    <row r="690" spans="1:20" ht="17" x14ac:dyDescent="0.2">
      <c r="A690">
        <v>688</v>
      </c>
      <c r="B690" t="s">
        <v>1415</v>
      </c>
      <c r="C690" s="7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2048</v>
      </c>
      <c r="T690" t="s">
        <v>2065</v>
      </c>
    </row>
    <row r="691" spans="1:20" ht="17" x14ac:dyDescent="0.2">
      <c r="A691">
        <v>689</v>
      </c>
      <c r="B691" t="s">
        <v>1417</v>
      </c>
      <c r="C691" s="7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2044</v>
      </c>
      <c r="T691" t="s">
        <v>2045</v>
      </c>
    </row>
    <row r="692" spans="1:20" ht="17" x14ac:dyDescent="0.2">
      <c r="A692">
        <v>690</v>
      </c>
      <c r="B692" t="s">
        <v>1419</v>
      </c>
      <c r="C692" s="7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2048</v>
      </c>
      <c r="T692" t="s">
        <v>2049</v>
      </c>
    </row>
    <row r="693" spans="1:20" ht="17" x14ac:dyDescent="0.2">
      <c r="A693">
        <v>691</v>
      </c>
      <c r="B693" t="s">
        <v>1421</v>
      </c>
      <c r="C693" s="7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2048</v>
      </c>
      <c r="T693" t="s">
        <v>2049</v>
      </c>
    </row>
    <row r="694" spans="1:20" ht="17" x14ac:dyDescent="0.2">
      <c r="A694">
        <v>692</v>
      </c>
      <c r="B694" t="s">
        <v>1423</v>
      </c>
      <c r="C694" s="7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4" x14ac:dyDescent="0.2">
      <c r="A695">
        <v>693</v>
      </c>
      <c r="B695" t="s">
        <v>1425</v>
      </c>
      <c r="C695" s="7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2046</v>
      </c>
      <c r="T695" t="s">
        <v>2047</v>
      </c>
    </row>
    <row r="696" spans="1:20" ht="17" x14ac:dyDescent="0.2">
      <c r="A696">
        <v>694</v>
      </c>
      <c r="B696" t="s">
        <v>1427</v>
      </c>
      <c r="C696" s="7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2046</v>
      </c>
      <c r="T696" t="s">
        <v>2047</v>
      </c>
    </row>
    <row r="697" spans="1:20" ht="17" x14ac:dyDescent="0.2">
      <c r="A697">
        <v>695</v>
      </c>
      <c r="B697" t="s">
        <v>1429</v>
      </c>
      <c r="C697" s="7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ht="17" x14ac:dyDescent="0.2">
      <c r="A698">
        <v>696</v>
      </c>
      <c r="B698" t="s">
        <v>1431</v>
      </c>
      <c r="C698" s="7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2046</v>
      </c>
      <c r="T698" t="s">
        <v>2047</v>
      </c>
    </row>
    <row r="699" spans="1:20" ht="34" x14ac:dyDescent="0.2">
      <c r="A699">
        <v>697</v>
      </c>
      <c r="B699" t="s">
        <v>1433</v>
      </c>
      <c r="C699" s="7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2050</v>
      </c>
    </row>
    <row r="700" spans="1:20" ht="17" x14ac:dyDescent="0.2">
      <c r="A700">
        <v>698</v>
      </c>
      <c r="B700" t="s">
        <v>1435</v>
      </c>
      <c r="C700" s="7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2044</v>
      </c>
      <c r="T700" t="s">
        <v>2053</v>
      </c>
    </row>
    <row r="701" spans="1:20" ht="17" x14ac:dyDescent="0.2">
      <c r="A701">
        <v>699</v>
      </c>
      <c r="B701" t="s">
        <v>444</v>
      </c>
      <c r="C701" s="7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2048</v>
      </c>
      <c r="T701" t="s">
        <v>2051</v>
      </c>
    </row>
    <row r="702" spans="1:20" ht="34" x14ac:dyDescent="0.2">
      <c r="A702">
        <v>700</v>
      </c>
      <c r="B702" t="s">
        <v>1438</v>
      </c>
      <c r="C702" s="7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2044</v>
      </c>
      <c r="T702" t="s">
        <v>2053</v>
      </c>
    </row>
    <row r="703" spans="1:20" ht="34" x14ac:dyDescent="0.2">
      <c r="A703">
        <v>701</v>
      </c>
      <c r="B703" t="s">
        <v>1440</v>
      </c>
      <c r="C703" s="7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2046</v>
      </c>
      <c r="T703" t="s">
        <v>2047</v>
      </c>
    </row>
    <row r="704" spans="1:20" ht="34" x14ac:dyDescent="0.2">
      <c r="A704">
        <v>702</v>
      </c>
      <c r="B704" t="s">
        <v>1442</v>
      </c>
      <c r="C704" s="7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2044</v>
      </c>
      <c r="T704" t="s">
        <v>2053</v>
      </c>
    </row>
    <row r="705" spans="1:20" ht="17" x14ac:dyDescent="0.2">
      <c r="A705">
        <v>703</v>
      </c>
      <c r="B705" t="s">
        <v>1444</v>
      </c>
      <c r="C705" s="7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2054</v>
      </c>
      <c r="T705" t="s">
        <v>2064</v>
      </c>
    </row>
    <row r="706" spans="1:20" ht="34" x14ac:dyDescent="0.2">
      <c r="A706">
        <v>704</v>
      </c>
      <c r="B706" t="s">
        <v>1446</v>
      </c>
      <c r="C706" s="7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9">
        <f t="shared" si="41"/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2048</v>
      </c>
      <c r="T706" t="s">
        <v>2056</v>
      </c>
    </row>
    <row r="707" spans="1:20" ht="17" x14ac:dyDescent="0.2">
      <c r="A707">
        <v>705</v>
      </c>
      <c r="B707" t="s">
        <v>1448</v>
      </c>
      <c r="C707" s="7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2054</v>
      </c>
      <c r="T707" t="s">
        <v>2055</v>
      </c>
    </row>
    <row r="708" spans="1:20" ht="34" x14ac:dyDescent="0.2">
      <c r="A708">
        <v>706</v>
      </c>
      <c r="B708" t="s">
        <v>1450</v>
      </c>
      <c r="C708" s="7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2044</v>
      </c>
      <c r="T708" t="s">
        <v>2045</v>
      </c>
    </row>
    <row r="709" spans="1:20" ht="34" x14ac:dyDescent="0.2">
      <c r="A709">
        <v>707</v>
      </c>
      <c r="B709" t="s">
        <v>1452</v>
      </c>
      <c r="C709" s="7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2048</v>
      </c>
      <c r="T709" t="s">
        <v>2051</v>
      </c>
    </row>
    <row r="710" spans="1:20" ht="17" x14ac:dyDescent="0.2">
      <c r="A710">
        <v>708</v>
      </c>
      <c r="B710" t="s">
        <v>1454</v>
      </c>
      <c r="C710" s="7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2046</v>
      </c>
      <c r="T710" t="s">
        <v>2047</v>
      </c>
    </row>
    <row r="711" spans="1:20" ht="17" x14ac:dyDescent="0.2">
      <c r="A711">
        <v>709</v>
      </c>
      <c r="B711" t="s">
        <v>1456</v>
      </c>
      <c r="C711" s="7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2046</v>
      </c>
      <c r="T711" t="s">
        <v>2047</v>
      </c>
    </row>
    <row r="712" spans="1:20" ht="34" x14ac:dyDescent="0.2">
      <c r="A712">
        <v>710</v>
      </c>
      <c r="B712" t="s">
        <v>1458</v>
      </c>
      <c r="C712" s="7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2046</v>
      </c>
      <c r="T712" t="s">
        <v>2047</v>
      </c>
    </row>
    <row r="713" spans="1:20" ht="34" x14ac:dyDescent="0.2">
      <c r="A713">
        <v>711</v>
      </c>
      <c r="B713" t="s">
        <v>1460</v>
      </c>
      <c r="C713" s="7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2046</v>
      </c>
      <c r="T713" t="s">
        <v>2047</v>
      </c>
    </row>
    <row r="714" spans="1:20" ht="34" x14ac:dyDescent="0.2">
      <c r="A714">
        <v>712</v>
      </c>
      <c r="B714" t="s">
        <v>1462</v>
      </c>
      <c r="C714" s="7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2046</v>
      </c>
      <c r="T714" t="s">
        <v>2047</v>
      </c>
    </row>
    <row r="715" spans="1:20" ht="17" x14ac:dyDescent="0.2">
      <c r="A715">
        <v>713</v>
      </c>
      <c r="B715" t="s">
        <v>1464</v>
      </c>
      <c r="C715" s="7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2054</v>
      </c>
      <c r="T715" t="s">
        <v>2061</v>
      </c>
    </row>
    <row r="716" spans="1:20" ht="17" x14ac:dyDescent="0.2">
      <c r="A716">
        <v>714</v>
      </c>
      <c r="B716" t="s">
        <v>1466</v>
      </c>
      <c r="C716" s="7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ht="17" x14ac:dyDescent="0.2">
      <c r="A717">
        <v>715</v>
      </c>
      <c r="B717" t="s">
        <v>1468</v>
      </c>
      <c r="C717" s="7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2040</v>
      </c>
      <c r="T717" t="s">
        <v>2066</v>
      </c>
    </row>
    <row r="718" spans="1:20" ht="17" x14ac:dyDescent="0.2">
      <c r="A718">
        <v>716</v>
      </c>
      <c r="B718" t="s">
        <v>1470</v>
      </c>
      <c r="C718" s="7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2046</v>
      </c>
      <c r="T718" t="s">
        <v>2047</v>
      </c>
    </row>
    <row r="719" spans="1:20" ht="34" x14ac:dyDescent="0.2">
      <c r="A719">
        <v>717</v>
      </c>
      <c r="B719" t="s">
        <v>1472</v>
      </c>
      <c r="C719" s="7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2048</v>
      </c>
      <c r="T719" t="s">
        <v>2049</v>
      </c>
    </row>
    <row r="720" spans="1:20" ht="17" x14ac:dyDescent="0.2">
      <c r="A720">
        <v>718</v>
      </c>
      <c r="B720" t="s">
        <v>1474</v>
      </c>
      <c r="C720" s="7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2044</v>
      </c>
      <c r="T720" t="s">
        <v>2053</v>
      </c>
    </row>
    <row r="721" spans="1:20" ht="17" x14ac:dyDescent="0.2">
      <c r="A721">
        <v>719</v>
      </c>
      <c r="B721" t="s">
        <v>1476</v>
      </c>
      <c r="C721" s="7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2054</v>
      </c>
      <c r="T721" t="s">
        <v>2041</v>
      </c>
    </row>
    <row r="722" spans="1:20" ht="34" x14ac:dyDescent="0.2">
      <c r="A722">
        <v>720</v>
      </c>
      <c r="B722" t="s">
        <v>1478</v>
      </c>
      <c r="C722" s="7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2046</v>
      </c>
      <c r="T722" t="s">
        <v>2047</v>
      </c>
    </row>
    <row r="723" spans="1:20" ht="17" x14ac:dyDescent="0.2">
      <c r="A723">
        <v>721</v>
      </c>
      <c r="B723" t="s">
        <v>1480</v>
      </c>
      <c r="C723" s="7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ht="17" x14ac:dyDescent="0.2">
      <c r="A724">
        <v>722</v>
      </c>
      <c r="B724" t="s">
        <v>1482</v>
      </c>
      <c r="C724" s="7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2048</v>
      </c>
      <c r="T724" t="s">
        <v>2049</v>
      </c>
    </row>
    <row r="725" spans="1:20" ht="17" x14ac:dyDescent="0.2">
      <c r="A725">
        <v>723</v>
      </c>
      <c r="B725" t="s">
        <v>1484</v>
      </c>
      <c r="C725" s="7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2046</v>
      </c>
      <c r="T725" t="s">
        <v>2047</v>
      </c>
    </row>
    <row r="726" spans="1:20" ht="34" x14ac:dyDescent="0.2">
      <c r="A726">
        <v>724</v>
      </c>
      <c r="B726" t="s">
        <v>1486</v>
      </c>
      <c r="C726" s="7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2046</v>
      </c>
      <c r="T726" t="s">
        <v>2047</v>
      </c>
    </row>
    <row r="727" spans="1:20" ht="17" x14ac:dyDescent="0.2">
      <c r="A727">
        <v>725</v>
      </c>
      <c r="B727" t="s">
        <v>1488</v>
      </c>
      <c r="C727" s="7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2040</v>
      </c>
      <c r="T727" t="s">
        <v>2066</v>
      </c>
    </row>
    <row r="728" spans="1:20" ht="17" x14ac:dyDescent="0.2">
      <c r="A728">
        <v>726</v>
      </c>
      <c r="B728" t="s">
        <v>1490</v>
      </c>
      <c r="C728" s="7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2046</v>
      </c>
      <c r="T728" t="s">
        <v>2047</v>
      </c>
    </row>
    <row r="729" spans="1:20" ht="17" x14ac:dyDescent="0.2">
      <c r="A729">
        <v>727</v>
      </c>
      <c r="B729" t="s">
        <v>1492</v>
      </c>
      <c r="C729" s="7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2044</v>
      </c>
      <c r="T729" t="s">
        <v>2045</v>
      </c>
    </row>
    <row r="730" spans="1:20" ht="34" x14ac:dyDescent="0.2">
      <c r="A730">
        <v>728</v>
      </c>
      <c r="B730" t="s">
        <v>1494</v>
      </c>
      <c r="C730" s="7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2046</v>
      </c>
      <c r="T730" t="s">
        <v>2047</v>
      </c>
    </row>
    <row r="731" spans="1:20" ht="34" x14ac:dyDescent="0.2">
      <c r="A731">
        <v>729</v>
      </c>
      <c r="B731" t="s">
        <v>1496</v>
      </c>
      <c r="C731" s="7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2048</v>
      </c>
      <c r="T731" t="s">
        <v>2051</v>
      </c>
    </row>
    <row r="732" spans="1:20" ht="17" x14ac:dyDescent="0.2">
      <c r="A732">
        <v>730</v>
      </c>
      <c r="B732" t="s">
        <v>1498</v>
      </c>
      <c r="C732" s="7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2044</v>
      </c>
      <c r="T732" t="s">
        <v>2053</v>
      </c>
    </row>
    <row r="733" spans="1:20" ht="17" x14ac:dyDescent="0.2">
      <c r="A733">
        <v>731</v>
      </c>
      <c r="B733" t="s">
        <v>1500</v>
      </c>
      <c r="C733" s="7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2044</v>
      </c>
      <c r="T733" t="s">
        <v>2045</v>
      </c>
    </row>
    <row r="734" spans="1:20" ht="17" x14ac:dyDescent="0.2">
      <c r="A734">
        <v>732</v>
      </c>
      <c r="B734" t="s">
        <v>1502</v>
      </c>
      <c r="C734" s="7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ht="17" x14ac:dyDescent="0.2">
      <c r="A735">
        <v>733</v>
      </c>
      <c r="B735" t="s">
        <v>1504</v>
      </c>
      <c r="C735" s="7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2062</v>
      </c>
    </row>
    <row r="736" spans="1:20" ht="17" x14ac:dyDescent="0.2">
      <c r="A736">
        <v>734</v>
      </c>
      <c r="B736" t="s">
        <v>1506</v>
      </c>
      <c r="C736" s="7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2046</v>
      </c>
      <c r="T736" t="s">
        <v>2047</v>
      </c>
    </row>
    <row r="737" spans="1:20" ht="34" x14ac:dyDescent="0.2">
      <c r="A737">
        <v>735</v>
      </c>
      <c r="B737" t="s">
        <v>1508</v>
      </c>
      <c r="C737" s="7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2059</v>
      </c>
      <c r="T737" t="s">
        <v>2060</v>
      </c>
    </row>
    <row r="738" spans="1:20" ht="17" x14ac:dyDescent="0.2">
      <c r="A738">
        <v>736</v>
      </c>
      <c r="B738" t="s">
        <v>1510</v>
      </c>
      <c r="C738" s="7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2054</v>
      </c>
      <c r="T738" t="s">
        <v>2055</v>
      </c>
    </row>
    <row r="739" spans="1:20" ht="34" x14ac:dyDescent="0.2">
      <c r="A739">
        <v>737</v>
      </c>
      <c r="B739" t="s">
        <v>1512</v>
      </c>
      <c r="C739" s="7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2052</v>
      </c>
    </row>
    <row r="740" spans="1:20" ht="34" x14ac:dyDescent="0.2">
      <c r="A740">
        <v>738</v>
      </c>
      <c r="B740" t="s">
        <v>1032</v>
      </c>
      <c r="C740" s="7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2046</v>
      </c>
      <c r="T740" t="s">
        <v>2047</v>
      </c>
    </row>
    <row r="741" spans="1:20" ht="17" x14ac:dyDescent="0.2">
      <c r="A741">
        <v>739</v>
      </c>
      <c r="B741" t="s">
        <v>1515</v>
      </c>
      <c r="C741" s="7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2052</v>
      </c>
    </row>
    <row r="742" spans="1:20" ht="34" x14ac:dyDescent="0.2">
      <c r="A742">
        <v>740</v>
      </c>
      <c r="B742" t="s">
        <v>1517</v>
      </c>
      <c r="C742" s="7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2046</v>
      </c>
      <c r="T742" t="s">
        <v>2047</v>
      </c>
    </row>
    <row r="743" spans="1:20" ht="17" x14ac:dyDescent="0.2">
      <c r="A743">
        <v>741</v>
      </c>
      <c r="B743" t="s">
        <v>628</v>
      </c>
      <c r="C743" s="7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2046</v>
      </c>
      <c r="T743" t="s">
        <v>2047</v>
      </c>
    </row>
    <row r="744" spans="1:20" ht="17" x14ac:dyDescent="0.2">
      <c r="A744">
        <v>742</v>
      </c>
      <c r="B744" t="s">
        <v>1520</v>
      </c>
      <c r="C744" s="7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2050</v>
      </c>
    </row>
    <row r="745" spans="1:20" ht="34" x14ac:dyDescent="0.2">
      <c r="A745">
        <v>743</v>
      </c>
      <c r="B745" t="s">
        <v>1522</v>
      </c>
      <c r="C745" s="7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2046</v>
      </c>
      <c r="T745" t="s">
        <v>2047</v>
      </c>
    </row>
    <row r="746" spans="1:20" ht="17" x14ac:dyDescent="0.2">
      <c r="A746">
        <v>744</v>
      </c>
      <c r="B746" t="s">
        <v>1524</v>
      </c>
      <c r="C746" s="7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2046</v>
      </c>
      <c r="T746" t="s">
        <v>2047</v>
      </c>
    </row>
    <row r="747" spans="1:20" ht="34" x14ac:dyDescent="0.2">
      <c r="A747">
        <v>745</v>
      </c>
      <c r="B747" t="s">
        <v>1526</v>
      </c>
      <c r="C747" s="7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2044</v>
      </c>
      <c r="T747" t="s">
        <v>2053</v>
      </c>
    </row>
    <row r="748" spans="1:20" ht="17" x14ac:dyDescent="0.2">
      <c r="A748">
        <v>746</v>
      </c>
      <c r="B748" t="s">
        <v>1528</v>
      </c>
      <c r="C748" s="7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2044</v>
      </c>
      <c r="T748" t="s">
        <v>2045</v>
      </c>
    </row>
    <row r="749" spans="1:20" ht="17" x14ac:dyDescent="0.2">
      <c r="A749">
        <v>747</v>
      </c>
      <c r="B749" t="s">
        <v>1530</v>
      </c>
      <c r="C749" s="7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2046</v>
      </c>
      <c r="T749" t="s">
        <v>2047</v>
      </c>
    </row>
    <row r="750" spans="1:20" ht="17" x14ac:dyDescent="0.2">
      <c r="A750">
        <v>748</v>
      </c>
      <c r="B750" t="s">
        <v>1532</v>
      </c>
      <c r="C750" s="7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2048</v>
      </c>
      <c r="T750" t="s">
        <v>2056</v>
      </c>
    </row>
    <row r="751" spans="1:20" ht="17" x14ac:dyDescent="0.2">
      <c r="A751">
        <v>749</v>
      </c>
      <c r="B751" t="s">
        <v>1534</v>
      </c>
      <c r="C751" s="7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2044</v>
      </c>
      <c r="T751" t="s">
        <v>2053</v>
      </c>
    </row>
    <row r="752" spans="1:20" ht="17" x14ac:dyDescent="0.2">
      <c r="A752">
        <v>750</v>
      </c>
      <c r="B752" t="s">
        <v>1536</v>
      </c>
      <c r="C752" s="7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2050</v>
      </c>
    </row>
    <row r="753" spans="1:20" ht="17" x14ac:dyDescent="0.2">
      <c r="A753">
        <v>751</v>
      </c>
      <c r="B753" t="s">
        <v>1538</v>
      </c>
      <c r="C753" s="7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2054</v>
      </c>
      <c r="T753" t="s">
        <v>2055</v>
      </c>
    </row>
    <row r="754" spans="1:20" ht="17" x14ac:dyDescent="0.2">
      <c r="A754">
        <v>752</v>
      </c>
      <c r="B754" t="s">
        <v>1540</v>
      </c>
      <c r="C754" s="7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2046</v>
      </c>
      <c r="T754" t="s">
        <v>2047</v>
      </c>
    </row>
    <row r="755" spans="1:20" ht="17" x14ac:dyDescent="0.2">
      <c r="A755">
        <v>753</v>
      </c>
      <c r="B755" t="s">
        <v>1542</v>
      </c>
      <c r="C755" s="7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2059</v>
      </c>
      <c r="T755" t="s">
        <v>2060</v>
      </c>
    </row>
    <row r="756" spans="1:20" ht="17" x14ac:dyDescent="0.2">
      <c r="A756">
        <v>754</v>
      </c>
      <c r="B756" t="s">
        <v>1544</v>
      </c>
      <c r="C756" s="7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2046</v>
      </c>
      <c r="T756" t="s">
        <v>2047</v>
      </c>
    </row>
    <row r="757" spans="1:20" ht="17" x14ac:dyDescent="0.2">
      <c r="A757">
        <v>755</v>
      </c>
      <c r="B757" t="s">
        <v>1546</v>
      </c>
      <c r="C757" s="7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2046</v>
      </c>
      <c r="T757" t="s">
        <v>2047</v>
      </c>
    </row>
    <row r="758" spans="1:20" ht="34" x14ac:dyDescent="0.2">
      <c r="A758">
        <v>756</v>
      </c>
      <c r="B758" t="s">
        <v>1548</v>
      </c>
      <c r="C758" s="7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2046</v>
      </c>
      <c r="T758" t="s">
        <v>2047</v>
      </c>
    </row>
    <row r="759" spans="1:20" ht="17" x14ac:dyDescent="0.2">
      <c r="A759">
        <v>757</v>
      </c>
      <c r="B759" t="s">
        <v>1550</v>
      </c>
      <c r="C759" s="7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2048</v>
      </c>
      <c r="T759" t="s">
        <v>2051</v>
      </c>
    </row>
    <row r="760" spans="1:20" ht="17" x14ac:dyDescent="0.2">
      <c r="A760">
        <v>758</v>
      </c>
      <c r="B760" t="s">
        <v>1552</v>
      </c>
      <c r="C760" s="7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4" x14ac:dyDescent="0.2">
      <c r="A761">
        <v>759</v>
      </c>
      <c r="B761" t="s">
        <v>1554</v>
      </c>
      <c r="C761" s="7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2050</v>
      </c>
    </row>
    <row r="762" spans="1:20" ht="17" x14ac:dyDescent="0.2">
      <c r="A762">
        <v>760</v>
      </c>
      <c r="B762" t="s">
        <v>1556</v>
      </c>
      <c r="C762" s="7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2040</v>
      </c>
      <c r="T762" t="s">
        <v>2057</v>
      </c>
    </row>
    <row r="763" spans="1:20" ht="17" x14ac:dyDescent="0.2">
      <c r="A763">
        <v>761</v>
      </c>
      <c r="B763" t="s">
        <v>1558</v>
      </c>
      <c r="C763" s="7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ht="17" x14ac:dyDescent="0.2">
      <c r="A764">
        <v>762</v>
      </c>
      <c r="B764" t="s">
        <v>668</v>
      </c>
      <c r="C764" s="7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2063</v>
      </c>
    </row>
    <row r="765" spans="1:20" ht="17" x14ac:dyDescent="0.2">
      <c r="A765">
        <v>763</v>
      </c>
      <c r="B765" t="s">
        <v>1561</v>
      </c>
      <c r="C765" s="7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2046</v>
      </c>
      <c r="T765" t="s">
        <v>2047</v>
      </c>
    </row>
    <row r="766" spans="1:20" ht="34" x14ac:dyDescent="0.2">
      <c r="A766">
        <v>764</v>
      </c>
      <c r="B766" t="s">
        <v>1563</v>
      </c>
      <c r="C766" s="7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ht="17" x14ac:dyDescent="0.2">
      <c r="A767">
        <v>765</v>
      </c>
      <c r="B767" t="s">
        <v>1565</v>
      </c>
      <c r="C767" s="7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2052</v>
      </c>
    </row>
    <row r="768" spans="1:20" ht="34" x14ac:dyDescent="0.2">
      <c r="A768">
        <v>766</v>
      </c>
      <c r="B768" t="s">
        <v>1567</v>
      </c>
      <c r="C768" s="7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2048</v>
      </c>
      <c r="T768" t="s">
        <v>2068</v>
      </c>
    </row>
    <row r="769" spans="1:20" ht="17" x14ac:dyDescent="0.2">
      <c r="A769">
        <v>767</v>
      </c>
      <c r="B769" t="s">
        <v>1569</v>
      </c>
      <c r="C769" s="7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2054</v>
      </c>
      <c r="T769" t="s">
        <v>2064</v>
      </c>
    </row>
    <row r="770" spans="1:20" ht="17" x14ac:dyDescent="0.2">
      <c r="A770">
        <v>768</v>
      </c>
      <c r="B770" t="s">
        <v>1571</v>
      </c>
      <c r="C770" s="7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9">
        <f t="shared" si="45"/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2046</v>
      </c>
      <c r="T770" t="s">
        <v>2047</v>
      </c>
    </row>
    <row r="771" spans="1:20" ht="17" x14ac:dyDescent="0.2">
      <c r="A771">
        <v>769</v>
      </c>
      <c r="B771" t="s">
        <v>1573</v>
      </c>
      <c r="C771" s="7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2040</v>
      </c>
      <c r="T771" t="s">
        <v>2057</v>
      </c>
    </row>
    <row r="772" spans="1:20" ht="17" x14ac:dyDescent="0.2">
      <c r="A772">
        <v>770</v>
      </c>
      <c r="B772" t="s">
        <v>1575</v>
      </c>
      <c r="C772" s="7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2046</v>
      </c>
      <c r="T772" t="s">
        <v>2047</v>
      </c>
    </row>
    <row r="773" spans="1:20" ht="17" x14ac:dyDescent="0.2">
      <c r="A773">
        <v>771</v>
      </c>
      <c r="B773" t="s">
        <v>1577</v>
      </c>
      <c r="C773" s="7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2046</v>
      </c>
      <c r="T773" t="s">
        <v>2047</v>
      </c>
    </row>
    <row r="774" spans="1:20" ht="17" x14ac:dyDescent="0.2">
      <c r="A774">
        <v>772</v>
      </c>
      <c r="B774" t="s">
        <v>1579</v>
      </c>
      <c r="C774" s="7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2052</v>
      </c>
    </row>
    <row r="775" spans="1:20" ht="17" x14ac:dyDescent="0.2">
      <c r="A775">
        <v>773</v>
      </c>
      <c r="B775" t="s">
        <v>1581</v>
      </c>
      <c r="C775" s="7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2046</v>
      </c>
      <c r="T775" t="s">
        <v>2047</v>
      </c>
    </row>
    <row r="776" spans="1:20" ht="17" x14ac:dyDescent="0.2">
      <c r="A776">
        <v>774</v>
      </c>
      <c r="B776" t="s">
        <v>1583</v>
      </c>
      <c r="C776" s="7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2044</v>
      </c>
      <c r="T776" t="s">
        <v>2045</v>
      </c>
    </row>
    <row r="777" spans="1:20" ht="34" x14ac:dyDescent="0.2">
      <c r="A777">
        <v>775</v>
      </c>
      <c r="B777" t="s">
        <v>1585</v>
      </c>
      <c r="C777" s="7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776</v>
      </c>
      <c r="B778" t="s">
        <v>1587</v>
      </c>
      <c r="C778" s="7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2046</v>
      </c>
      <c r="T778" t="s">
        <v>2047</v>
      </c>
    </row>
    <row r="779" spans="1:20" ht="17" x14ac:dyDescent="0.2">
      <c r="A779">
        <v>777</v>
      </c>
      <c r="B779" t="s">
        <v>1589</v>
      </c>
      <c r="C779" s="7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2046</v>
      </c>
      <c r="T779" t="s">
        <v>2047</v>
      </c>
    </row>
    <row r="780" spans="1:20" ht="17" x14ac:dyDescent="0.2">
      <c r="A780">
        <v>778</v>
      </c>
      <c r="B780" t="s">
        <v>1591</v>
      </c>
      <c r="C780" s="7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2048</v>
      </c>
      <c r="T780" t="s">
        <v>2056</v>
      </c>
    </row>
    <row r="781" spans="1:20" ht="17" x14ac:dyDescent="0.2">
      <c r="A781">
        <v>779</v>
      </c>
      <c r="B781" t="s">
        <v>1593</v>
      </c>
      <c r="C781" s="7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2046</v>
      </c>
      <c r="T781" t="s">
        <v>2047</v>
      </c>
    </row>
    <row r="782" spans="1:20" ht="34" x14ac:dyDescent="0.2">
      <c r="A782">
        <v>780</v>
      </c>
      <c r="B782" t="s">
        <v>1595</v>
      </c>
      <c r="C782" s="7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2048</v>
      </c>
      <c r="T782" t="s">
        <v>2051</v>
      </c>
    </row>
    <row r="783" spans="1:20" ht="17" x14ac:dyDescent="0.2">
      <c r="A783">
        <v>781</v>
      </c>
      <c r="B783" t="s">
        <v>1597</v>
      </c>
      <c r="C783" s="7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2046</v>
      </c>
      <c r="T783" t="s">
        <v>2047</v>
      </c>
    </row>
    <row r="784" spans="1:20" ht="17" x14ac:dyDescent="0.2">
      <c r="A784">
        <v>782</v>
      </c>
      <c r="B784" t="s">
        <v>1599</v>
      </c>
      <c r="C784" s="7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2048</v>
      </c>
      <c r="T784" t="s">
        <v>2056</v>
      </c>
    </row>
    <row r="785" spans="1:20" ht="17" x14ac:dyDescent="0.2">
      <c r="A785">
        <v>783</v>
      </c>
      <c r="B785" t="s">
        <v>1601</v>
      </c>
      <c r="C785" s="7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ht="17" x14ac:dyDescent="0.2">
      <c r="A786">
        <v>784</v>
      </c>
      <c r="B786" t="s">
        <v>1603</v>
      </c>
      <c r="C786" s="7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2044</v>
      </c>
      <c r="T786" t="s">
        <v>2045</v>
      </c>
    </row>
    <row r="787" spans="1:20" ht="34" x14ac:dyDescent="0.2">
      <c r="A787">
        <v>785</v>
      </c>
      <c r="B787" t="s">
        <v>1605</v>
      </c>
      <c r="C787" s="7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2048</v>
      </c>
      <c r="T787" t="s">
        <v>2056</v>
      </c>
    </row>
    <row r="788" spans="1:20" ht="17" x14ac:dyDescent="0.2">
      <c r="A788">
        <v>786</v>
      </c>
      <c r="B788" t="s">
        <v>1607</v>
      </c>
      <c r="C788" s="7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2063</v>
      </c>
    </row>
    <row r="789" spans="1:20" ht="17" x14ac:dyDescent="0.2">
      <c r="A789">
        <v>787</v>
      </c>
      <c r="B789" t="s">
        <v>1609</v>
      </c>
      <c r="C789" s="7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17" x14ac:dyDescent="0.2">
      <c r="A790">
        <v>788</v>
      </c>
      <c r="B790" t="s">
        <v>1611</v>
      </c>
      <c r="C790" s="7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2048</v>
      </c>
      <c r="T790" t="s">
        <v>2056</v>
      </c>
    </row>
    <row r="791" spans="1:20" ht="17" x14ac:dyDescent="0.2">
      <c r="A791">
        <v>789</v>
      </c>
      <c r="B791" t="s">
        <v>1613</v>
      </c>
      <c r="C791" s="7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2046</v>
      </c>
      <c r="T791" t="s">
        <v>2047</v>
      </c>
    </row>
    <row r="792" spans="1:20" ht="17" x14ac:dyDescent="0.2">
      <c r="A792">
        <v>790</v>
      </c>
      <c r="B792" t="s">
        <v>1615</v>
      </c>
      <c r="C792" s="7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2046</v>
      </c>
      <c r="T792" t="s">
        <v>2047</v>
      </c>
    </row>
    <row r="793" spans="1:20" ht="17" x14ac:dyDescent="0.2">
      <c r="A793">
        <v>791</v>
      </c>
      <c r="B793" t="s">
        <v>1617</v>
      </c>
      <c r="C793" s="7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2042</v>
      </c>
      <c r="T793" t="s">
        <v>2043</v>
      </c>
    </row>
    <row r="794" spans="1:20" ht="17" x14ac:dyDescent="0.2">
      <c r="A794">
        <v>792</v>
      </c>
      <c r="B794" t="s">
        <v>1619</v>
      </c>
      <c r="C794" s="7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2046</v>
      </c>
      <c r="T794" t="s">
        <v>2047</v>
      </c>
    </row>
    <row r="795" spans="1:20" ht="17" x14ac:dyDescent="0.2">
      <c r="A795">
        <v>793</v>
      </c>
      <c r="B795" t="s">
        <v>1621</v>
      </c>
      <c r="C795" s="7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2054</v>
      </c>
      <c r="T795" t="s">
        <v>2055</v>
      </c>
    </row>
    <row r="796" spans="1:20" ht="17" x14ac:dyDescent="0.2">
      <c r="A796">
        <v>794</v>
      </c>
      <c r="B796" t="s">
        <v>1623</v>
      </c>
      <c r="C796" s="7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4" x14ac:dyDescent="0.2">
      <c r="A797">
        <v>795</v>
      </c>
      <c r="B797" t="s">
        <v>1625</v>
      </c>
      <c r="C797" s="7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2048</v>
      </c>
      <c r="T797" t="s">
        <v>2051</v>
      </c>
    </row>
    <row r="798" spans="1:20" ht="17" x14ac:dyDescent="0.2">
      <c r="A798">
        <v>796</v>
      </c>
      <c r="B798" t="s">
        <v>1627</v>
      </c>
      <c r="C798" s="7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2040</v>
      </c>
      <c r="T798" t="s">
        <v>2066</v>
      </c>
    </row>
    <row r="799" spans="1:20" ht="17" x14ac:dyDescent="0.2">
      <c r="A799">
        <v>797</v>
      </c>
      <c r="B799" t="s">
        <v>1629</v>
      </c>
      <c r="C799" s="7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2044</v>
      </c>
      <c r="T799" t="s">
        <v>2045</v>
      </c>
    </row>
    <row r="800" spans="1:20" ht="17" x14ac:dyDescent="0.2">
      <c r="A800">
        <v>798</v>
      </c>
      <c r="B800" t="s">
        <v>1631</v>
      </c>
      <c r="C800" s="7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2046</v>
      </c>
      <c r="T800" t="s">
        <v>2047</v>
      </c>
    </row>
    <row r="801" spans="1:20" ht="17" x14ac:dyDescent="0.2">
      <c r="A801">
        <v>799</v>
      </c>
      <c r="B801" t="s">
        <v>1633</v>
      </c>
      <c r="C801" s="7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2046</v>
      </c>
      <c r="T801" t="s">
        <v>2047</v>
      </c>
    </row>
    <row r="802" spans="1:20" ht="17" x14ac:dyDescent="0.2">
      <c r="A802">
        <v>800</v>
      </c>
      <c r="B802" t="s">
        <v>1635</v>
      </c>
      <c r="C802" s="7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ht="17" x14ac:dyDescent="0.2">
      <c r="A803">
        <v>801</v>
      </c>
      <c r="B803" t="s">
        <v>1637</v>
      </c>
      <c r="C803" s="7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2059</v>
      </c>
      <c r="T803" t="s">
        <v>2060</v>
      </c>
    </row>
    <row r="804" spans="1:20" ht="34" x14ac:dyDescent="0.2">
      <c r="A804">
        <v>802</v>
      </c>
      <c r="B804" t="s">
        <v>1639</v>
      </c>
      <c r="C804" s="7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2059</v>
      </c>
      <c r="T804" t="s">
        <v>2060</v>
      </c>
    </row>
    <row r="805" spans="1:20" ht="34" x14ac:dyDescent="0.2">
      <c r="A805">
        <v>803</v>
      </c>
      <c r="B805" t="s">
        <v>1641</v>
      </c>
      <c r="C805" s="7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2046</v>
      </c>
      <c r="T805" t="s">
        <v>2047</v>
      </c>
    </row>
    <row r="806" spans="1:20" ht="17" x14ac:dyDescent="0.2">
      <c r="A806">
        <v>804</v>
      </c>
      <c r="B806" t="s">
        <v>1643</v>
      </c>
      <c r="C806" s="7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4" x14ac:dyDescent="0.2">
      <c r="A807">
        <v>805</v>
      </c>
      <c r="B807" t="s">
        <v>1645</v>
      </c>
      <c r="C807" s="7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2048</v>
      </c>
      <c r="T807" t="s">
        <v>2049</v>
      </c>
    </row>
    <row r="808" spans="1:20" ht="17" x14ac:dyDescent="0.2">
      <c r="A808">
        <v>806</v>
      </c>
      <c r="B808" t="s">
        <v>1647</v>
      </c>
      <c r="C808" s="7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2048</v>
      </c>
      <c r="T808" t="s">
        <v>2051</v>
      </c>
    </row>
    <row r="809" spans="1:20" ht="17" x14ac:dyDescent="0.2">
      <c r="A809">
        <v>807</v>
      </c>
      <c r="B809" t="s">
        <v>1649</v>
      </c>
      <c r="C809" s="7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2046</v>
      </c>
      <c r="T809" t="s">
        <v>2047</v>
      </c>
    </row>
    <row r="810" spans="1:20" ht="17" x14ac:dyDescent="0.2">
      <c r="A810">
        <v>808</v>
      </c>
      <c r="B810" t="s">
        <v>1651</v>
      </c>
      <c r="C810" s="7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2042</v>
      </c>
      <c r="T810" t="s">
        <v>2043</v>
      </c>
    </row>
    <row r="811" spans="1:20" ht="17" x14ac:dyDescent="0.2">
      <c r="A811">
        <v>809</v>
      </c>
      <c r="B811" t="s">
        <v>1599</v>
      </c>
      <c r="C811" s="7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2048</v>
      </c>
      <c r="T811" t="s">
        <v>2049</v>
      </c>
    </row>
    <row r="812" spans="1:20" ht="34" x14ac:dyDescent="0.2">
      <c r="A812">
        <v>810</v>
      </c>
      <c r="B812" t="s">
        <v>1654</v>
      </c>
      <c r="C812" s="7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2046</v>
      </c>
      <c r="T812" t="s">
        <v>2047</v>
      </c>
    </row>
    <row r="813" spans="1:20" ht="17" x14ac:dyDescent="0.2">
      <c r="A813">
        <v>811</v>
      </c>
      <c r="B813" t="s">
        <v>1656</v>
      </c>
      <c r="C813" s="7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2040</v>
      </c>
      <c r="T813" t="s">
        <v>2057</v>
      </c>
    </row>
    <row r="814" spans="1:20" ht="17" x14ac:dyDescent="0.2">
      <c r="A814">
        <v>812</v>
      </c>
      <c r="B814" t="s">
        <v>1658</v>
      </c>
      <c r="C814" s="7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2054</v>
      </c>
      <c r="T814" t="s">
        <v>2055</v>
      </c>
    </row>
    <row r="815" spans="1:20" ht="17" x14ac:dyDescent="0.2">
      <c r="A815">
        <v>813</v>
      </c>
      <c r="B815" t="s">
        <v>1660</v>
      </c>
      <c r="C815" s="7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2040</v>
      </c>
      <c r="T815" t="s">
        <v>2057</v>
      </c>
    </row>
    <row r="816" spans="1:20" ht="17" x14ac:dyDescent="0.2">
      <c r="A816">
        <v>814</v>
      </c>
      <c r="B816" t="s">
        <v>1662</v>
      </c>
      <c r="C816" s="7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4" x14ac:dyDescent="0.2">
      <c r="A817">
        <v>815</v>
      </c>
      <c r="B817" t="s">
        <v>1664</v>
      </c>
      <c r="C817" s="7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4" x14ac:dyDescent="0.2">
      <c r="A818">
        <v>816</v>
      </c>
      <c r="B818" t="s">
        <v>1666</v>
      </c>
      <c r="C818" s="7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2046</v>
      </c>
      <c r="T818" t="s">
        <v>2047</v>
      </c>
    </row>
    <row r="819" spans="1:20" ht="17" x14ac:dyDescent="0.2">
      <c r="A819">
        <v>817</v>
      </c>
      <c r="B819" t="s">
        <v>1668</v>
      </c>
      <c r="C819" s="7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2054</v>
      </c>
      <c r="T819" t="s">
        <v>2055</v>
      </c>
    </row>
    <row r="820" spans="1:20" ht="17" x14ac:dyDescent="0.2">
      <c r="A820">
        <v>818</v>
      </c>
      <c r="B820" t="s">
        <v>676</v>
      </c>
      <c r="C820" s="7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2046</v>
      </c>
      <c r="T820" t="s">
        <v>2047</v>
      </c>
    </row>
    <row r="821" spans="1:20" ht="34" x14ac:dyDescent="0.2">
      <c r="A821">
        <v>819</v>
      </c>
      <c r="B821" t="s">
        <v>1671</v>
      </c>
      <c r="C821" s="7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2040</v>
      </c>
      <c r="T821" t="s">
        <v>2057</v>
      </c>
    </row>
    <row r="822" spans="1:20" ht="17" x14ac:dyDescent="0.2">
      <c r="A822">
        <v>820</v>
      </c>
      <c r="B822" t="s">
        <v>1673</v>
      </c>
      <c r="C822" s="7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ht="17" x14ac:dyDescent="0.2">
      <c r="A823">
        <v>821</v>
      </c>
      <c r="B823" t="s">
        <v>1675</v>
      </c>
      <c r="C823" s="7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2048</v>
      </c>
      <c r="T823" t="s">
        <v>2049</v>
      </c>
    </row>
    <row r="824" spans="1:20" ht="17" x14ac:dyDescent="0.2">
      <c r="A824">
        <v>822</v>
      </c>
      <c r="B824" t="s">
        <v>1677</v>
      </c>
      <c r="C824" s="7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4" x14ac:dyDescent="0.2">
      <c r="A825">
        <v>823</v>
      </c>
      <c r="B825" t="s">
        <v>1679</v>
      </c>
      <c r="C825" s="7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17" x14ac:dyDescent="0.2">
      <c r="A826">
        <v>824</v>
      </c>
      <c r="B826" t="s">
        <v>1681</v>
      </c>
      <c r="C826" s="7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2054</v>
      </c>
      <c r="T826" t="s">
        <v>2055</v>
      </c>
    </row>
    <row r="827" spans="1:20" ht="17" x14ac:dyDescent="0.2">
      <c r="A827">
        <v>825</v>
      </c>
      <c r="B827" t="s">
        <v>1683</v>
      </c>
      <c r="C827" s="7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2048</v>
      </c>
      <c r="T827" t="s">
        <v>2058</v>
      </c>
    </row>
    <row r="828" spans="1:20" ht="34" x14ac:dyDescent="0.2">
      <c r="A828">
        <v>826</v>
      </c>
      <c r="B828" t="s">
        <v>1685</v>
      </c>
      <c r="C828" s="7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2046</v>
      </c>
      <c r="T828" t="s">
        <v>2047</v>
      </c>
    </row>
    <row r="829" spans="1:20" ht="34" x14ac:dyDescent="0.2">
      <c r="A829">
        <v>827</v>
      </c>
      <c r="B829" t="s">
        <v>1687</v>
      </c>
      <c r="C829" s="7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2048</v>
      </c>
      <c r="T829" t="s">
        <v>2051</v>
      </c>
    </row>
    <row r="830" spans="1:20" ht="34" x14ac:dyDescent="0.2">
      <c r="A830">
        <v>828</v>
      </c>
      <c r="B830" t="s">
        <v>1689</v>
      </c>
      <c r="C830" s="7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2046</v>
      </c>
      <c r="T830" t="s">
        <v>2047</v>
      </c>
    </row>
    <row r="831" spans="1:20" ht="17" x14ac:dyDescent="0.2">
      <c r="A831">
        <v>829</v>
      </c>
      <c r="B831" t="s">
        <v>1691</v>
      </c>
      <c r="C831" s="7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2046</v>
      </c>
      <c r="T831" t="s">
        <v>2047</v>
      </c>
    </row>
    <row r="832" spans="1:20" ht="34" x14ac:dyDescent="0.2">
      <c r="A832">
        <v>830</v>
      </c>
      <c r="B832" t="s">
        <v>1693</v>
      </c>
      <c r="C832" s="7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2046</v>
      </c>
      <c r="T832" t="s">
        <v>2047</v>
      </c>
    </row>
    <row r="833" spans="1:20" ht="34" x14ac:dyDescent="0.2">
      <c r="A833">
        <v>831</v>
      </c>
      <c r="B833" t="s">
        <v>1695</v>
      </c>
      <c r="C833" s="7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2059</v>
      </c>
      <c r="T833" t="s">
        <v>2060</v>
      </c>
    </row>
    <row r="834" spans="1:20" ht="17" x14ac:dyDescent="0.2">
      <c r="A834">
        <v>832</v>
      </c>
      <c r="B834" t="s">
        <v>1697</v>
      </c>
      <c r="C834" s="7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9">
        <f t="shared" si="49"/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2054</v>
      </c>
      <c r="T834" t="s">
        <v>2064</v>
      </c>
    </row>
    <row r="835" spans="1:20" ht="17" x14ac:dyDescent="0.2">
      <c r="A835">
        <v>833</v>
      </c>
      <c r="B835" t="s">
        <v>1699</v>
      </c>
      <c r="C835" s="7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2054</v>
      </c>
      <c r="T835" t="s">
        <v>2064</v>
      </c>
    </row>
    <row r="836" spans="1:20" ht="17" x14ac:dyDescent="0.2">
      <c r="A836">
        <v>834</v>
      </c>
      <c r="B836" t="s">
        <v>1701</v>
      </c>
      <c r="C836" s="7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2046</v>
      </c>
      <c r="T836" t="s">
        <v>2047</v>
      </c>
    </row>
    <row r="837" spans="1:20" ht="17" x14ac:dyDescent="0.2">
      <c r="A837">
        <v>835</v>
      </c>
      <c r="B837" t="s">
        <v>1703</v>
      </c>
      <c r="C837" s="7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2044</v>
      </c>
      <c r="T837" t="s">
        <v>2045</v>
      </c>
    </row>
    <row r="838" spans="1:20" ht="17" x14ac:dyDescent="0.2">
      <c r="A838">
        <v>836</v>
      </c>
      <c r="B838" t="s">
        <v>1705</v>
      </c>
      <c r="C838" s="7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2052</v>
      </c>
    </row>
    <row r="839" spans="1:20" ht="17" x14ac:dyDescent="0.2">
      <c r="A839">
        <v>837</v>
      </c>
      <c r="B839" t="s">
        <v>1707</v>
      </c>
      <c r="C839" s="7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2063</v>
      </c>
    </row>
    <row r="840" spans="1:20" ht="17" x14ac:dyDescent="0.2">
      <c r="A840">
        <v>838</v>
      </c>
      <c r="B840" t="s">
        <v>1709</v>
      </c>
      <c r="C840" s="7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2046</v>
      </c>
      <c r="T840" t="s">
        <v>2047</v>
      </c>
    </row>
    <row r="841" spans="1:20" ht="17" x14ac:dyDescent="0.2">
      <c r="A841">
        <v>839</v>
      </c>
      <c r="B841" t="s">
        <v>1711</v>
      </c>
      <c r="C841" s="7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2048</v>
      </c>
      <c r="T841" t="s">
        <v>2049</v>
      </c>
    </row>
    <row r="842" spans="1:20" ht="17" x14ac:dyDescent="0.2">
      <c r="A842">
        <v>840</v>
      </c>
      <c r="B842" t="s">
        <v>1713</v>
      </c>
      <c r="C842" s="7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2046</v>
      </c>
      <c r="T842" t="s">
        <v>2047</v>
      </c>
    </row>
    <row r="843" spans="1:20" ht="17" x14ac:dyDescent="0.2">
      <c r="A843">
        <v>841</v>
      </c>
      <c r="B843" t="s">
        <v>1715</v>
      </c>
      <c r="C843" s="7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2044</v>
      </c>
      <c r="T843" t="s">
        <v>2045</v>
      </c>
    </row>
    <row r="844" spans="1:20" ht="34" x14ac:dyDescent="0.2">
      <c r="A844">
        <v>842</v>
      </c>
      <c r="B844" t="s">
        <v>1717</v>
      </c>
      <c r="C844" s="7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2044</v>
      </c>
      <c r="T844" t="s">
        <v>2053</v>
      </c>
    </row>
    <row r="845" spans="1:20" ht="34" x14ac:dyDescent="0.2">
      <c r="A845">
        <v>843</v>
      </c>
      <c r="B845" t="s">
        <v>1719</v>
      </c>
      <c r="C845" s="7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2059</v>
      </c>
      <c r="T845" t="s">
        <v>2060</v>
      </c>
    </row>
    <row r="846" spans="1:20" ht="17" x14ac:dyDescent="0.2">
      <c r="A846">
        <v>844</v>
      </c>
      <c r="B846" t="s">
        <v>1721</v>
      </c>
      <c r="C846" s="7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2048</v>
      </c>
      <c r="T846" t="s">
        <v>2049</v>
      </c>
    </row>
    <row r="847" spans="1:20" ht="17" x14ac:dyDescent="0.2">
      <c r="A847">
        <v>845</v>
      </c>
      <c r="B847" t="s">
        <v>1723</v>
      </c>
      <c r="C847" s="7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2044</v>
      </c>
      <c r="T847" t="s">
        <v>2045</v>
      </c>
    </row>
    <row r="848" spans="1:20" ht="17" x14ac:dyDescent="0.2">
      <c r="A848">
        <v>846</v>
      </c>
      <c r="B848" t="s">
        <v>1725</v>
      </c>
      <c r="C848" s="7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2044</v>
      </c>
      <c r="T848" t="s">
        <v>2045</v>
      </c>
    </row>
    <row r="849" spans="1:20" ht="17" x14ac:dyDescent="0.2">
      <c r="A849">
        <v>847</v>
      </c>
      <c r="B849" t="s">
        <v>1727</v>
      </c>
      <c r="C849" s="7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2042</v>
      </c>
      <c r="T849" t="s">
        <v>2043</v>
      </c>
    </row>
    <row r="850" spans="1:20" ht="17" x14ac:dyDescent="0.2">
      <c r="A850">
        <v>848</v>
      </c>
      <c r="B850" t="s">
        <v>1729</v>
      </c>
      <c r="C850" s="7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2048</v>
      </c>
      <c r="T850" t="s">
        <v>2051</v>
      </c>
    </row>
    <row r="851" spans="1:20" ht="17" x14ac:dyDescent="0.2">
      <c r="A851">
        <v>849</v>
      </c>
      <c r="B851" t="s">
        <v>1731</v>
      </c>
      <c r="C851" s="7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2052</v>
      </c>
    </row>
    <row r="852" spans="1:20" ht="34" x14ac:dyDescent="0.2">
      <c r="A852">
        <v>850</v>
      </c>
      <c r="B852" t="s">
        <v>1733</v>
      </c>
      <c r="C852" s="7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4" x14ac:dyDescent="0.2">
      <c r="A853">
        <v>851</v>
      </c>
      <c r="B853" t="s">
        <v>1735</v>
      </c>
      <c r="C853" s="7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2050</v>
      </c>
    </row>
    <row r="854" spans="1:20" ht="34" x14ac:dyDescent="0.2">
      <c r="A854">
        <v>852</v>
      </c>
      <c r="B854" t="s">
        <v>1737</v>
      </c>
      <c r="C854" s="7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2040</v>
      </c>
      <c r="T854" t="s">
        <v>2057</v>
      </c>
    </row>
    <row r="855" spans="1:20" ht="17" x14ac:dyDescent="0.2">
      <c r="A855">
        <v>853</v>
      </c>
      <c r="B855" t="s">
        <v>1739</v>
      </c>
      <c r="C855" s="7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2052</v>
      </c>
    </row>
    <row r="856" spans="1:20" ht="34" x14ac:dyDescent="0.2">
      <c r="A856">
        <v>854</v>
      </c>
      <c r="B856" t="s">
        <v>1741</v>
      </c>
      <c r="C856" s="7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2054</v>
      </c>
      <c r="T856" t="s">
        <v>2041</v>
      </c>
    </row>
    <row r="857" spans="1:20" ht="17" x14ac:dyDescent="0.2">
      <c r="A857">
        <v>855</v>
      </c>
      <c r="B857" t="s">
        <v>1743</v>
      </c>
      <c r="C857" s="7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2046</v>
      </c>
      <c r="T857" t="s">
        <v>2047</v>
      </c>
    </row>
    <row r="858" spans="1:20" ht="17" x14ac:dyDescent="0.2">
      <c r="A858">
        <v>856</v>
      </c>
      <c r="B858" t="s">
        <v>1599</v>
      </c>
      <c r="C858" s="7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2042</v>
      </c>
      <c r="T858" t="s">
        <v>2043</v>
      </c>
    </row>
    <row r="859" spans="1:20" ht="34" x14ac:dyDescent="0.2">
      <c r="A859">
        <v>857</v>
      </c>
      <c r="B859" t="s">
        <v>1746</v>
      </c>
      <c r="C859" s="7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2048</v>
      </c>
      <c r="T859" t="s">
        <v>2058</v>
      </c>
    </row>
    <row r="860" spans="1:20" ht="34" x14ac:dyDescent="0.2">
      <c r="A860">
        <v>858</v>
      </c>
      <c r="B860" t="s">
        <v>1748</v>
      </c>
      <c r="C860" s="7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2042</v>
      </c>
      <c r="T860" t="s">
        <v>2043</v>
      </c>
    </row>
    <row r="861" spans="1:20" ht="34" x14ac:dyDescent="0.2">
      <c r="A861">
        <v>859</v>
      </c>
      <c r="B861" t="s">
        <v>1750</v>
      </c>
      <c r="C861" s="7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2046</v>
      </c>
      <c r="T861" t="s">
        <v>2047</v>
      </c>
    </row>
    <row r="862" spans="1:20" ht="34" x14ac:dyDescent="0.2">
      <c r="A862">
        <v>860</v>
      </c>
      <c r="B862" t="s">
        <v>1752</v>
      </c>
      <c r="C862" s="7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2044</v>
      </c>
      <c r="T862" t="s">
        <v>2053</v>
      </c>
    </row>
    <row r="863" spans="1:20" ht="17" x14ac:dyDescent="0.2">
      <c r="A863">
        <v>861</v>
      </c>
      <c r="B863" t="s">
        <v>1754</v>
      </c>
      <c r="C863" s="7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2046</v>
      </c>
      <c r="T863" t="s">
        <v>2047</v>
      </c>
    </row>
    <row r="864" spans="1:20" ht="17" x14ac:dyDescent="0.2">
      <c r="A864">
        <v>862</v>
      </c>
      <c r="B864" t="s">
        <v>1756</v>
      </c>
      <c r="C864" s="7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2046</v>
      </c>
      <c r="T864" t="s">
        <v>2047</v>
      </c>
    </row>
    <row r="865" spans="1:20" ht="17" x14ac:dyDescent="0.2">
      <c r="A865">
        <v>863</v>
      </c>
      <c r="B865" t="s">
        <v>1758</v>
      </c>
      <c r="C865" s="7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2048</v>
      </c>
      <c r="T865" t="s">
        <v>2065</v>
      </c>
    </row>
    <row r="866" spans="1:20" ht="17" x14ac:dyDescent="0.2">
      <c r="A866">
        <v>864</v>
      </c>
      <c r="B866" t="s">
        <v>1760</v>
      </c>
      <c r="C866" s="7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2048</v>
      </c>
      <c r="T866" t="s">
        <v>2058</v>
      </c>
    </row>
    <row r="867" spans="1:20" ht="17" x14ac:dyDescent="0.2">
      <c r="A867">
        <v>865</v>
      </c>
      <c r="B867" t="s">
        <v>1762</v>
      </c>
      <c r="C867" s="7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2046</v>
      </c>
      <c r="T867" t="s">
        <v>2047</v>
      </c>
    </row>
    <row r="868" spans="1:20" ht="17" x14ac:dyDescent="0.2">
      <c r="A868">
        <v>866</v>
      </c>
      <c r="B868" t="s">
        <v>1764</v>
      </c>
      <c r="C868" s="7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2059</v>
      </c>
      <c r="T868" t="s">
        <v>2060</v>
      </c>
    </row>
    <row r="869" spans="1:20" ht="34" x14ac:dyDescent="0.2">
      <c r="A869">
        <v>867</v>
      </c>
      <c r="B869" t="s">
        <v>1766</v>
      </c>
      <c r="C869" s="7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2042</v>
      </c>
      <c r="T869" t="s">
        <v>2043</v>
      </c>
    </row>
    <row r="870" spans="1:20" ht="17" x14ac:dyDescent="0.2">
      <c r="A870">
        <v>868</v>
      </c>
      <c r="B870" t="s">
        <v>1768</v>
      </c>
      <c r="C870" s="7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2046</v>
      </c>
      <c r="T870" t="s">
        <v>2047</v>
      </c>
    </row>
    <row r="871" spans="1:20" ht="17" x14ac:dyDescent="0.2">
      <c r="A871">
        <v>869</v>
      </c>
      <c r="B871" t="s">
        <v>1770</v>
      </c>
      <c r="C871" s="7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2048</v>
      </c>
      <c r="T871" t="s">
        <v>2051</v>
      </c>
    </row>
    <row r="872" spans="1:20" ht="17" x14ac:dyDescent="0.2">
      <c r="A872">
        <v>870</v>
      </c>
      <c r="B872" t="s">
        <v>1772</v>
      </c>
      <c r="C872" s="7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2046</v>
      </c>
      <c r="T872" t="s">
        <v>2047</v>
      </c>
    </row>
    <row r="873" spans="1:20" ht="34" x14ac:dyDescent="0.2">
      <c r="A873">
        <v>871</v>
      </c>
      <c r="B873" t="s">
        <v>1774</v>
      </c>
      <c r="C873" s="7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2046</v>
      </c>
      <c r="T873" t="s">
        <v>2047</v>
      </c>
    </row>
    <row r="874" spans="1:20" ht="17" x14ac:dyDescent="0.2">
      <c r="A874">
        <v>872</v>
      </c>
      <c r="B874" t="s">
        <v>1776</v>
      </c>
      <c r="C874" s="7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2048</v>
      </c>
      <c r="T874" t="s">
        <v>2068</v>
      </c>
    </row>
    <row r="875" spans="1:20" ht="17" x14ac:dyDescent="0.2">
      <c r="A875">
        <v>873</v>
      </c>
      <c r="B875" t="s">
        <v>1778</v>
      </c>
      <c r="C875" s="7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2059</v>
      </c>
      <c r="T875" t="s">
        <v>2060</v>
      </c>
    </row>
    <row r="876" spans="1:20" ht="17" x14ac:dyDescent="0.2">
      <c r="A876">
        <v>874</v>
      </c>
      <c r="B876" t="s">
        <v>1780</v>
      </c>
      <c r="C876" s="7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2059</v>
      </c>
      <c r="T876" t="s">
        <v>2060</v>
      </c>
    </row>
    <row r="877" spans="1:20" ht="17" x14ac:dyDescent="0.2">
      <c r="A877">
        <v>875</v>
      </c>
      <c r="B877" t="s">
        <v>1782</v>
      </c>
      <c r="C877" s="7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4" x14ac:dyDescent="0.2">
      <c r="A878">
        <v>876</v>
      </c>
      <c r="B878" t="s">
        <v>1784</v>
      </c>
      <c r="C878" s="7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2059</v>
      </c>
      <c r="T878" t="s">
        <v>2060</v>
      </c>
    </row>
    <row r="879" spans="1:20" ht="17" x14ac:dyDescent="0.2">
      <c r="A879">
        <v>877</v>
      </c>
      <c r="B879" t="s">
        <v>1786</v>
      </c>
      <c r="C879" s="7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2042</v>
      </c>
      <c r="T879" t="s">
        <v>2043</v>
      </c>
    </row>
    <row r="880" spans="1:20" ht="17" x14ac:dyDescent="0.2">
      <c r="A880">
        <v>878</v>
      </c>
      <c r="B880" t="s">
        <v>1788</v>
      </c>
      <c r="C880" s="7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2062</v>
      </c>
    </row>
    <row r="881" spans="1:20" ht="17" x14ac:dyDescent="0.2">
      <c r="A881">
        <v>879</v>
      </c>
      <c r="B881" t="s">
        <v>1790</v>
      </c>
      <c r="C881" s="7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2054</v>
      </c>
      <c r="T881" t="s">
        <v>2055</v>
      </c>
    </row>
    <row r="882" spans="1:20" ht="17" x14ac:dyDescent="0.2">
      <c r="A882">
        <v>880</v>
      </c>
      <c r="B882" t="s">
        <v>1792</v>
      </c>
      <c r="C882" s="7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2050</v>
      </c>
    </row>
    <row r="883" spans="1:20" ht="17" x14ac:dyDescent="0.2">
      <c r="A883">
        <v>881</v>
      </c>
      <c r="B883" t="s">
        <v>1794</v>
      </c>
      <c r="C883" s="7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2046</v>
      </c>
      <c r="T883" t="s">
        <v>2047</v>
      </c>
    </row>
    <row r="884" spans="1:20" ht="17" x14ac:dyDescent="0.2">
      <c r="A884">
        <v>882</v>
      </c>
      <c r="B884" t="s">
        <v>1796</v>
      </c>
      <c r="C884" s="7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2046</v>
      </c>
      <c r="T884" t="s">
        <v>2047</v>
      </c>
    </row>
    <row r="885" spans="1:20" ht="34" x14ac:dyDescent="0.2">
      <c r="A885">
        <v>883</v>
      </c>
      <c r="B885" t="s">
        <v>1798</v>
      </c>
      <c r="C885" s="7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2048</v>
      </c>
      <c r="T885" t="s">
        <v>2058</v>
      </c>
    </row>
    <row r="886" spans="1:20" ht="17" x14ac:dyDescent="0.2">
      <c r="A886">
        <v>884</v>
      </c>
      <c r="B886" t="s">
        <v>1800</v>
      </c>
      <c r="C886" s="7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2046</v>
      </c>
      <c r="T886" t="s">
        <v>2047</v>
      </c>
    </row>
    <row r="887" spans="1:20" ht="17" x14ac:dyDescent="0.2">
      <c r="A887">
        <v>885</v>
      </c>
      <c r="B887" t="s">
        <v>1802</v>
      </c>
      <c r="C887" s="7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2046</v>
      </c>
      <c r="T887" t="s">
        <v>2047</v>
      </c>
    </row>
    <row r="888" spans="1:20" ht="17" x14ac:dyDescent="0.2">
      <c r="A888">
        <v>886</v>
      </c>
      <c r="B888" t="s">
        <v>1804</v>
      </c>
      <c r="C888" s="7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2052</v>
      </c>
    </row>
    <row r="889" spans="1:20" ht="34" x14ac:dyDescent="0.2">
      <c r="A889">
        <v>887</v>
      </c>
      <c r="B889" t="s">
        <v>1806</v>
      </c>
      <c r="C889" s="7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2046</v>
      </c>
      <c r="T889" t="s">
        <v>2047</v>
      </c>
    </row>
    <row r="890" spans="1:20" ht="34" x14ac:dyDescent="0.2">
      <c r="A890">
        <v>888</v>
      </c>
      <c r="B890" t="s">
        <v>1808</v>
      </c>
      <c r="C890" s="7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2046</v>
      </c>
      <c r="T890" t="s">
        <v>2047</v>
      </c>
    </row>
    <row r="891" spans="1:20" ht="17" x14ac:dyDescent="0.2">
      <c r="A891">
        <v>889</v>
      </c>
      <c r="B891" t="s">
        <v>1810</v>
      </c>
      <c r="C891" s="7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2050</v>
      </c>
    </row>
    <row r="892" spans="1:20" ht="17" x14ac:dyDescent="0.2">
      <c r="A892">
        <v>890</v>
      </c>
      <c r="B892" t="s">
        <v>1812</v>
      </c>
      <c r="C892" s="7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2052</v>
      </c>
    </row>
    <row r="893" spans="1:20" ht="34" x14ac:dyDescent="0.2">
      <c r="A893">
        <v>891</v>
      </c>
      <c r="B893" t="s">
        <v>1814</v>
      </c>
      <c r="C893" s="7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2048</v>
      </c>
      <c r="T893" t="s">
        <v>2049</v>
      </c>
    </row>
    <row r="894" spans="1:20" ht="17" x14ac:dyDescent="0.2">
      <c r="A894">
        <v>892</v>
      </c>
      <c r="B894" t="s">
        <v>1816</v>
      </c>
      <c r="C894" s="7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2054</v>
      </c>
      <c r="T894" t="s">
        <v>2064</v>
      </c>
    </row>
    <row r="895" spans="1:20" ht="17" x14ac:dyDescent="0.2">
      <c r="A895">
        <v>893</v>
      </c>
      <c r="B895" t="s">
        <v>1818</v>
      </c>
      <c r="C895" s="7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2048</v>
      </c>
      <c r="T895" t="s">
        <v>2049</v>
      </c>
    </row>
    <row r="896" spans="1:20" ht="17" x14ac:dyDescent="0.2">
      <c r="A896">
        <v>894</v>
      </c>
      <c r="B896" t="s">
        <v>1820</v>
      </c>
      <c r="C896" s="7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2048</v>
      </c>
      <c r="T896" t="s">
        <v>2065</v>
      </c>
    </row>
    <row r="897" spans="1:20" ht="34" x14ac:dyDescent="0.2">
      <c r="A897">
        <v>895</v>
      </c>
      <c r="B897" t="s">
        <v>1822</v>
      </c>
      <c r="C897" s="7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2046</v>
      </c>
      <c r="T897" t="s">
        <v>2047</v>
      </c>
    </row>
    <row r="898" spans="1:20" ht="34" x14ac:dyDescent="0.2">
      <c r="A898">
        <v>896</v>
      </c>
      <c r="B898" t="s">
        <v>1824</v>
      </c>
      <c r="C898" s="7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9">
        <f t="shared" si="53"/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2042</v>
      </c>
      <c r="T898" t="s">
        <v>2043</v>
      </c>
    </row>
    <row r="899" spans="1:20" ht="17" x14ac:dyDescent="0.2">
      <c r="A899">
        <v>897</v>
      </c>
      <c r="B899" t="s">
        <v>1826</v>
      </c>
      <c r="C899" s="7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2046</v>
      </c>
      <c r="T899" t="s">
        <v>2047</v>
      </c>
    </row>
    <row r="900" spans="1:20" ht="17" x14ac:dyDescent="0.2">
      <c r="A900">
        <v>898</v>
      </c>
      <c r="B900" t="s">
        <v>1828</v>
      </c>
      <c r="C900" s="7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2048</v>
      </c>
      <c r="T900" t="s">
        <v>2049</v>
      </c>
    </row>
    <row r="901" spans="1:20" ht="17" x14ac:dyDescent="0.2">
      <c r="A901">
        <v>899</v>
      </c>
      <c r="B901" t="s">
        <v>1830</v>
      </c>
      <c r="C901" s="7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2063</v>
      </c>
    </row>
    <row r="902" spans="1:20" ht="17" x14ac:dyDescent="0.2">
      <c r="A902">
        <v>900</v>
      </c>
      <c r="B902" t="s">
        <v>1832</v>
      </c>
      <c r="C902" s="7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2044</v>
      </c>
      <c r="T902" t="s">
        <v>2045</v>
      </c>
    </row>
    <row r="903" spans="1:20" ht="17" x14ac:dyDescent="0.2">
      <c r="A903">
        <v>901</v>
      </c>
      <c r="B903" t="s">
        <v>1834</v>
      </c>
      <c r="C903" s="7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ht="17" x14ac:dyDescent="0.2">
      <c r="A904">
        <v>902</v>
      </c>
      <c r="B904" t="s">
        <v>1836</v>
      </c>
      <c r="C904" s="7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2044</v>
      </c>
      <c r="T904" t="s">
        <v>2045</v>
      </c>
    </row>
    <row r="905" spans="1:20" ht="34" x14ac:dyDescent="0.2">
      <c r="A905">
        <v>903</v>
      </c>
      <c r="B905" t="s">
        <v>1838</v>
      </c>
      <c r="C905" s="7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2054</v>
      </c>
      <c r="T905" t="s">
        <v>2055</v>
      </c>
    </row>
    <row r="906" spans="1:20" ht="17" x14ac:dyDescent="0.2">
      <c r="A906">
        <v>904</v>
      </c>
      <c r="B906" t="s">
        <v>1840</v>
      </c>
      <c r="C906" s="7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2054</v>
      </c>
      <c r="T906" t="s">
        <v>2061</v>
      </c>
    </row>
    <row r="907" spans="1:20" ht="17" x14ac:dyDescent="0.2">
      <c r="A907">
        <v>905</v>
      </c>
      <c r="B907" t="s">
        <v>1842</v>
      </c>
      <c r="C907" s="7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2046</v>
      </c>
      <c r="T907" t="s">
        <v>2047</v>
      </c>
    </row>
    <row r="908" spans="1:20" ht="34" x14ac:dyDescent="0.2">
      <c r="A908">
        <v>906</v>
      </c>
      <c r="B908" t="s">
        <v>1844</v>
      </c>
      <c r="C908" s="7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2048</v>
      </c>
      <c r="T908" t="s">
        <v>2049</v>
      </c>
    </row>
    <row r="909" spans="1:20" ht="17" x14ac:dyDescent="0.2">
      <c r="A909">
        <v>907</v>
      </c>
      <c r="B909" t="s">
        <v>1846</v>
      </c>
      <c r="C909" s="7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2046</v>
      </c>
      <c r="T909" t="s">
        <v>2047</v>
      </c>
    </row>
    <row r="910" spans="1:20" ht="17" x14ac:dyDescent="0.2">
      <c r="A910">
        <v>908</v>
      </c>
      <c r="B910" t="s">
        <v>1848</v>
      </c>
      <c r="C910" s="7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2040</v>
      </c>
      <c r="T910" t="s">
        <v>2057</v>
      </c>
    </row>
    <row r="911" spans="1:20" ht="17" x14ac:dyDescent="0.2">
      <c r="A911">
        <v>909</v>
      </c>
      <c r="B911" t="s">
        <v>1850</v>
      </c>
      <c r="C911" s="7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2046</v>
      </c>
      <c r="T911" t="s">
        <v>2047</v>
      </c>
    </row>
    <row r="912" spans="1:20" ht="17" x14ac:dyDescent="0.2">
      <c r="A912">
        <v>910</v>
      </c>
      <c r="B912" t="s">
        <v>1852</v>
      </c>
      <c r="C912" s="7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2046</v>
      </c>
      <c r="T912" t="s">
        <v>2047</v>
      </c>
    </row>
    <row r="913" spans="1:20" ht="17" x14ac:dyDescent="0.2">
      <c r="A913">
        <v>911</v>
      </c>
      <c r="B913" t="s">
        <v>1854</v>
      </c>
      <c r="C913" s="7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2044</v>
      </c>
      <c r="T913" t="s">
        <v>2045</v>
      </c>
    </row>
    <row r="914" spans="1:20" ht="17" x14ac:dyDescent="0.2">
      <c r="A914">
        <v>912</v>
      </c>
      <c r="B914" t="s">
        <v>1856</v>
      </c>
      <c r="C914" s="7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2048</v>
      </c>
      <c r="T914" t="s">
        <v>2051</v>
      </c>
    </row>
    <row r="915" spans="1:20" ht="17" x14ac:dyDescent="0.2">
      <c r="A915">
        <v>913</v>
      </c>
      <c r="B915" t="s">
        <v>1858</v>
      </c>
      <c r="C915" s="7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2048</v>
      </c>
      <c r="T915" t="s">
        <v>2051</v>
      </c>
    </row>
    <row r="916" spans="1:20" ht="17" x14ac:dyDescent="0.2">
      <c r="A916">
        <v>914</v>
      </c>
      <c r="B916" t="s">
        <v>1860</v>
      </c>
      <c r="C916" s="7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2046</v>
      </c>
      <c r="T916" t="s">
        <v>2047</v>
      </c>
    </row>
    <row r="917" spans="1:20" ht="17" x14ac:dyDescent="0.2">
      <c r="A917">
        <v>915</v>
      </c>
      <c r="B917" t="s">
        <v>1862</v>
      </c>
      <c r="C917" s="7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2048</v>
      </c>
      <c r="T917" t="s">
        <v>2065</v>
      </c>
    </row>
    <row r="918" spans="1:20" ht="34" x14ac:dyDescent="0.2">
      <c r="A918">
        <v>916</v>
      </c>
      <c r="B918" t="s">
        <v>1864</v>
      </c>
      <c r="C918" s="7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2059</v>
      </c>
      <c r="T918" t="s">
        <v>2060</v>
      </c>
    </row>
    <row r="919" spans="1:20" ht="17" x14ac:dyDescent="0.2">
      <c r="A919">
        <v>917</v>
      </c>
      <c r="B919" t="s">
        <v>1866</v>
      </c>
      <c r="C919" s="7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2048</v>
      </c>
      <c r="T919" t="s">
        <v>2058</v>
      </c>
    </row>
    <row r="920" spans="1:20" ht="17" x14ac:dyDescent="0.2">
      <c r="A920">
        <v>918</v>
      </c>
      <c r="B920" t="s">
        <v>1868</v>
      </c>
      <c r="C920" s="7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2054</v>
      </c>
      <c r="T920" t="s">
        <v>2061</v>
      </c>
    </row>
    <row r="921" spans="1:20" ht="17" x14ac:dyDescent="0.2">
      <c r="A921">
        <v>919</v>
      </c>
      <c r="B921" t="s">
        <v>1870</v>
      </c>
      <c r="C921" s="7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2046</v>
      </c>
      <c r="T921" t="s">
        <v>2047</v>
      </c>
    </row>
    <row r="922" spans="1:20" ht="17" x14ac:dyDescent="0.2">
      <c r="A922">
        <v>920</v>
      </c>
      <c r="B922" t="s">
        <v>1872</v>
      </c>
      <c r="C922" s="7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2048</v>
      </c>
      <c r="T922" t="s">
        <v>2056</v>
      </c>
    </row>
    <row r="923" spans="1:20" ht="17" x14ac:dyDescent="0.2">
      <c r="A923">
        <v>921</v>
      </c>
      <c r="B923" t="s">
        <v>1874</v>
      </c>
      <c r="C923" s="7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2044</v>
      </c>
      <c r="T923" t="s">
        <v>2045</v>
      </c>
    </row>
    <row r="924" spans="1:20" ht="17" x14ac:dyDescent="0.2">
      <c r="A924">
        <v>922</v>
      </c>
      <c r="B924" t="s">
        <v>1876</v>
      </c>
      <c r="C924" s="7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2067</v>
      </c>
    </row>
    <row r="925" spans="1:20" ht="17" x14ac:dyDescent="0.2">
      <c r="A925">
        <v>923</v>
      </c>
      <c r="B925" t="s">
        <v>1878</v>
      </c>
      <c r="C925" s="7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2046</v>
      </c>
      <c r="T925" t="s">
        <v>2047</v>
      </c>
    </row>
    <row r="926" spans="1:20" ht="17" x14ac:dyDescent="0.2">
      <c r="A926">
        <v>924</v>
      </c>
      <c r="B926" t="s">
        <v>1880</v>
      </c>
      <c r="C926" s="7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2046</v>
      </c>
      <c r="T926" t="s">
        <v>2047</v>
      </c>
    </row>
    <row r="927" spans="1:20" ht="34" x14ac:dyDescent="0.2">
      <c r="A927">
        <v>925</v>
      </c>
      <c r="B927" t="s">
        <v>1882</v>
      </c>
      <c r="C927" s="7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2046</v>
      </c>
      <c r="T927" t="s">
        <v>2047</v>
      </c>
    </row>
    <row r="928" spans="1:20" ht="17" x14ac:dyDescent="0.2">
      <c r="A928">
        <v>926</v>
      </c>
      <c r="B928" t="s">
        <v>1884</v>
      </c>
      <c r="C928" s="7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2042</v>
      </c>
      <c r="T928" t="s">
        <v>2043</v>
      </c>
    </row>
    <row r="929" spans="1:20" ht="17" x14ac:dyDescent="0.2">
      <c r="A929">
        <v>927</v>
      </c>
      <c r="B929" t="s">
        <v>1886</v>
      </c>
      <c r="C929" s="7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2046</v>
      </c>
      <c r="T929" t="s">
        <v>2047</v>
      </c>
    </row>
    <row r="930" spans="1:20" ht="17" x14ac:dyDescent="0.2">
      <c r="A930">
        <v>928</v>
      </c>
      <c r="B930" t="s">
        <v>1888</v>
      </c>
      <c r="C930" s="7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2044</v>
      </c>
      <c r="T930" t="s">
        <v>2045</v>
      </c>
    </row>
    <row r="931" spans="1:20" ht="17" x14ac:dyDescent="0.2">
      <c r="A931">
        <v>929</v>
      </c>
      <c r="B931" t="s">
        <v>1890</v>
      </c>
      <c r="C931" s="7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2046</v>
      </c>
      <c r="T931" t="s">
        <v>2047</v>
      </c>
    </row>
    <row r="932" spans="1:20" ht="17" x14ac:dyDescent="0.2">
      <c r="A932">
        <v>930</v>
      </c>
      <c r="B932" t="s">
        <v>1892</v>
      </c>
      <c r="C932" s="7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2046</v>
      </c>
      <c r="T932" t="s">
        <v>2047</v>
      </c>
    </row>
    <row r="933" spans="1:20" ht="17" x14ac:dyDescent="0.2">
      <c r="A933">
        <v>931</v>
      </c>
      <c r="B933" t="s">
        <v>1894</v>
      </c>
      <c r="C933" s="7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2046</v>
      </c>
      <c r="T933" t="s">
        <v>2047</v>
      </c>
    </row>
    <row r="934" spans="1:20" ht="17" x14ac:dyDescent="0.2">
      <c r="A934">
        <v>932</v>
      </c>
      <c r="B934" t="s">
        <v>1896</v>
      </c>
      <c r="C934" s="7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ht="17" x14ac:dyDescent="0.2">
      <c r="A935">
        <v>933</v>
      </c>
      <c r="B935" t="s">
        <v>1898</v>
      </c>
      <c r="C935" s="7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2046</v>
      </c>
      <c r="T935" t="s">
        <v>2047</v>
      </c>
    </row>
    <row r="936" spans="1:20" ht="17" x14ac:dyDescent="0.2">
      <c r="A936">
        <v>934</v>
      </c>
      <c r="B936" t="s">
        <v>1900</v>
      </c>
      <c r="C936" s="7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2046</v>
      </c>
      <c r="T936" t="s">
        <v>2047</v>
      </c>
    </row>
    <row r="937" spans="1:20" ht="34" x14ac:dyDescent="0.2">
      <c r="A937">
        <v>935</v>
      </c>
      <c r="B937" t="s">
        <v>1902</v>
      </c>
      <c r="C937" s="7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2046</v>
      </c>
      <c r="T937" t="s">
        <v>2047</v>
      </c>
    </row>
    <row r="938" spans="1:20" ht="17" x14ac:dyDescent="0.2">
      <c r="A938">
        <v>936</v>
      </c>
      <c r="B938" t="s">
        <v>1246</v>
      </c>
      <c r="C938" s="7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2046</v>
      </c>
      <c r="T938" t="s">
        <v>2047</v>
      </c>
    </row>
    <row r="939" spans="1:20" ht="17" x14ac:dyDescent="0.2">
      <c r="A939">
        <v>937</v>
      </c>
      <c r="B939" t="s">
        <v>1905</v>
      </c>
      <c r="C939" s="7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2048</v>
      </c>
      <c r="T939" t="s">
        <v>2049</v>
      </c>
    </row>
    <row r="940" spans="1:20" ht="17" x14ac:dyDescent="0.2">
      <c r="A940">
        <v>938</v>
      </c>
      <c r="B940" t="s">
        <v>1907</v>
      </c>
      <c r="C940" s="7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2054</v>
      </c>
      <c r="T940" t="s">
        <v>2041</v>
      </c>
    </row>
    <row r="941" spans="1:20" ht="34" x14ac:dyDescent="0.2">
      <c r="A941">
        <v>939</v>
      </c>
      <c r="B941" t="s">
        <v>1909</v>
      </c>
      <c r="C941" s="7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2040</v>
      </c>
      <c r="T941" t="s">
        <v>2057</v>
      </c>
    </row>
    <row r="942" spans="1:20" ht="17" x14ac:dyDescent="0.2">
      <c r="A942">
        <v>940</v>
      </c>
      <c r="B942" t="s">
        <v>1911</v>
      </c>
      <c r="C942" s="7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2044</v>
      </c>
      <c r="T942" t="s">
        <v>2045</v>
      </c>
    </row>
    <row r="943" spans="1:20" ht="17" x14ac:dyDescent="0.2">
      <c r="A943">
        <v>941</v>
      </c>
      <c r="B943" t="s">
        <v>1913</v>
      </c>
      <c r="C943" s="7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2046</v>
      </c>
      <c r="T943" t="s">
        <v>2047</v>
      </c>
    </row>
    <row r="944" spans="1:20" ht="17" x14ac:dyDescent="0.2">
      <c r="A944">
        <v>942</v>
      </c>
      <c r="B944" t="s">
        <v>1907</v>
      </c>
      <c r="C944" s="7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2046</v>
      </c>
      <c r="T944" t="s">
        <v>2047</v>
      </c>
    </row>
    <row r="945" spans="1:20" ht="17" x14ac:dyDescent="0.2">
      <c r="A945">
        <v>943</v>
      </c>
      <c r="B945" t="s">
        <v>1916</v>
      </c>
      <c r="C945" s="7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2042</v>
      </c>
      <c r="T945" t="s">
        <v>2043</v>
      </c>
    </row>
    <row r="946" spans="1:20" ht="17" x14ac:dyDescent="0.2">
      <c r="A946">
        <v>944</v>
      </c>
      <c r="B946" t="s">
        <v>1918</v>
      </c>
      <c r="C946" s="7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2059</v>
      </c>
      <c r="T946" t="s">
        <v>2060</v>
      </c>
    </row>
    <row r="947" spans="1:20" ht="17" x14ac:dyDescent="0.2">
      <c r="A947">
        <v>945</v>
      </c>
      <c r="B947" t="s">
        <v>1920</v>
      </c>
      <c r="C947" s="7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2059</v>
      </c>
      <c r="T947" t="s">
        <v>2060</v>
      </c>
    </row>
    <row r="948" spans="1:20" ht="34" x14ac:dyDescent="0.2">
      <c r="A948">
        <v>946</v>
      </c>
      <c r="B948" t="s">
        <v>1922</v>
      </c>
      <c r="C948" s="7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2046</v>
      </c>
      <c r="T948" t="s">
        <v>2047</v>
      </c>
    </row>
    <row r="949" spans="1:20" ht="17" x14ac:dyDescent="0.2">
      <c r="A949">
        <v>947</v>
      </c>
      <c r="B949" t="s">
        <v>1924</v>
      </c>
      <c r="C949" s="7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2046</v>
      </c>
      <c r="T949" t="s">
        <v>2047</v>
      </c>
    </row>
    <row r="950" spans="1:20" ht="17" x14ac:dyDescent="0.2">
      <c r="A950">
        <v>948</v>
      </c>
      <c r="B950" t="s">
        <v>1926</v>
      </c>
      <c r="C950" s="7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2048</v>
      </c>
      <c r="T950" t="s">
        <v>2049</v>
      </c>
    </row>
    <row r="951" spans="1:20" ht="34" x14ac:dyDescent="0.2">
      <c r="A951">
        <v>949</v>
      </c>
      <c r="B951" t="s">
        <v>1928</v>
      </c>
      <c r="C951" s="7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2044</v>
      </c>
      <c r="T951" t="s">
        <v>2045</v>
      </c>
    </row>
    <row r="952" spans="1:20" ht="17" x14ac:dyDescent="0.2">
      <c r="A952">
        <v>950</v>
      </c>
      <c r="B952" t="s">
        <v>1930</v>
      </c>
      <c r="C952" s="7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2046</v>
      </c>
      <c r="T952" t="s">
        <v>2047</v>
      </c>
    </row>
    <row r="953" spans="1:20" ht="17" x14ac:dyDescent="0.2">
      <c r="A953">
        <v>951</v>
      </c>
      <c r="B953" t="s">
        <v>1932</v>
      </c>
      <c r="C953" s="7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ht="17" x14ac:dyDescent="0.2">
      <c r="A954">
        <v>952</v>
      </c>
      <c r="B954" t="s">
        <v>1934</v>
      </c>
      <c r="C954" s="7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2048</v>
      </c>
      <c r="T954" t="s">
        <v>2049</v>
      </c>
    </row>
    <row r="955" spans="1:20" ht="34" x14ac:dyDescent="0.2">
      <c r="A955">
        <v>953</v>
      </c>
      <c r="B955" t="s">
        <v>1936</v>
      </c>
      <c r="C955" s="7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2048</v>
      </c>
      <c r="T955" t="s">
        <v>2068</v>
      </c>
    </row>
    <row r="956" spans="1:20" ht="17" x14ac:dyDescent="0.2">
      <c r="A956">
        <v>954</v>
      </c>
      <c r="B956" t="s">
        <v>1938</v>
      </c>
      <c r="C956" s="7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2044</v>
      </c>
      <c r="T956" t="s">
        <v>2045</v>
      </c>
    </row>
    <row r="957" spans="1:20" ht="34" x14ac:dyDescent="0.2">
      <c r="A957">
        <v>955</v>
      </c>
      <c r="B957" t="s">
        <v>1940</v>
      </c>
      <c r="C957" s="7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2046</v>
      </c>
      <c r="T957" t="s">
        <v>2047</v>
      </c>
    </row>
    <row r="958" spans="1:20" ht="17" x14ac:dyDescent="0.2">
      <c r="A958">
        <v>956</v>
      </c>
      <c r="B958" t="s">
        <v>1942</v>
      </c>
      <c r="C958" s="7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2048</v>
      </c>
      <c r="T958" t="s">
        <v>2068</v>
      </c>
    </row>
    <row r="959" spans="1:20" ht="17" x14ac:dyDescent="0.2">
      <c r="A959">
        <v>957</v>
      </c>
      <c r="B959" t="s">
        <v>1944</v>
      </c>
      <c r="C959" s="7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2046</v>
      </c>
      <c r="T959" t="s">
        <v>2047</v>
      </c>
    </row>
    <row r="960" spans="1:20" ht="34" x14ac:dyDescent="0.2">
      <c r="A960">
        <v>958</v>
      </c>
      <c r="B960" t="s">
        <v>1946</v>
      </c>
      <c r="C960" s="7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2048</v>
      </c>
      <c r="T960" t="s">
        <v>2056</v>
      </c>
    </row>
    <row r="961" spans="1:20" ht="17" x14ac:dyDescent="0.2">
      <c r="A961">
        <v>959</v>
      </c>
      <c r="B961" t="s">
        <v>1948</v>
      </c>
      <c r="C961" s="7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2054</v>
      </c>
      <c r="T961" t="s">
        <v>2064</v>
      </c>
    </row>
    <row r="962" spans="1:20" ht="17" x14ac:dyDescent="0.2">
      <c r="A962">
        <v>960</v>
      </c>
      <c r="B962" t="s">
        <v>1950</v>
      </c>
      <c r="C962" s="7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9">
        <f t="shared" si="57"/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2044</v>
      </c>
      <c r="T962" t="s">
        <v>2045</v>
      </c>
    </row>
    <row r="963" spans="1:20" ht="34" x14ac:dyDescent="0.2">
      <c r="A963">
        <v>961</v>
      </c>
      <c r="B963" t="s">
        <v>1952</v>
      </c>
      <c r="C963" s="7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2054</v>
      </c>
      <c r="T963" t="s">
        <v>2064</v>
      </c>
    </row>
    <row r="964" spans="1:20" ht="17" x14ac:dyDescent="0.2">
      <c r="A964">
        <v>962</v>
      </c>
      <c r="B964" t="s">
        <v>1954</v>
      </c>
      <c r="C964" s="7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2042</v>
      </c>
      <c r="T964" t="s">
        <v>2043</v>
      </c>
    </row>
    <row r="965" spans="1:20" ht="17" x14ac:dyDescent="0.2">
      <c r="A965">
        <v>963</v>
      </c>
      <c r="B965" t="s">
        <v>1956</v>
      </c>
      <c r="C965" s="7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2059</v>
      </c>
      <c r="T965" t="s">
        <v>2060</v>
      </c>
    </row>
    <row r="966" spans="1:20" ht="17" x14ac:dyDescent="0.2">
      <c r="A966">
        <v>964</v>
      </c>
      <c r="B966" t="s">
        <v>1958</v>
      </c>
      <c r="C966" s="7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2046</v>
      </c>
      <c r="T966" t="s">
        <v>2047</v>
      </c>
    </row>
    <row r="967" spans="1:20" ht="17" x14ac:dyDescent="0.2">
      <c r="A967">
        <v>965</v>
      </c>
      <c r="B967" t="s">
        <v>1960</v>
      </c>
      <c r="C967" s="7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17" x14ac:dyDescent="0.2">
      <c r="A968">
        <v>966</v>
      </c>
      <c r="B968" t="s">
        <v>878</v>
      </c>
      <c r="C968" s="7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2046</v>
      </c>
      <c r="T968" t="s">
        <v>2047</v>
      </c>
    </row>
    <row r="969" spans="1:20" ht="17" x14ac:dyDescent="0.2">
      <c r="A969">
        <v>967</v>
      </c>
      <c r="B969" t="s">
        <v>1963</v>
      </c>
      <c r="C969" s="7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2067</v>
      </c>
    </row>
    <row r="970" spans="1:20" ht="34" x14ac:dyDescent="0.2">
      <c r="A970">
        <v>968</v>
      </c>
      <c r="B970" t="s">
        <v>1965</v>
      </c>
      <c r="C970" s="7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2042</v>
      </c>
      <c r="T970" t="s">
        <v>2043</v>
      </c>
    </row>
    <row r="971" spans="1:20" ht="17" x14ac:dyDescent="0.2">
      <c r="A971">
        <v>969</v>
      </c>
      <c r="B971" t="s">
        <v>1967</v>
      </c>
      <c r="C971" s="7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2046</v>
      </c>
      <c r="T971" t="s">
        <v>2047</v>
      </c>
    </row>
    <row r="972" spans="1:20" ht="34" x14ac:dyDescent="0.2">
      <c r="A972">
        <v>970</v>
      </c>
      <c r="B972" t="s">
        <v>1969</v>
      </c>
      <c r="C972" s="7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2046</v>
      </c>
      <c r="T972" t="s">
        <v>2047</v>
      </c>
    </row>
    <row r="973" spans="1:20" ht="17" x14ac:dyDescent="0.2">
      <c r="A973">
        <v>971</v>
      </c>
      <c r="B973" t="s">
        <v>1971</v>
      </c>
      <c r="C973" s="7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2048</v>
      </c>
      <c r="T973" t="s">
        <v>2065</v>
      </c>
    </row>
    <row r="974" spans="1:20" ht="34" x14ac:dyDescent="0.2">
      <c r="A974">
        <v>972</v>
      </c>
      <c r="B974" t="s">
        <v>1973</v>
      </c>
      <c r="C974" s="7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2044</v>
      </c>
      <c r="T974" t="s">
        <v>2045</v>
      </c>
    </row>
    <row r="975" spans="1:20" ht="17" x14ac:dyDescent="0.2">
      <c r="A975">
        <v>973</v>
      </c>
      <c r="B975" t="s">
        <v>1975</v>
      </c>
      <c r="C975" s="7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2046</v>
      </c>
      <c r="T975" t="s">
        <v>2047</v>
      </c>
    </row>
    <row r="976" spans="1:20" ht="17" x14ac:dyDescent="0.2">
      <c r="A976">
        <v>974</v>
      </c>
      <c r="B976" t="s">
        <v>1977</v>
      </c>
      <c r="C976" s="7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2052</v>
      </c>
    </row>
    <row r="977" spans="1:20" ht="17" x14ac:dyDescent="0.2">
      <c r="A977">
        <v>975</v>
      </c>
      <c r="B977" t="s">
        <v>1979</v>
      </c>
      <c r="C977" s="7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2046</v>
      </c>
      <c r="T977" t="s">
        <v>2047</v>
      </c>
    </row>
    <row r="978" spans="1:20" ht="34" x14ac:dyDescent="0.2">
      <c r="A978">
        <v>976</v>
      </c>
      <c r="B978" t="s">
        <v>1981</v>
      </c>
      <c r="C978" s="7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2046</v>
      </c>
      <c r="T978" t="s">
        <v>2047</v>
      </c>
    </row>
    <row r="979" spans="1:20" ht="17" x14ac:dyDescent="0.2">
      <c r="A979">
        <v>977</v>
      </c>
      <c r="B979" t="s">
        <v>1258</v>
      </c>
      <c r="C979" s="7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2042</v>
      </c>
      <c r="T979" t="s">
        <v>2043</v>
      </c>
    </row>
    <row r="980" spans="1:20" ht="17" x14ac:dyDescent="0.2">
      <c r="A980">
        <v>978</v>
      </c>
      <c r="B980" t="s">
        <v>1984</v>
      </c>
      <c r="C980" s="7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2040</v>
      </c>
      <c r="T980" t="s">
        <v>2057</v>
      </c>
    </row>
    <row r="981" spans="1:20" ht="17" x14ac:dyDescent="0.2">
      <c r="A981">
        <v>979</v>
      </c>
      <c r="B981" t="s">
        <v>1986</v>
      </c>
      <c r="C981" s="7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2046</v>
      </c>
      <c r="T981" t="s">
        <v>2047</v>
      </c>
    </row>
    <row r="982" spans="1:20" ht="17" x14ac:dyDescent="0.2">
      <c r="A982">
        <v>980</v>
      </c>
      <c r="B982" t="s">
        <v>1988</v>
      </c>
      <c r="C982" s="7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2054</v>
      </c>
      <c r="T982" t="s">
        <v>2055</v>
      </c>
    </row>
    <row r="983" spans="1:20" ht="17" x14ac:dyDescent="0.2">
      <c r="A983">
        <v>981</v>
      </c>
      <c r="B983" t="s">
        <v>1990</v>
      </c>
      <c r="C983" s="7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2044</v>
      </c>
      <c r="T983" t="s">
        <v>2045</v>
      </c>
    </row>
    <row r="984" spans="1:20" ht="17" x14ac:dyDescent="0.2">
      <c r="A984">
        <v>982</v>
      </c>
      <c r="B984" t="s">
        <v>1992</v>
      </c>
      <c r="C984" s="7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2048</v>
      </c>
      <c r="T984" t="s">
        <v>2049</v>
      </c>
    </row>
    <row r="985" spans="1:20" ht="17" x14ac:dyDescent="0.2">
      <c r="A985">
        <v>983</v>
      </c>
      <c r="B985" t="s">
        <v>1994</v>
      </c>
      <c r="C985" s="7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2048</v>
      </c>
      <c r="T985" t="s">
        <v>2049</v>
      </c>
    </row>
    <row r="986" spans="1:20" ht="34" x14ac:dyDescent="0.2">
      <c r="A986">
        <v>984</v>
      </c>
      <c r="B986" t="s">
        <v>1996</v>
      </c>
      <c r="C986" s="7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2046</v>
      </c>
      <c r="T986" t="s">
        <v>2047</v>
      </c>
    </row>
    <row r="987" spans="1:20" ht="17" x14ac:dyDescent="0.2">
      <c r="A987">
        <v>985</v>
      </c>
      <c r="B987" t="s">
        <v>1998</v>
      </c>
      <c r="C987" s="7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4" x14ac:dyDescent="0.2">
      <c r="A988">
        <v>986</v>
      </c>
      <c r="B988" t="s">
        <v>2000</v>
      </c>
      <c r="C988" s="7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17" x14ac:dyDescent="0.2">
      <c r="A989">
        <v>987</v>
      </c>
      <c r="B989" t="s">
        <v>2002</v>
      </c>
      <c r="C989" s="7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2048</v>
      </c>
      <c r="T989" t="s">
        <v>2049</v>
      </c>
    </row>
    <row r="990" spans="1:20" ht="17" x14ac:dyDescent="0.2">
      <c r="A990">
        <v>988</v>
      </c>
      <c r="B990" t="s">
        <v>2004</v>
      </c>
      <c r="C990" s="7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2054</v>
      </c>
      <c r="T990" t="s">
        <v>2061</v>
      </c>
    </row>
    <row r="991" spans="1:20" ht="17" x14ac:dyDescent="0.2">
      <c r="A991">
        <v>989</v>
      </c>
      <c r="B991" t="s">
        <v>2006</v>
      </c>
      <c r="C991" s="7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2054</v>
      </c>
      <c r="T991" t="s">
        <v>2064</v>
      </c>
    </row>
    <row r="992" spans="1:20" ht="17" x14ac:dyDescent="0.2">
      <c r="A992">
        <v>990</v>
      </c>
      <c r="B992" t="s">
        <v>2008</v>
      </c>
      <c r="C992" s="7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2048</v>
      </c>
      <c r="T992" t="s">
        <v>2051</v>
      </c>
    </row>
    <row r="993" spans="1:20" ht="17" x14ac:dyDescent="0.2">
      <c r="A993">
        <v>991</v>
      </c>
      <c r="B993" t="s">
        <v>1080</v>
      </c>
      <c r="C993" s="7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ht="17" x14ac:dyDescent="0.2">
      <c r="A994">
        <v>992</v>
      </c>
      <c r="B994" t="s">
        <v>2011</v>
      </c>
      <c r="C994" s="7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2048</v>
      </c>
      <c r="T994" t="s">
        <v>2051</v>
      </c>
    </row>
    <row r="995" spans="1:20" ht="17" x14ac:dyDescent="0.2">
      <c r="A995">
        <v>993</v>
      </c>
      <c r="B995" t="s">
        <v>2013</v>
      </c>
      <c r="C995" s="7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2059</v>
      </c>
      <c r="T995" t="s">
        <v>2060</v>
      </c>
    </row>
    <row r="996" spans="1:20" ht="17" x14ac:dyDescent="0.2">
      <c r="A996">
        <v>994</v>
      </c>
      <c r="B996" t="s">
        <v>2015</v>
      </c>
      <c r="C996" s="7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2054</v>
      </c>
      <c r="T996" t="s">
        <v>2064</v>
      </c>
    </row>
    <row r="997" spans="1:20" ht="17" x14ac:dyDescent="0.2">
      <c r="A997">
        <v>995</v>
      </c>
      <c r="B997" t="s">
        <v>2017</v>
      </c>
      <c r="C997" s="7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2042</v>
      </c>
      <c r="T997" t="s">
        <v>2043</v>
      </c>
    </row>
    <row r="998" spans="1:20" ht="34" x14ac:dyDescent="0.2">
      <c r="A998">
        <v>996</v>
      </c>
      <c r="B998" t="s">
        <v>2019</v>
      </c>
      <c r="C998" s="7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2046</v>
      </c>
      <c r="T998" t="s">
        <v>2047</v>
      </c>
    </row>
    <row r="999" spans="1:20" ht="17" x14ac:dyDescent="0.2">
      <c r="A999">
        <v>997</v>
      </c>
      <c r="B999" t="s">
        <v>2021</v>
      </c>
      <c r="C999" s="7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2046</v>
      </c>
      <c r="T999" t="s">
        <v>2047</v>
      </c>
    </row>
    <row r="1000" spans="1:20" ht="17" x14ac:dyDescent="0.2">
      <c r="A1000">
        <v>998</v>
      </c>
      <c r="B1000" t="s">
        <v>2023</v>
      </c>
      <c r="C1000" s="7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2052</v>
      </c>
    </row>
    <row r="1001" spans="1:20" ht="17" x14ac:dyDescent="0.2">
      <c r="A1001">
        <v>999</v>
      </c>
      <c r="B1001" t="s">
        <v>2025</v>
      </c>
      <c r="C1001" s="7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2042</v>
      </c>
      <c r="T1001" t="s">
        <v>2043</v>
      </c>
    </row>
  </sheetData>
  <autoFilter ref="A1:T1001" xr:uid="{00000000-0001-0000-0000-000000000000}"/>
  <conditionalFormatting sqref="G1002:G1048576 G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ntainsText" dxfId="3" priority="18" operator="containsText" text="Live">
      <formula>NOT(ISERROR(SEARCH("Live",G1)))</formula>
    </cfRule>
    <cfRule type="containsText" dxfId="2" priority="19" stopIfTrue="1" operator="containsText" text="Canceled">
      <formula>NOT(ISERROR(SEARCH("Canceled",G1)))</formula>
    </cfRule>
    <cfRule type="containsText" dxfId="1" priority="20" stopIfTrue="1" operator="containsText" text="Failed">
      <formula>NOT(ISERROR(SEARCH("Failed",G1)))</formula>
    </cfRule>
    <cfRule type="containsText" dxfId="0" priority="21" operator="containsText" text="Successful">
      <formula>NOT(ISERROR(SEARCH("Successful",G1)))</formula>
    </cfRule>
  </conditionalFormatting>
  <conditionalFormatting sqref="F2:F1001">
    <cfRule type="colorScale" priority="2">
      <colorScale>
        <cfvo type="num" val="$F$2"/>
        <cfvo type="num" val="$F$22"/>
        <cfvo type="num" val="&quot;200$F$27&quot;"/>
        <color rgb="FFFF7128"/>
        <color rgb="FF00B050"/>
        <color rgb="FF0070C0"/>
      </colorScale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ignoredErrors>
    <ignoredError sqref="I2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2F0DAC15-12FD-3046-9115-CAED155A7A6D}">
            <x14:iconSet iconSet="4RedToBlack" custom="1">
              <x14:cfvo type="percent">
                <xm:f>0</xm:f>
              </x14:cfvo>
              <x14:cfvo type="percent">
                <xm:f>25</xm:f>
              </x14:cfvo>
              <x14:cfvo type="percent">
                <xm:f>"Failed"</xm:f>
              </x14:cfvo>
              <x14:cfvo type="percent">
                <xm:f>"Successful"</xm:f>
              </x14:cfvo>
              <x14:cfIcon iconSet="4RedToBlack" iconId="0"/>
              <x14:cfIcon iconSet="4RedToBlack" iconId="1"/>
              <x14:cfIcon iconSet="4RedToBlack" iconId="3"/>
              <x14:cfIcon iconSet="3TrafficLights1" iconId="2"/>
            </x14:iconSet>
          </x14:cfRule>
          <xm:sqref>G1002:G1048576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Table 2</vt:lpstr>
      <vt:lpstr>Pivot Table 3</vt:lpstr>
      <vt:lpstr>Goal Analysis</vt:lpstr>
      <vt:lpstr>Statical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2022-12-18T05:28:07Z</dcterms:modified>
</cp:coreProperties>
</file>