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idnazemi/Downloads/"/>
    </mc:Choice>
  </mc:AlternateContent>
  <xr:revisionPtr revIDLastSave="0" documentId="13_ncr:1_{10B9208C-0D3D-3F4F-8AF0-66CAC1EC0109}" xr6:coauthVersionLast="47" xr6:coauthVersionMax="47" xr10:uidLastSave="{00000000-0000-0000-0000-000000000000}"/>
  <bookViews>
    <workbookView xWindow="0" yWindow="500" windowWidth="38400" windowHeight="19820" activeTab="4" xr2:uid="{E813B73E-E5EA-9E46-B85E-A7EA5C1391C8}"/>
  </bookViews>
  <sheets>
    <sheet name="Model Assumptions" sheetId="8" r:id="rId1"/>
    <sheet name="Networks" sheetId="9" r:id="rId2"/>
    <sheet name="Eco-inspired Indicators" sheetId="20" r:id="rId3"/>
    <sheet name="GHG Emission" sheetId="14" r:id="rId4"/>
    <sheet name="Trade-off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4" l="1"/>
  <c r="F105" i="14"/>
  <c r="F104" i="14"/>
  <c r="F103" i="14"/>
  <c r="F102" i="14"/>
  <c r="F101" i="14"/>
  <c r="D106" i="14"/>
  <c r="C88" i="14"/>
  <c r="D87" i="14"/>
  <c r="C87" i="14"/>
  <c r="F85" i="14"/>
  <c r="E84" i="14"/>
  <c r="C85" i="14"/>
  <c r="C83" i="14"/>
  <c r="F73" i="14"/>
  <c r="C73" i="14"/>
  <c r="E72" i="14"/>
  <c r="C71" i="14"/>
  <c r="C64" i="14"/>
  <c r="D63" i="14"/>
  <c r="C63" i="14"/>
  <c r="C61" i="14"/>
  <c r="C59" i="14"/>
  <c r="C52" i="14"/>
  <c r="F51" i="14"/>
  <c r="E50" i="14"/>
  <c r="C51" i="14"/>
  <c r="C49" i="14"/>
  <c r="D42" i="14"/>
  <c r="C42" i="14"/>
  <c r="F41" i="14"/>
  <c r="E40" i="14"/>
  <c r="C41" i="14"/>
  <c r="C39" i="14"/>
  <c r="C19" i="14"/>
  <c r="C31" i="14"/>
  <c r="F31" i="14"/>
  <c r="E30" i="14"/>
  <c r="C33" i="14" s="1"/>
  <c r="D102" i="14" s="1"/>
  <c r="C29" i="14"/>
  <c r="C34" i="14" s="1"/>
  <c r="E102" i="14" s="1"/>
  <c r="F21" i="14"/>
  <c r="C21" i="14"/>
  <c r="E20" i="14"/>
  <c r="C74" i="14" l="1"/>
  <c r="D105" i="14" s="1"/>
  <c r="C75" i="14" l="1"/>
  <c r="E105" i="14" s="1"/>
  <c r="F61" i="14"/>
  <c r="E60" i="14"/>
  <c r="C53" i="14"/>
  <c r="D104" i="14" s="1"/>
  <c r="C43" i="14"/>
  <c r="D103" i="14" s="1"/>
  <c r="C65" i="14" l="1"/>
  <c r="C22" i="14"/>
  <c r="D101" i="14" s="1"/>
  <c r="C89" i="14"/>
  <c r="C90" i="14" s="1"/>
  <c r="C23" i="14"/>
  <c r="E101" i="14" s="1"/>
  <c r="C54" i="14"/>
  <c r="E104" i="14" s="1"/>
  <c r="C44" i="14"/>
  <c r="E103" i="14" s="1"/>
  <c r="C66" i="14"/>
  <c r="E106" i="14" s="1"/>
</calcChain>
</file>

<file path=xl/sharedStrings.xml><?xml version="1.0" encoding="utf-8"?>
<sst xmlns="http://schemas.openxmlformats.org/spreadsheetml/2006/main" count="357" uniqueCount="110">
  <si>
    <t>Reuse</t>
  </si>
  <si>
    <t>Efficiency of prodcut manufacturer</t>
  </si>
  <si>
    <t>Dissipation</t>
  </si>
  <si>
    <t>Total Flow Matrix</t>
  </si>
  <si>
    <t>R(ij)</t>
  </si>
  <si>
    <t>Export</t>
  </si>
  <si>
    <t>Robustness</t>
  </si>
  <si>
    <t>Recycle</t>
  </si>
  <si>
    <t>Landfill</t>
  </si>
  <si>
    <t>https://www.eia.gov/tools/faqs/faq.php?id=74&amp;t=11</t>
  </si>
  <si>
    <t>CO2 emissions for heat generation from natural gas (kg/MJ)</t>
  </si>
  <si>
    <t>https://www.eia.gov/energyexplained/natural-gas/natural-gas-and-the-environment.php#:~:text=Natural%20gas%20is%20a%20relatively%20clean%20burning%20fossil%20fuel&amp;text=About%20117%20pounds%20of%20CO,MMBtu%20of%20distillate%20fuel%20oil.</t>
  </si>
  <si>
    <t>CO2 emissions for electricity generation from natural gas (kg/MJ)</t>
  </si>
  <si>
    <t>Transportation</t>
  </si>
  <si>
    <t>electricity (MJ)</t>
  </si>
  <si>
    <t>https://business.edf.org/insights/green-freight-math-how-to-calculate-emissions-for-a-truck-move/#:~:text=The%20average%20freight%20truck%20in,of%20CO2%20per%20ton%2Dmile.</t>
  </si>
  <si>
    <t>https://www.no-burn.org/wp-content/uploads/Plastic-is-Carbon-Oct2021.pdf</t>
  </si>
  <si>
    <t>Transportation(t.km)</t>
  </si>
  <si>
    <t>heat (MJ)</t>
  </si>
  <si>
    <t>https://ask.openlca.org/2295/ecoinvent-transport-fuel-consumption</t>
  </si>
  <si>
    <t>Scope 1&amp;2 emissions (kg CO2 eq)</t>
  </si>
  <si>
    <t>Scope 1&amp;2&amp;3 emissions (kg CO2 eq)</t>
  </si>
  <si>
    <t>Scope 1 emissions (kg CO2 eq)</t>
  </si>
  <si>
    <t>Scope 1 CO2 emissions</t>
  </si>
  <si>
    <t>Scope 2 CO2 emissions</t>
  </si>
  <si>
    <t>Scope 3 CO2 emissions</t>
  </si>
  <si>
    <t>Refuse</t>
  </si>
  <si>
    <t>Linear Economy</t>
  </si>
  <si>
    <t>Downcycle</t>
  </si>
  <si>
    <t>Diverse EoL</t>
  </si>
  <si>
    <t>D:H</t>
  </si>
  <si>
    <t>Network Intensity</t>
  </si>
  <si>
    <t>Best Case: Refuse + Diverse EoL</t>
  </si>
  <si>
    <t>MCL</t>
  </si>
  <si>
    <t xml:space="preserve">MCI </t>
  </si>
  <si>
    <t>80% (5% dissipation, 15% collected waste)</t>
  </si>
  <si>
    <t>90% (5% dissipation, 5% collected waste)</t>
  </si>
  <si>
    <t>Amount recovered in recovery scenarios (Reuse, Recycle, Downcycle, Diverse EoL scenarios)</t>
  </si>
  <si>
    <t>0.8 t</t>
  </si>
  <si>
    <t>1 t</t>
  </si>
  <si>
    <t>Efficiency of recovery processes (MASC, STRAP, Pelletizing)</t>
  </si>
  <si>
    <t>Scope 1&amp;2&amp;3 emissions (kg CO2 eq) (Ecoinvent database)</t>
  </si>
  <si>
    <t>Film Consumption</t>
  </si>
  <si>
    <t xml:space="preserve">Waste Management </t>
  </si>
  <si>
    <t>Renewable/recovered Input</t>
  </si>
  <si>
    <t>MASC</t>
  </si>
  <si>
    <t xml:space="preserve">Reuse </t>
  </si>
  <si>
    <t>STRAP</t>
  </si>
  <si>
    <t>Pelletizing</t>
  </si>
  <si>
    <t>Film Manufacturer</t>
  </si>
  <si>
    <t>MASC: Mechanical And Solvent Cleaning</t>
  </si>
  <si>
    <t xml:space="preserve">Recycle </t>
  </si>
  <si>
    <t>t: metric ton</t>
  </si>
  <si>
    <t>PE: Polyethylene</t>
  </si>
  <si>
    <t>STRAP: Solvent Treatment And Precipitation</t>
  </si>
  <si>
    <t xml:space="preserve">Downcycle </t>
  </si>
  <si>
    <t>Basecase: Linear Economy</t>
  </si>
  <si>
    <t xml:space="preserve">Diverse EoL </t>
  </si>
  <si>
    <t>Model Assumptions</t>
  </si>
  <si>
    <t>Direct process emissions (kg CO2 eq)</t>
  </si>
  <si>
    <t>Mechanical And Solvent Cleaning (MASC)</t>
  </si>
  <si>
    <t>Functional Unit: 1 metric ton</t>
  </si>
  <si>
    <t>Waste Management</t>
  </si>
  <si>
    <t>Renewable/Recovered Input</t>
  </si>
  <si>
    <t>Virgin Input (PE + nylon 6)</t>
  </si>
  <si>
    <t>Solvent Targeted Recovery And Precipitation (STRAP)</t>
  </si>
  <si>
    <t>Scope 1&amp;2 emissions assumptions</t>
  </si>
  <si>
    <t>WARM tool (EPA)</t>
  </si>
  <si>
    <t>Costamagna, M., Massaccesi, B. M., Mazzucco, D., Baricco, M. &amp; Rizzi, P. Environmental assessment of the recycling process for polyamides - Polyethylene multilayer packaging films. Sustainable Materials and Technologies 35, e00562 (2023).</t>
  </si>
  <si>
    <t>Data from Industrial partner</t>
  </si>
  <si>
    <t>Ref</t>
  </si>
  <si>
    <t>Value</t>
  </si>
  <si>
    <t xml:space="preserve">Transportation needed to transfer the film from manufacturer to consumer (t.km /t) </t>
  </si>
  <si>
    <t>Electricity Needed for solvent recovery in STRAP (MJ/t of film)</t>
  </si>
  <si>
    <t>Heat Needed for solvent recovery in STRAP (MJ/t of film)</t>
  </si>
  <si>
    <t>CO2 emissions from burning diesel (kg/t.km)</t>
  </si>
  <si>
    <t>CO2 emissions from burning plastic waste (kg/t)</t>
  </si>
  <si>
    <t>Diesel consumption (kg/t.km)</t>
  </si>
  <si>
    <t>Landfill Electricity Consumption (MJ/t)</t>
  </si>
  <si>
    <t>GHG emissions per ton of material landfilled (kg/t)</t>
  </si>
  <si>
    <t>Electricity needed in the film manufacturing process (MJ/t of film)</t>
  </si>
  <si>
    <t>Pelletizing process electrity consumption (MJ/t)</t>
  </si>
  <si>
    <t>Basecase (Linear Economy)</t>
  </si>
  <si>
    <t>Best Case (Refuse + Diverse EoL)</t>
  </si>
  <si>
    <t>RCE</t>
  </si>
  <si>
    <t>TST</t>
  </si>
  <si>
    <t>NI</t>
  </si>
  <si>
    <t xml:space="preserve">D:H </t>
  </si>
  <si>
    <t>Detritivory to Herbivory Ratio</t>
  </si>
  <si>
    <t>Resource Consumption Efficienty</t>
  </si>
  <si>
    <t>Total System Throughflow</t>
  </si>
  <si>
    <t>Mean Circularity Level</t>
  </si>
  <si>
    <t>LT</t>
  </si>
  <si>
    <t>Loop Tightness</t>
  </si>
  <si>
    <t>Correlation Between Network Intensity and GHG emissions</t>
  </si>
  <si>
    <t>Life cycle GHG emissions (kg CO2 eq/t)</t>
  </si>
  <si>
    <t>Detritivory to herbivory ratio</t>
  </si>
  <si>
    <t>MCI</t>
  </si>
  <si>
    <t>Material Circularity Indicator</t>
  </si>
  <si>
    <r>
      <t>Amount refused (Refuse scenario (R</t>
    </r>
    <r>
      <rPr>
        <vertAlign val="subscript"/>
        <sz val="16"/>
        <color theme="1"/>
        <rFont val="Calibri (Body)"/>
      </rPr>
      <t>F</t>
    </r>
    <r>
      <rPr>
        <sz val="16"/>
        <color theme="1"/>
        <rFont val="Calibri"/>
        <family val="2"/>
        <scheme val="minor"/>
      </rPr>
      <t>))</t>
    </r>
  </si>
  <si>
    <t>Adjusted Functional Unit (FU*)</t>
  </si>
  <si>
    <t>Collection &amp; sorting rate</t>
  </si>
  <si>
    <t>All flows are in physical mass unit (metric ton))</t>
  </si>
  <si>
    <t>Adjusted Network Intensity</t>
  </si>
  <si>
    <r>
      <t>0.9 (4.5</t>
    </r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)</t>
    </r>
  </si>
  <si>
    <r>
      <t>4.05 (0.81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)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</si>
  <si>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: Adjusted RCE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</si>
  <si>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: Adjusted NI</t>
    </r>
  </si>
  <si>
    <t>Scope 3 emissions assumptions</t>
  </si>
  <si>
    <t>Nazemi, F. et al. Analysis and design for sustainable circularity of barrier films used in sheet molding composites production (Accepted for publication - REMADE 2024 Conference (2024)).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</si>
</sst>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rgb="FF000000"/>
      <name val="Calibri Light"/>
      <family val="2"/>
    </font>
    <font>
      <sz val="26"/>
      <color rgb="FF000000"/>
      <name val="Calibri Light"/>
      <family val="2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bscript"/>
      <sz val="16"/>
      <color theme="1"/>
      <name val="Calibri (Body)"/>
    </font>
    <font>
      <vertAlign val="superscript"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4" borderId="0" xfId="0" applyFont="1" applyFill="1"/>
    <xf numFmtId="0" fontId="0" fillId="4" borderId="0" xfId="0" applyFill="1"/>
    <xf numFmtId="0" fontId="7" fillId="4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1" xfId="0" applyFont="1" applyFill="1" applyBorder="1"/>
    <xf numFmtId="2" fontId="1" fillId="0" borderId="0" xfId="0" applyNumberFormat="1" applyFont="1" applyAlignment="1">
      <alignment horizontal="center"/>
    </xf>
    <xf numFmtId="0" fontId="15" fillId="0" borderId="0" xfId="0" applyFont="1"/>
    <xf numFmtId="0" fontId="2" fillId="0" borderId="0" xfId="0" applyFont="1"/>
    <xf numFmtId="0" fontId="16" fillId="0" borderId="0" xfId="0" applyFont="1"/>
    <xf numFmtId="9" fontId="2" fillId="0" borderId="0" xfId="0" applyNumberFormat="1" applyFont="1" applyAlignment="1">
      <alignment horizontal="left"/>
    </xf>
    <xf numFmtId="0" fontId="11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631136238218751"/>
                  <c:y val="5.4694886442245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'GHG Emission'!$C$101:$C$106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5</c:v>
                </c:pt>
                <c:pt idx="3">
                  <c:v>4.2</c:v>
                </c:pt>
                <c:pt idx="4">
                  <c:v>0.81</c:v>
                </c:pt>
                <c:pt idx="5">
                  <c:v>3.68</c:v>
                </c:pt>
              </c:numCache>
            </c:numRef>
          </c:xVal>
          <c:yVal>
            <c:numRef>
              <c:f>'GHG Emission'!$E$101:$E$106</c:f>
              <c:numCache>
                <c:formatCode>0.0</c:formatCode>
                <c:ptCount val="6"/>
                <c:pt idx="0" formatCode="General">
                  <c:v>515.39373499999999</c:v>
                </c:pt>
                <c:pt idx="1">
                  <c:v>100.33477000000001</c:v>
                </c:pt>
                <c:pt idx="2">
                  <c:v>548.09762000000001</c:v>
                </c:pt>
                <c:pt idx="3">
                  <c:v>518.64261999999997</c:v>
                </c:pt>
                <c:pt idx="4">
                  <c:v>103.07327000000001</c:v>
                </c:pt>
                <c:pt idx="5">
                  <c:v>325.16505999999998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5-A745-BDCB-05996C33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Scope 1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579034788770968"/>
                  <c:y val="-1.7433649919949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'GHG Emission'!$C$101:$C$106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5</c:v>
                </c:pt>
                <c:pt idx="3">
                  <c:v>4.2</c:v>
                </c:pt>
                <c:pt idx="4">
                  <c:v>0.81</c:v>
                </c:pt>
                <c:pt idx="5">
                  <c:v>3.68</c:v>
                </c:pt>
              </c:numCache>
            </c:numRef>
          </c:xVal>
          <c:yVal>
            <c:numRef>
              <c:f>'GHG Emission'!$D$101:$D$106</c:f>
              <c:numCache>
                <c:formatCode>0.0</c:formatCode>
                <c:ptCount val="6"/>
                <c:pt idx="0" formatCode="General">
                  <c:v>83.414000000000001</c:v>
                </c:pt>
                <c:pt idx="1">
                  <c:v>15.680800000000001</c:v>
                </c:pt>
                <c:pt idx="2">
                  <c:v>66.423999999999992</c:v>
                </c:pt>
                <c:pt idx="3">
                  <c:v>66.423999999999992</c:v>
                </c:pt>
                <c:pt idx="4">
                  <c:v>16.680800000000001</c:v>
                </c:pt>
                <c:pt idx="5">
                  <c:v>49.382399999999997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2-2846-8295-1326843E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 Network Intensity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GHG</a:t>
                </a:r>
                <a:r>
                  <a:rPr lang="en-US" sz="1200" baseline="0"/>
                  <a:t> Emissions (CO2 eq)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Scope 3 Emissions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272568274336739"/>
                  <c:y val="-6.2172921730441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'GHG Emission'!$C$101:$C$106</c:f>
              <c:numCache>
                <c:formatCode>General</c:formatCode>
                <c:ptCount val="6"/>
                <c:pt idx="0">
                  <c:v>4.05</c:v>
                </c:pt>
                <c:pt idx="1">
                  <c:v>2.36</c:v>
                </c:pt>
                <c:pt idx="2">
                  <c:v>5</c:v>
                </c:pt>
                <c:pt idx="3">
                  <c:v>4.2</c:v>
                </c:pt>
                <c:pt idx="4">
                  <c:v>0.81</c:v>
                </c:pt>
                <c:pt idx="5">
                  <c:v>3.68</c:v>
                </c:pt>
              </c:numCache>
            </c:numRef>
          </c:xVal>
          <c:yVal>
            <c:numRef>
              <c:f>'GHG Emission'!$F$101:$F$106</c:f>
              <c:numCache>
                <c:formatCode>General</c:formatCode>
                <c:ptCount val="6"/>
                <c:pt idx="0">
                  <c:v>5059</c:v>
                </c:pt>
                <c:pt idx="1">
                  <c:v>2416</c:v>
                </c:pt>
                <c:pt idx="2">
                  <c:v>1976</c:v>
                </c:pt>
                <c:pt idx="3">
                  <c:v>3290</c:v>
                </c:pt>
                <c:pt idx="4">
                  <c:v>1012</c:v>
                </c:pt>
                <c:pt idx="5">
                  <c:v>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E-8F4B-A321-4790B4A5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496"/>
        <c:axId val="168918224"/>
      </c:scatterChart>
      <c:valAx>
        <c:axId val="168916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Network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224"/>
        <c:crosses val="autoZero"/>
        <c:crossBetween val="midCat"/>
      </c:valAx>
      <c:valAx>
        <c:axId val="168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GHG Emissions (CO2 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330211</xdr:colOff>
      <xdr:row>8</xdr:row>
      <xdr:rowOff>246568</xdr:rowOff>
    </xdr:from>
    <xdr:to>
      <xdr:col>4</xdr:col>
      <xdr:colOff>397945</xdr:colOff>
      <xdr:row>13</xdr:row>
      <xdr:rowOff>39719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1971918" y="6828885"/>
          <a:ext cx="1709442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Manufacturer </a:t>
          </a:r>
        </a:p>
      </xdr:txBody>
    </xdr:sp>
    <xdr:clientData/>
  </xdr:twoCellAnchor>
  <xdr:twoCellAnchor>
    <xdr:from>
      <xdr:col>5</xdr:col>
      <xdr:colOff>11726</xdr:colOff>
      <xdr:row>8</xdr:row>
      <xdr:rowOff>246568</xdr:rowOff>
    </xdr:from>
    <xdr:to>
      <xdr:col>7</xdr:col>
      <xdr:colOff>74813</xdr:colOff>
      <xdr:row>13</xdr:row>
      <xdr:rowOff>39719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4115994" y="6828885"/>
          <a:ext cx="1704795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Transportation</a:t>
          </a:r>
        </a:p>
      </xdr:txBody>
    </xdr:sp>
    <xdr:clientData/>
  </xdr:twoCellAnchor>
  <xdr:twoCellAnchor>
    <xdr:from>
      <xdr:col>7</xdr:col>
      <xdr:colOff>516503</xdr:colOff>
      <xdr:row>8</xdr:row>
      <xdr:rowOff>246568</xdr:rowOff>
    </xdr:from>
    <xdr:to>
      <xdr:col>9</xdr:col>
      <xdr:colOff>584237</xdr:colOff>
      <xdr:row>13</xdr:row>
      <xdr:rowOff>39719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6262479" y="6828885"/>
          <a:ext cx="1709441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Consumption </a:t>
          </a:r>
        </a:p>
      </xdr:txBody>
    </xdr:sp>
    <xdr:clientData/>
  </xdr:twoCellAnchor>
  <xdr:twoCellAnchor>
    <xdr:from>
      <xdr:col>10</xdr:col>
      <xdr:colOff>200427</xdr:colOff>
      <xdr:row>8</xdr:row>
      <xdr:rowOff>246567</xdr:rowOff>
    </xdr:from>
    <xdr:to>
      <xdr:col>12</xdr:col>
      <xdr:colOff>268161</xdr:colOff>
      <xdr:row>13</xdr:row>
      <xdr:rowOff>39718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8408964" y="6828884"/>
          <a:ext cx="1709441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Waste Management </a:t>
          </a:r>
        </a:p>
      </xdr:txBody>
    </xdr:sp>
    <xdr:clientData/>
  </xdr:twoCellAnchor>
  <xdr:twoCellAnchor>
    <xdr:from>
      <xdr:col>12</xdr:col>
      <xdr:colOff>702795</xdr:colOff>
      <xdr:row>8</xdr:row>
      <xdr:rowOff>246567</xdr:rowOff>
    </xdr:from>
    <xdr:to>
      <xdr:col>14</xdr:col>
      <xdr:colOff>770529</xdr:colOff>
      <xdr:row>13</xdr:row>
      <xdr:rowOff>39718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10553039" y="6828884"/>
          <a:ext cx="1709441" cy="1063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Landfill </a:t>
          </a:r>
        </a:p>
      </xdr:txBody>
    </xdr:sp>
    <xdr:clientData/>
  </xdr:twoCellAnchor>
  <xdr:twoCellAnchor>
    <xdr:from>
      <xdr:col>1</xdr:col>
      <xdr:colOff>729510</xdr:colOff>
      <xdr:row>10</xdr:row>
      <xdr:rowOff>262329</xdr:rowOff>
    </xdr:from>
    <xdr:to>
      <xdr:col>2</xdr:col>
      <xdr:colOff>345699</xdr:colOff>
      <xdr:row>10</xdr:row>
      <xdr:rowOff>262332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CxnSpPr>
          <a:cxnSpLocks/>
        </xdr:cNvCxnSpPr>
      </xdr:nvCxnSpPr>
      <xdr:spPr>
        <a:xfrm flipV="1">
          <a:off x="1550364" y="7355744"/>
          <a:ext cx="437042" cy="3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397945</xdr:colOff>
      <xdr:row>11</xdr:row>
      <xdr:rowOff>2824</xdr:rowOff>
    </xdr:from>
    <xdr:to>
      <xdr:col>5</xdr:col>
      <xdr:colOff>11726</xdr:colOff>
      <xdr:row>11</xdr:row>
      <xdr:rowOff>2824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>
          <a:cxnSpLocks/>
          <a:stCxn id="84" idx="3"/>
          <a:endCxn id="85" idx="1"/>
        </xdr:cNvCxnSpPr>
      </xdr:nvCxnSpPr>
      <xdr:spPr>
        <a:xfrm>
          <a:off x="3681360" y="7359531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74813</xdr:colOff>
      <xdr:row>11</xdr:row>
      <xdr:rowOff>2824</xdr:rowOff>
    </xdr:from>
    <xdr:to>
      <xdr:col>7</xdr:col>
      <xdr:colOff>516503</xdr:colOff>
      <xdr:row>11</xdr:row>
      <xdr:rowOff>2824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CxnSpPr>
          <a:cxnSpLocks/>
          <a:stCxn id="85" idx="3"/>
          <a:endCxn id="86" idx="1"/>
        </xdr:cNvCxnSpPr>
      </xdr:nvCxnSpPr>
      <xdr:spPr>
        <a:xfrm>
          <a:off x="5820789" y="7359531"/>
          <a:ext cx="44169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584237</xdr:colOff>
      <xdr:row>11</xdr:row>
      <xdr:rowOff>2823</xdr:rowOff>
    </xdr:from>
    <xdr:to>
      <xdr:col>10</xdr:col>
      <xdr:colOff>200427</xdr:colOff>
      <xdr:row>11</xdr:row>
      <xdr:rowOff>2824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CxnSpPr>
          <a:cxnSpLocks/>
          <a:stCxn id="86" idx="3"/>
          <a:endCxn id="87" idx="1"/>
        </xdr:cNvCxnSpPr>
      </xdr:nvCxnSpPr>
      <xdr:spPr>
        <a:xfrm flipV="1">
          <a:off x="7971920" y="7359530"/>
          <a:ext cx="437044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268161</xdr:colOff>
      <xdr:row>11</xdr:row>
      <xdr:rowOff>2823</xdr:rowOff>
    </xdr:from>
    <xdr:to>
      <xdr:col>12</xdr:col>
      <xdr:colOff>702795</xdr:colOff>
      <xdr:row>11</xdr:row>
      <xdr:rowOff>2823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CxnSpPr>
          <a:cxnSpLocks/>
          <a:stCxn id="87" idx="3"/>
          <a:endCxn id="88" idx="1"/>
        </xdr:cNvCxnSpPr>
      </xdr:nvCxnSpPr>
      <xdr:spPr>
        <a:xfrm>
          <a:off x="10118405" y="7359530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5886</xdr:colOff>
      <xdr:row>9</xdr:row>
      <xdr:rowOff>230962</xdr:rowOff>
    </xdr:from>
    <xdr:to>
      <xdr:col>2</xdr:col>
      <xdr:colOff>184663</xdr:colOff>
      <xdr:row>11</xdr:row>
      <xdr:rowOff>198255</xdr:rowOff>
    </xdr:to>
    <xdr:sp macro="" textlink="">
      <xdr:nvSpPr>
        <xdr:cNvPr id="94" name="TextBox 77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/>
      </xdr:nvSpPr>
      <xdr:spPr>
        <a:xfrm>
          <a:off x="5886" y="7061084"/>
          <a:ext cx="1820484" cy="4938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(0.289 t)</a:t>
          </a:r>
        </a:p>
      </xdr:txBody>
    </xdr:sp>
    <xdr:clientData/>
  </xdr:twoCellAnchor>
  <xdr:twoCellAnchor>
    <xdr:from>
      <xdr:col>3</xdr:col>
      <xdr:colOff>364078</xdr:colOff>
      <xdr:row>13</xdr:row>
      <xdr:rowOff>39718</xdr:rowOff>
    </xdr:from>
    <xdr:to>
      <xdr:col>13</xdr:col>
      <xdr:colOff>736662</xdr:colOff>
      <xdr:row>13</xdr:row>
      <xdr:rowOff>39719</xdr:rowOff>
    </xdr:to>
    <xdr:cxnSp macro="">
      <xdr:nvCxnSpPr>
        <xdr:cNvPr id="95" name="Elbow Connector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CxnSpPr>
          <a:cxnSpLocks/>
          <a:stCxn id="84" idx="2"/>
          <a:endCxn id="88" idx="2"/>
        </xdr:cNvCxnSpPr>
      </xdr:nvCxnSpPr>
      <xdr:spPr>
        <a:xfrm rot="5400000" flipH="1" flipV="1">
          <a:off x="7117199" y="3601475"/>
          <a:ext cx="1" cy="8581121"/>
        </a:xfrm>
        <a:prstGeom prst="bentConnector3">
          <a:avLst>
            <a:gd name="adj1" fmla="val -22860000000"/>
          </a:avLst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747888</xdr:colOff>
      <xdr:row>13</xdr:row>
      <xdr:rowOff>39718</xdr:rowOff>
    </xdr:from>
    <xdr:to>
      <xdr:col>2</xdr:col>
      <xdr:colOff>747898</xdr:colOff>
      <xdr:row>14</xdr:row>
      <xdr:rowOff>238571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CxnSpPr>
          <a:cxnSpLocks/>
        </xdr:cNvCxnSpPr>
      </xdr:nvCxnSpPr>
      <xdr:spPr>
        <a:xfrm flipH="1">
          <a:off x="2389595" y="7892035"/>
          <a:ext cx="10" cy="446658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198060</xdr:colOff>
      <xdr:row>14</xdr:row>
      <xdr:rowOff>242576</xdr:rowOff>
    </xdr:from>
    <xdr:to>
      <xdr:col>3</xdr:col>
      <xdr:colOff>479276</xdr:colOff>
      <xdr:row>17</xdr:row>
      <xdr:rowOff>78360</xdr:rowOff>
    </xdr:to>
    <xdr:sp macro="" textlink="">
      <xdr:nvSpPr>
        <xdr:cNvPr id="97" name="TextBox 95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 txBox="1"/>
      </xdr:nvSpPr>
      <xdr:spPr>
        <a:xfrm>
          <a:off x="1839767" y="8342698"/>
          <a:ext cx="1102070" cy="5791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(0.0555 t)</a:t>
          </a:r>
        </a:p>
      </xdr:txBody>
    </xdr:sp>
    <xdr:clientData/>
  </xdr:twoCellAnchor>
  <xdr:twoCellAnchor>
    <xdr:from>
      <xdr:col>14</xdr:col>
      <xdr:colOff>361894</xdr:colOff>
      <xdr:row>13</xdr:row>
      <xdr:rowOff>69272</xdr:rowOff>
    </xdr:from>
    <xdr:to>
      <xdr:col>14</xdr:col>
      <xdr:colOff>361904</xdr:colOff>
      <xdr:row>15</xdr:row>
      <xdr:rowOff>48119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CxnSpPr>
          <a:cxnSpLocks/>
        </xdr:cNvCxnSpPr>
      </xdr:nvCxnSpPr>
      <xdr:spPr>
        <a:xfrm flipH="1">
          <a:off x="11759330" y="7624144"/>
          <a:ext cx="10" cy="434744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623972</xdr:colOff>
      <xdr:row>15</xdr:row>
      <xdr:rowOff>11693</xdr:rowOff>
    </xdr:from>
    <xdr:to>
      <xdr:col>15</xdr:col>
      <xdr:colOff>79688</xdr:colOff>
      <xdr:row>17</xdr:row>
      <xdr:rowOff>95282</xdr:rowOff>
    </xdr:to>
    <xdr:sp macro="" textlink="">
      <xdr:nvSpPr>
        <xdr:cNvPr id="99" name="TextBox 103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 txBox="1"/>
      </xdr:nvSpPr>
      <xdr:spPr>
        <a:xfrm>
          <a:off x="11295070" y="8359620"/>
          <a:ext cx="1097423" cy="5791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(1.0555 t)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479276</xdr:colOff>
      <xdr:row>13</xdr:row>
      <xdr:rowOff>235526</xdr:rowOff>
    </xdr:from>
    <xdr:to>
      <xdr:col>4</xdr:col>
      <xdr:colOff>760492</xdr:colOff>
      <xdr:row>15</xdr:row>
      <xdr:rowOff>74753</xdr:rowOff>
    </xdr:to>
    <xdr:sp macro="" textlink="">
      <xdr:nvSpPr>
        <xdr:cNvPr id="100" name="TextBox 95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 txBox="1"/>
      </xdr:nvSpPr>
      <xdr:spPr>
        <a:xfrm>
          <a:off x="2941837" y="8087843"/>
          <a:ext cx="1102070" cy="3348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0.0555 t</a:t>
          </a:r>
        </a:p>
      </xdr:txBody>
    </xdr:sp>
    <xdr:clientData/>
  </xdr:twoCellAnchor>
  <xdr:twoCellAnchor>
    <xdr:from>
      <xdr:col>6</xdr:col>
      <xdr:colOff>537768</xdr:colOff>
      <xdr:row>9</xdr:row>
      <xdr:rowOff>188927</xdr:rowOff>
    </xdr:from>
    <xdr:to>
      <xdr:col>7</xdr:col>
      <xdr:colOff>818984</xdr:colOff>
      <xdr:row>10</xdr:row>
      <xdr:rowOff>262329</xdr:rowOff>
    </xdr:to>
    <xdr:sp macro="" textlink="">
      <xdr:nvSpPr>
        <xdr:cNvPr id="101" name="TextBox 95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 txBox="1"/>
      </xdr:nvSpPr>
      <xdr:spPr>
        <a:xfrm>
          <a:off x="5462890" y="7019049"/>
          <a:ext cx="1102070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4</xdr:col>
      <xdr:colOff>64614</xdr:colOff>
      <xdr:row>9</xdr:row>
      <xdr:rowOff>188927</xdr:rowOff>
    </xdr:from>
    <xdr:to>
      <xdr:col>5</xdr:col>
      <xdr:colOff>341184</xdr:colOff>
      <xdr:row>10</xdr:row>
      <xdr:rowOff>262329</xdr:rowOff>
    </xdr:to>
    <xdr:sp macro="" textlink="">
      <xdr:nvSpPr>
        <xdr:cNvPr id="102" name="TextBox 95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 txBox="1"/>
      </xdr:nvSpPr>
      <xdr:spPr>
        <a:xfrm>
          <a:off x="3348029" y="7019049"/>
          <a:ext cx="1097423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9</xdr:col>
      <xdr:colOff>248196</xdr:colOff>
      <xdr:row>9</xdr:row>
      <xdr:rowOff>166183</xdr:rowOff>
    </xdr:from>
    <xdr:to>
      <xdr:col>10</xdr:col>
      <xdr:colOff>529412</xdr:colOff>
      <xdr:row>10</xdr:row>
      <xdr:rowOff>239585</xdr:rowOff>
    </xdr:to>
    <xdr:sp macro="" textlink="">
      <xdr:nvSpPr>
        <xdr:cNvPr id="103" name="TextBox 95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 txBox="1"/>
      </xdr:nvSpPr>
      <xdr:spPr>
        <a:xfrm>
          <a:off x="7635879" y="6996305"/>
          <a:ext cx="1102070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11</xdr:col>
      <xdr:colOff>757620</xdr:colOff>
      <xdr:row>9</xdr:row>
      <xdr:rowOff>166183</xdr:rowOff>
    </xdr:from>
    <xdr:to>
      <xdr:col>13</xdr:col>
      <xdr:colOff>213336</xdr:colOff>
      <xdr:row>10</xdr:row>
      <xdr:rowOff>239585</xdr:rowOff>
    </xdr:to>
    <xdr:sp macro="" textlink="">
      <xdr:nvSpPr>
        <xdr:cNvPr id="104" name="TextBox 96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 txBox="1"/>
      </xdr:nvSpPr>
      <xdr:spPr>
        <a:xfrm>
          <a:off x="9787010" y="6996305"/>
          <a:ext cx="1097424" cy="3366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0</xdr:col>
      <xdr:colOff>0</xdr:colOff>
      <xdr:row>62</xdr:row>
      <xdr:rowOff>66737</xdr:rowOff>
    </xdr:from>
    <xdr:to>
      <xdr:col>0</xdr:col>
      <xdr:colOff>0</xdr:colOff>
      <xdr:row>64</xdr:row>
      <xdr:rowOff>112476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CxnSpPr>
          <a:cxnSpLocks/>
        </xdr:cNvCxnSpPr>
      </xdr:nvCxnSpPr>
      <xdr:spPr>
        <a:xfrm>
          <a:off x="0" y="13198537"/>
          <a:ext cx="0" cy="452139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0</xdr:colOff>
      <xdr:row>83</xdr:row>
      <xdr:rowOff>107317</xdr:rowOff>
    </xdr:from>
    <xdr:to>
      <xdr:col>0</xdr:col>
      <xdr:colOff>0</xdr:colOff>
      <xdr:row>85</xdr:row>
      <xdr:rowOff>153056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CxnSpPr>
          <a:cxnSpLocks/>
        </xdr:cNvCxnSpPr>
      </xdr:nvCxnSpPr>
      <xdr:spPr>
        <a:xfrm>
          <a:off x="0" y="17506317"/>
          <a:ext cx="0" cy="452139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361113</xdr:colOff>
      <xdr:row>26</xdr:row>
      <xdr:rowOff>177801</xdr:rowOff>
    </xdr:from>
    <xdr:to>
      <xdr:col>4</xdr:col>
      <xdr:colOff>414736</xdr:colOff>
      <xdr:row>32</xdr:row>
      <xdr:rowOff>64912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2012113" y="1026160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5</xdr:col>
      <xdr:colOff>23870</xdr:colOff>
      <xdr:row>26</xdr:row>
      <xdr:rowOff>177801</xdr:rowOff>
    </xdr:from>
    <xdr:to>
      <xdr:col>7</xdr:col>
      <xdr:colOff>77493</xdr:colOff>
      <xdr:row>32</xdr:row>
      <xdr:rowOff>64912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151370" y="1026160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512127</xdr:colOff>
      <xdr:row>26</xdr:row>
      <xdr:rowOff>177801</xdr:rowOff>
    </xdr:from>
    <xdr:to>
      <xdr:col>9</xdr:col>
      <xdr:colOff>565750</xdr:colOff>
      <xdr:row>32</xdr:row>
      <xdr:rowOff>64912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>
          <a:off x="6290627" y="1026160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228049</xdr:colOff>
      <xdr:row>26</xdr:row>
      <xdr:rowOff>177800</xdr:rowOff>
    </xdr:from>
    <xdr:to>
      <xdr:col>12</xdr:col>
      <xdr:colOff>281671</xdr:colOff>
      <xdr:row>32</xdr:row>
      <xdr:rowOff>64911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8459530" y="6574837"/>
          <a:ext cx="1699919" cy="13217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</a:t>
          </a:r>
        </a:p>
      </xdr:txBody>
    </xdr:sp>
    <xdr:clientData/>
  </xdr:twoCellAnchor>
  <xdr:twoCellAnchor>
    <xdr:from>
      <xdr:col>1</xdr:col>
      <xdr:colOff>751979</xdr:colOff>
      <xdr:row>29</xdr:row>
      <xdr:rowOff>121357</xdr:rowOff>
    </xdr:from>
    <xdr:to>
      <xdr:col>2</xdr:col>
      <xdr:colOff>361113</xdr:colOff>
      <xdr:row>29</xdr:row>
      <xdr:rowOff>121360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CxnSpPr>
          <a:cxnSpLocks/>
          <a:endCxn id="131" idx="1"/>
        </xdr:cNvCxnSpPr>
      </xdr:nvCxnSpPr>
      <xdr:spPr>
        <a:xfrm flipV="1">
          <a:off x="1577479" y="10814757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414736</xdr:colOff>
      <xdr:row>29</xdr:row>
      <xdr:rowOff>121357</xdr:rowOff>
    </xdr:from>
    <xdr:to>
      <xdr:col>5</xdr:col>
      <xdr:colOff>23870</xdr:colOff>
      <xdr:row>29</xdr:row>
      <xdr:rowOff>121357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CxnSpPr>
          <a:cxnSpLocks/>
          <a:stCxn id="131" idx="3"/>
          <a:endCxn id="132" idx="1"/>
        </xdr:cNvCxnSpPr>
      </xdr:nvCxnSpPr>
      <xdr:spPr>
        <a:xfrm>
          <a:off x="3716736" y="108147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77493</xdr:colOff>
      <xdr:row>29</xdr:row>
      <xdr:rowOff>121357</xdr:rowOff>
    </xdr:from>
    <xdr:to>
      <xdr:col>7</xdr:col>
      <xdr:colOff>512127</xdr:colOff>
      <xdr:row>29</xdr:row>
      <xdr:rowOff>121357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CxnSpPr>
          <a:cxnSpLocks/>
          <a:stCxn id="132" idx="3"/>
          <a:endCxn id="133" idx="1"/>
        </xdr:cNvCxnSpPr>
      </xdr:nvCxnSpPr>
      <xdr:spPr>
        <a:xfrm>
          <a:off x="5855993" y="10814757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512127</xdr:colOff>
      <xdr:row>36</xdr:row>
      <xdr:rowOff>79028</xdr:rowOff>
    </xdr:from>
    <xdr:to>
      <xdr:col>9</xdr:col>
      <xdr:colOff>565750</xdr:colOff>
      <xdr:row>41</xdr:row>
      <xdr:rowOff>169339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/>
      </xdr:nvSpPr>
      <xdr:spPr>
        <a:xfrm>
          <a:off x="6290627" y="12194828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 </a:t>
          </a:r>
        </a:p>
      </xdr:txBody>
    </xdr:sp>
    <xdr:clientData/>
  </xdr:twoCellAnchor>
  <xdr:twoCellAnchor>
    <xdr:from>
      <xdr:col>9</xdr:col>
      <xdr:colOff>565750</xdr:colOff>
      <xdr:row>29</xdr:row>
      <xdr:rowOff>121357</xdr:rowOff>
    </xdr:from>
    <xdr:to>
      <xdr:col>9</xdr:col>
      <xdr:colOff>578450</xdr:colOff>
      <xdr:row>39</xdr:row>
      <xdr:rowOff>22584</xdr:rowOff>
    </xdr:to>
    <xdr:cxnSp macro="">
      <xdr:nvCxnSpPr>
        <xdr:cNvPr id="142" name="Curved Connector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CxnSpPr>
          <a:cxnSpLocks/>
          <a:stCxn id="133" idx="3"/>
          <a:endCxn id="141" idx="3"/>
        </xdr:cNvCxnSpPr>
      </xdr:nvCxnSpPr>
      <xdr:spPr>
        <a:xfrm>
          <a:off x="7995250" y="10814757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512127</xdr:colOff>
      <xdr:row>29</xdr:row>
      <xdr:rowOff>121358</xdr:rowOff>
    </xdr:from>
    <xdr:to>
      <xdr:col>7</xdr:col>
      <xdr:colOff>524827</xdr:colOff>
      <xdr:row>39</xdr:row>
      <xdr:rowOff>22585</xdr:rowOff>
    </xdr:to>
    <xdr:cxnSp macro="">
      <xdr:nvCxnSpPr>
        <xdr:cNvPr id="143" name="Curved Connector 142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CxnSpPr>
          <a:cxnSpLocks/>
          <a:stCxn id="141" idx="1"/>
          <a:endCxn id="133" idx="1"/>
        </xdr:cNvCxnSpPr>
      </xdr:nvCxnSpPr>
      <xdr:spPr>
        <a:xfrm rot="10800000">
          <a:off x="6290627" y="10814758"/>
          <a:ext cx="12700" cy="193322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538939</xdr:colOff>
      <xdr:row>32</xdr:row>
      <xdr:rowOff>64911</xdr:rowOff>
    </xdr:from>
    <xdr:to>
      <xdr:col>11</xdr:col>
      <xdr:colOff>254860</xdr:colOff>
      <xdr:row>41</xdr:row>
      <xdr:rowOff>169339</xdr:rowOff>
    </xdr:to>
    <xdr:cxnSp macro="">
      <xdr:nvCxnSpPr>
        <xdr:cNvPr id="144" name="Elbow Connector 143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CxnSpPr>
          <a:cxnSpLocks/>
          <a:stCxn id="141" idx="2"/>
          <a:endCxn id="135" idx="2"/>
        </xdr:cNvCxnSpPr>
      </xdr:nvCxnSpPr>
      <xdr:spPr>
        <a:xfrm rot="5400000" flipH="1" flipV="1">
          <a:off x="7076861" y="7943841"/>
          <a:ext cx="2279891" cy="2185366"/>
        </a:xfrm>
        <a:prstGeom prst="bentConnector3">
          <a:avLst>
            <a:gd name="adj1" fmla="val -1002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165100</xdr:colOff>
      <xdr:row>28</xdr:row>
      <xdr:rowOff>53503</xdr:rowOff>
    </xdr:from>
    <xdr:to>
      <xdr:col>2</xdr:col>
      <xdr:colOff>93378</xdr:colOff>
      <xdr:row>31</xdr:row>
      <xdr:rowOff>28678</xdr:rowOff>
    </xdr:to>
    <xdr:sp macro="" textlink="">
      <xdr:nvSpPr>
        <xdr:cNvPr id="145" name="TextBox 16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 txBox="1"/>
      </xdr:nvSpPr>
      <xdr:spPr>
        <a:xfrm>
          <a:off x="165100" y="10543703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(0.164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(0.058 t)</a:t>
          </a:r>
        </a:p>
      </xdr:txBody>
    </xdr:sp>
    <xdr:clientData/>
  </xdr:twoCellAnchor>
  <xdr:twoCellAnchor>
    <xdr:from>
      <xdr:col>3</xdr:col>
      <xdr:colOff>387924</xdr:colOff>
      <xdr:row>32</xdr:row>
      <xdr:rowOff>64911</xdr:rowOff>
    </xdr:from>
    <xdr:to>
      <xdr:col>11</xdr:col>
      <xdr:colOff>254859</xdr:colOff>
      <xdr:row>32</xdr:row>
      <xdr:rowOff>64912</xdr:rowOff>
    </xdr:to>
    <xdr:cxnSp macro="">
      <xdr:nvCxnSpPr>
        <xdr:cNvPr id="146" name="Elbow Connector 145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CxnSpPr>
          <a:cxnSpLocks/>
          <a:stCxn id="131" idx="2"/>
          <a:endCxn id="135" idx="2"/>
        </xdr:cNvCxnSpPr>
      </xdr:nvCxnSpPr>
      <xdr:spPr>
        <a:xfrm rot="5400000" flipH="1" flipV="1">
          <a:off x="6083428" y="4670518"/>
          <a:ext cx="1" cy="6452121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778790</xdr:colOff>
      <xdr:row>32</xdr:row>
      <xdr:rowOff>64911</xdr:rowOff>
    </xdr:from>
    <xdr:to>
      <xdr:col>2</xdr:col>
      <xdr:colOff>778800</xdr:colOff>
      <xdr:row>34</xdr:row>
      <xdr:rowOff>120175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CxnSpPr>
          <a:cxnSpLocks/>
        </xdr:cNvCxnSpPr>
      </xdr:nvCxnSpPr>
      <xdr:spPr>
        <a:xfrm flipH="1">
          <a:off x="2429790" y="11367911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228000</xdr:colOff>
      <xdr:row>34</xdr:row>
      <xdr:rowOff>124180</xdr:rowOff>
    </xdr:from>
    <xdr:to>
      <xdr:col>3</xdr:col>
      <xdr:colOff>504084</xdr:colOff>
      <xdr:row>37</xdr:row>
      <xdr:rowOff>99355</xdr:rowOff>
    </xdr:to>
    <xdr:sp macro="" textlink="">
      <xdr:nvSpPr>
        <xdr:cNvPr id="148" name="TextBox 19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 txBox="1"/>
      </xdr:nvSpPr>
      <xdr:spPr>
        <a:xfrm>
          <a:off x="1879000" y="11833580"/>
          <a:ext cx="1101584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(0.011 t)</a:t>
          </a:r>
        </a:p>
      </xdr:txBody>
    </xdr:sp>
    <xdr:clientData/>
  </xdr:twoCellAnchor>
  <xdr:twoCellAnchor>
    <xdr:from>
      <xdr:col>11</xdr:col>
      <xdr:colOff>781654</xdr:colOff>
      <xdr:row>32</xdr:row>
      <xdr:rowOff>78426</xdr:rowOff>
    </xdr:from>
    <xdr:to>
      <xdr:col>11</xdr:col>
      <xdr:colOff>781664</xdr:colOff>
      <xdr:row>34</xdr:row>
      <xdr:rowOff>133690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CxnSpPr>
          <a:cxnSpLocks/>
        </xdr:cNvCxnSpPr>
      </xdr:nvCxnSpPr>
      <xdr:spPr>
        <a:xfrm flipH="1">
          <a:off x="9836284" y="7910093"/>
          <a:ext cx="10" cy="5491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233290</xdr:colOff>
      <xdr:row>34</xdr:row>
      <xdr:rowOff>135940</xdr:rowOff>
    </xdr:from>
    <xdr:to>
      <xdr:col>12</xdr:col>
      <xdr:colOff>677333</xdr:colOff>
      <xdr:row>37</xdr:row>
      <xdr:rowOff>25794</xdr:rowOff>
    </xdr:to>
    <xdr:sp macro="" textlink="">
      <xdr:nvSpPr>
        <xdr:cNvPr id="150" name="TextBox 27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 txBox="1"/>
      </xdr:nvSpPr>
      <xdr:spPr>
        <a:xfrm>
          <a:off x="9287920" y="8461496"/>
          <a:ext cx="1267191" cy="6306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(0.161 t)</a:t>
          </a:r>
        </a:p>
      </xdr:txBody>
    </xdr:sp>
    <xdr:clientData/>
  </xdr:twoCellAnchor>
  <xdr:twoCellAnchor>
    <xdr:from>
      <xdr:col>8</xdr:col>
      <xdr:colOff>232021</xdr:colOff>
      <xdr:row>41</xdr:row>
      <xdr:rowOff>160479</xdr:rowOff>
    </xdr:from>
    <xdr:to>
      <xdr:col>8</xdr:col>
      <xdr:colOff>232031</xdr:colOff>
      <xdr:row>44</xdr:row>
      <xdr:rowOff>12543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CxnSpPr>
          <a:cxnSpLocks/>
        </xdr:cNvCxnSpPr>
      </xdr:nvCxnSpPr>
      <xdr:spPr>
        <a:xfrm flipH="1">
          <a:off x="6836021" y="1329227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507693</xdr:colOff>
      <xdr:row>44</xdr:row>
      <xdr:rowOff>16548</xdr:rowOff>
    </xdr:from>
    <xdr:to>
      <xdr:col>8</xdr:col>
      <xdr:colOff>781853</xdr:colOff>
      <xdr:row>46</xdr:row>
      <xdr:rowOff>194923</xdr:rowOff>
    </xdr:to>
    <xdr:sp macro="" textlink="">
      <xdr:nvSpPr>
        <xdr:cNvPr id="152" name="TextBox 29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 txBox="1"/>
      </xdr:nvSpPr>
      <xdr:spPr>
        <a:xfrm>
          <a:off x="6286193" y="13757948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4</xdr:col>
      <xdr:colOff>72345</xdr:colOff>
      <xdr:row>28</xdr:row>
      <xdr:rowOff>7337</xdr:rowOff>
    </xdr:from>
    <xdr:to>
      <xdr:col>5</xdr:col>
      <xdr:colOff>353561</xdr:colOff>
      <xdr:row>29</xdr:row>
      <xdr:rowOff>142691</xdr:rowOff>
    </xdr:to>
    <xdr:sp macro="" textlink="">
      <xdr:nvSpPr>
        <xdr:cNvPr id="154" name="TextBox 95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 txBox="1"/>
      </xdr:nvSpPr>
      <xdr:spPr>
        <a:xfrm>
          <a:off x="3374345" y="10497537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6</xdr:col>
      <xdr:colOff>573302</xdr:colOff>
      <xdr:row>27</xdr:row>
      <xdr:rowOff>200276</xdr:rowOff>
    </xdr:from>
    <xdr:to>
      <xdr:col>8</xdr:col>
      <xdr:colOff>29018</xdr:colOff>
      <xdr:row>29</xdr:row>
      <xdr:rowOff>132430</xdr:rowOff>
    </xdr:to>
    <xdr:sp macro="" textlink="">
      <xdr:nvSpPr>
        <xdr:cNvPr id="155" name="TextBox 95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 txBox="1"/>
      </xdr:nvSpPr>
      <xdr:spPr>
        <a:xfrm>
          <a:off x="5526302" y="10487276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6</xdr:col>
      <xdr:colOff>332486</xdr:colOff>
      <xdr:row>33</xdr:row>
      <xdr:rowOff>178795</xdr:rowOff>
    </xdr:from>
    <xdr:to>
      <xdr:col>7</xdr:col>
      <xdr:colOff>613702</xdr:colOff>
      <xdr:row>35</xdr:row>
      <xdr:rowOff>110949</xdr:rowOff>
    </xdr:to>
    <xdr:sp macro="" textlink="">
      <xdr:nvSpPr>
        <xdr:cNvPr id="156" name="TextBox 95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 txBox="1"/>
      </xdr:nvSpPr>
      <xdr:spPr>
        <a:xfrm>
          <a:off x="5285486" y="11684995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0.8 t</a:t>
          </a:r>
        </a:p>
      </xdr:txBody>
    </xdr:sp>
    <xdr:clientData/>
  </xdr:twoCellAnchor>
  <xdr:twoCellAnchor>
    <xdr:from>
      <xdr:col>9</xdr:col>
      <xdr:colOff>756026</xdr:colOff>
      <xdr:row>34</xdr:row>
      <xdr:rowOff>15948</xdr:rowOff>
    </xdr:from>
    <xdr:to>
      <xdr:col>10</xdr:col>
      <xdr:colOff>335714</xdr:colOff>
      <xdr:row>35</xdr:row>
      <xdr:rowOff>151302</xdr:rowOff>
    </xdr:to>
    <xdr:sp macro="" textlink="">
      <xdr:nvSpPr>
        <xdr:cNvPr id="157" name="TextBox 95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 txBox="1"/>
      </xdr:nvSpPr>
      <xdr:spPr>
        <a:xfrm>
          <a:off x="8185526" y="11725348"/>
          <a:ext cx="40518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 t</a:t>
          </a:r>
        </a:p>
      </xdr:txBody>
    </xdr:sp>
    <xdr:clientData/>
  </xdr:twoCellAnchor>
  <xdr:twoCellAnchor>
    <xdr:from>
      <xdr:col>3</xdr:col>
      <xdr:colOff>400623</xdr:colOff>
      <xdr:row>33</xdr:row>
      <xdr:rowOff>47979</xdr:rowOff>
    </xdr:from>
    <xdr:to>
      <xdr:col>4</xdr:col>
      <xdr:colOff>681839</xdr:colOff>
      <xdr:row>34</xdr:row>
      <xdr:rowOff>183333</xdr:rowOff>
    </xdr:to>
    <xdr:sp macro="" textlink="">
      <xdr:nvSpPr>
        <xdr:cNvPr id="159" name="TextBox 95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 txBox="1"/>
      </xdr:nvSpPr>
      <xdr:spPr>
        <a:xfrm>
          <a:off x="2877123" y="11554179"/>
          <a:ext cx="1106716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0.011 t</a:t>
          </a:r>
        </a:p>
      </xdr:txBody>
    </xdr:sp>
    <xdr:clientData/>
  </xdr:twoCellAnchor>
  <xdr:twoCellAnchor>
    <xdr:from>
      <xdr:col>9</xdr:col>
      <xdr:colOff>480857</xdr:colOff>
      <xdr:row>41</xdr:row>
      <xdr:rowOff>119699</xdr:rowOff>
    </xdr:from>
    <xdr:to>
      <xdr:col>10</xdr:col>
      <xdr:colOff>755017</xdr:colOff>
      <xdr:row>43</xdr:row>
      <xdr:rowOff>51853</xdr:rowOff>
    </xdr:to>
    <xdr:sp macro="" textlink="">
      <xdr:nvSpPr>
        <xdr:cNvPr id="160" name="TextBox 41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 txBox="1"/>
      </xdr:nvSpPr>
      <xdr:spPr>
        <a:xfrm>
          <a:off x="7910357" y="13251499"/>
          <a:ext cx="109966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2</xdr:col>
      <xdr:colOff>236100</xdr:colOff>
      <xdr:row>64</xdr:row>
      <xdr:rowOff>95346</xdr:rowOff>
    </xdr:from>
    <xdr:to>
      <xdr:col>4</xdr:col>
      <xdr:colOff>289723</xdr:colOff>
      <xdr:row>69</xdr:row>
      <xdr:rowOff>185657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/>
      </xdr:nvSpPr>
      <xdr:spPr>
        <a:xfrm>
          <a:off x="1887100" y="1843414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4</xdr:col>
      <xdr:colOff>724357</xdr:colOff>
      <xdr:row>64</xdr:row>
      <xdr:rowOff>95346</xdr:rowOff>
    </xdr:from>
    <xdr:to>
      <xdr:col>6</xdr:col>
      <xdr:colOff>777980</xdr:colOff>
      <xdr:row>69</xdr:row>
      <xdr:rowOff>185657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4026357" y="1843414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387114</xdr:colOff>
      <xdr:row>64</xdr:row>
      <xdr:rowOff>95346</xdr:rowOff>
    </xdr:from>
    <xdr:to>
      <xdr:col>9</xdr:col>
      <xdr:colOff>440737</xdr:colOff>
      <xdr:row>69</xdr:row>
      <xdr:rowOff>185657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/>
      </xdr:nvSpPr>
      <xdr:spPr>
        <a:xfrm>
          <a:off x="6165614" y="1843414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49871</xdr:colOff>
      <xdr:row>64</xdr:row>
      <xdr:rowOff>95345</xdr:rowOff>
    </xdr:from>
    <xdr:to>
      <xdr:col>12</xdr:col>
      <xdr:colOff>103494</xdr:colOff>
      <xdr:row>69</xdr:row>
      <xdr:rowOff>185656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8304871" y="18434145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12</xdr:col>
      <xdr:colOff>538128</xdr:colOff>
      <xdr:row>64</xdr:row>
      <xdr:rowOff>95345</xdr:rowOff>
    </xdr:from>
    <xdr:to>
      <xdr:col>14</xdr:col>
      <xdr:colOff>591751</xdr:colOff>
      <xdr:row>69</xdr:row>
      <xdr:rowOff>185656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/>
      </xdr:nvSpPr>
      <xdr:spPr>
        <a:xfrm>
          <a:off x="10444128" y="18434145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</a:t>
          </a:r>
        </a:p>
      </xdr:txBody>
    </xdr:sp>
    <xdr:clientData/>
  </xdr:twoCellAnchor>
  <xdr:twoCellAnchor>
    <xdr:from>
      <xdr:col>1</xdr:col>
      <xdr:colOff>626966</xdr:colOff>
      <xdr:row>67</xdr:row>
      <xdr:rowOff>38902</xdr:rowOff>
    </xdr:from>
    <xdr:to>
      <xdr:col>2</xdr:col>
      <xdr:colOff>236100</xdr:colOff>
      <xdr:row>67</xdr:row>
      <xdr:rowOff>38905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CxnSpPr>
          <a:cxnSpLocks/>
          <a:endCxn id="161" idx="1"/>
        </xdr:cNvCxnSpPr>
      </xdr:nvCxnSpPr>
      <xdr:spPr>
        <a:xfrm flipV="1">
          <a:off x="1452466" y="18987302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289723</xdr:colOff>
      <xdr:row>67</xdr:row>
      <xdr:rowOff>38902</xdr:rowOff>
    </xdr:from>
    <xdr:to>
      <xdr:col>4</xdr:col>
      <xdr:colOff>724357</xdr:colOff>
      <xdr:row>67</xdr:row>
      <xdr:rowOff>38902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CxnSpPr>
          <a:cxnSpLocks/>
          <a:stCxn id="161" idx="3"/>
          <a:endCxn id="162" idx="1"/>
        </xdr:cNvCxnSpPr>
      </xdr:nvCxnSpPr>
      <xdr:spPr>
        <a:xfrm>
          <a:off x="3591723" y="1898730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777980</xdr:colOff>
      <xdr:row>67</xdr:row>
      <xdr:rowOff>38902</xdr:rowOff>
    </xdr:from>
    <xdr:to>
      <xdr:col>7</xdr:col>
      <xdr:colOff>387114</xdr:colOff>
      <xdr:row>67</xdr:row>
      <xdr:rowOff>38902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CxnSpPr>
          <a:cxnSpLocks/>
          <a:stCxn id="162" idx="3"/>
          <a:endCxn id="163" idx="1"/>
        </xdr:cNvCxnSpPr>
      </xdr:nvCxnSpPr>
      <xdr:spPr>
        <a:xfrm>
          <a:off x="5730980" y="1898730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440737</xdr:colOff>
      <xdr:row>67</xdr:row>
      <xdr:rowOff>38901</xdr:rowOff>
    </xdr:from>
    <xdr:to>
      <xdr:col>10</xdr:col>
      <xdr:colOff>49871</xdr:colOff>
      <xdr:row>67</xdr:row>
      <xdr:rowOff>38902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CxnSpPr>
          <a:cxnSpLocks/>
          <a:stCxn id="163" idx="3"/>
          <a:endCxn id="164" idx="1"/>
        </xdr:cNvCxnSpPr>
      </xdr:nvCxnSpPr>
      <xdr:spPr>
        <a:xfrm flipV="1">
          <a:off x="7870237" y="18987301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236100</xdr:colOff>
      <xdr:row>55</xdr:row>
      <xdr:rowOff>69943</xdr:rowOff>
    </xdr:from>
    <xdr:to>
      <xdr:col>4</xdr:col>
      <xdr:colOff>289723</xdr:colOff>
      <xdr:row>60</xdr:row>
      <xdr:rowOff>160254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/>
      </xdr:nvSpPr>
      <xdr:spPr>
        <a:xfrm>
          <a:off x="1887100" y="165799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 </a:t>
          </a:r>
        </a:p>
      </xdr:txBody>
    </xdr:sp>
    <xdr:clientData/>
  </xdr:twoCellAnchor>
  <xdr:twoCellAnchor>
    <xdr:from>
      <xdr:col>3</xdr:col>
      <xdr:colOff>262913</xdr:colOff>
      <xdr:row>60</xdr:row>
      <xdr:rowOff>160253</xdr:rowOff>
    </xdr:from>
    <xdr:to>
      <xdr:col>13</xdr:col>
      <xdr:colOff>564941</xdr:colOff>
      <xdr:row>64</xdr:row>
      <xdr:rowOff>95344</xdr:rowOff>
    </xdr:to>
    <xdr:cxnSp macro="">
      <xdr:nvCxnSpPr>
        <xdr:cNvPr id="172" name="Elbow Connector 17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CxnSpPr>
          <a:cxnSpLocks/>
          <a:stCxn id="171" idx="2"/>
          <a:endCxn id="165" idx="0"/>
        </xdr:cNvCxnSpPr>
      </xdr:nvCxnSpPr>
      <xdr:spPr>
        <a:xfrm rot="16200000" flipH="1">
          <a:off x="6643981" y="13781685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289723</xdr:colOff>
      <xdr:row>58</xdr:row>
      <xdr:rowOff>13499</xdr:rowOff>
    </xdr:from>
    <xdr:to>
      <xdr:col>11</xdr:col>
      <xdr:colOff>76683</xdr:colOff>
      <xdr:row>64</xdr:row>
      <xdr:rowOff>95345</xdr:rowOff>
    </xdr:to>
    <xdr:cxnSp macro="">
      <xdr:nvCxnSpPr>
        <xdr:cNvPr id="173" name="Curved Connector 172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CxnSpPr>
          <a:cxnSpLocks/>
          <a:stCxn id="164" idx="0"/>
          <a:endCxn id="171" idx="3"/>
        </xdr:cNvCxnSpPr>
      </xdr:nvCxnSpPr>
      <xdr:spPr>
        <a:xfrm rot="16200000" flipV="1">
          <a:off x="5723930" y="15000892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65</xdr:row>
      <xdr:rowOff>186779</xdr:rowOff>
    </xdr:from>
    <xdr:to>
      <xdr:col>1</xdr:col>
      <xdr:colOff>804578</xdr:colOff>
      <xdr:row>68</xdr:row>
      <xdr:rowOff>161954</xdr:rowOff>
    </xdr:to>
    <xdr:sp macro="" textlink="">
      <xdr:nvSpPr>
        <xdr:cNvPr id="174" name="TextBox 16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 txBox="1"/>
      </xdr:nvSpPr>
      <xdr:spPr>
        <a:xfrm>
          <a:off x="50800" y="18728779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(0.23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(0.081 t)</a:t>
          </a:r>
        </a:p>
      </xdr:txBody>
    </xdr:sp>
    <xdr:clientData/>
  </xdr:twoCellAnchor>
  <xdr:twoCellAnchor>
    <xdr:from>
      <xdr:col>3</xdr:col>
      <xdr:colOff>262912</xdr:colOff>
      <xdr:row>69</xdr:row>
      <xdr:rowOff>185656</xdr:rowOff>
    </xdr:from>
    <xdr:to>
      <xdr:col>13</xdr:col>
      <xdr:colOff>564940</xdr:colOff>
      <xdr:row>69</xdr:row>
      <xdr:rowOff>185657</xdr:rowOff>
    </xdr:to>
    <xdr:cxnSp macro="">
      <xdr:nvCxnSpPr>
        <xdr:cNvPr id="175" name="Elbow Connector 174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CxnSpPr>
          <a:cxnSpLocks/>
          <a:stCxn id="161" idx="2"/>
          <a:endCxn id="165" idx="2"/>
        </xdr:cNvCxnSpPr>
      </xdr:nvCxnSpPr>
      <xdr:spPr>
        <a:xfrm rot="5400000" flipH="1" flipV="1">
          <a:off x="7017925" y="15261943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653777</xdr:colOff>
      <xdr:row>69</xdr:row>
      <xdr:rowOff>185656</xdr:rowOff>
    </xdr:from>
    <xdr:to>
      <xdr:col>2</xdr:col>
      <xdr:colOff>653787</xdr:colOff>
      <xdr:row>72</xdr:row>
      <xdr:rowOff>37720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CxnSpPr>
          <a:cxnSpLocks/>
        </xdr:cNvCxnSpPr>
      </xdr:nvCxnSpPr>
      <xdr:spPr>
        <a:xfrm flipH="1">
          <a:off x="2304777" y="19540456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103949</xdr:colOff>
      <xdr:row>72</xdr:row>
      <xdr:rowOff>41725</xdr:rowOff>
    </xdr:from>
    <xdr:to>
      <xdr:col>3</xdr:col>
      <xdr:colOff>378109</xdr:colOff>
      <xdr:row>75</xdr:row>
      <xdr:rowOff>16900</xdr:rowOff>
    </xdr:to>
    <xdr:sp macro="" textlink="">
      <xdr:nvSpPr>
        <xdr:cNvPr id="177" name="TextBox 19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 txBox="1"/>
      </xdr:nvSpPr>
      <xdr:spPr>
        <a:xfrm>
          <a:off x="1754949" y="20006125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(0.056 t)</a:t>
          </a:r>
        </a:p>
      </xdr:txBody>
    </xdr:sp>
    <xdr:clientData/>
  </xdr:twoCellAnchor>
  <xdr:twoCellAnchor>
    <xdr:from>
      <xdr:col>14</xdr:col>
      <xdr:colOff>245067</xdr:colOff>
      <xdr:row>69</xdr:row>
      <xdr:rowOff>187412</xdr:rowOff>
    </xdr:from>
    <xdr:to>
      <xdr:col>14</xdr:col>
      <xdr:colOff>245077</xdr:colOff>
      <xdr:row>72</xdr:row>
      <xdr:rowOff>39476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CxnSpPr>
          <a:cxnSpLocks/>
        </xdr:cNvCxnSpPr>
      </xdr:nvCxnSpPr>
      <xdr:spPr>
        <a:xfrm flipH="1">
          <a:off x="11802067" y="19542212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406491</xdr:colOff>
      <xdr:row>71</xdr:row>
      <xdr:rowOff>188594</xdr:rowOff>
    </xdr:from>
    <xdr:to>
      <xdr:col>14</xdr:col>
      <xdr:colOff>680651</xdr:colOff>
      <xdr:row>76</xdr:row>
      <xdr:rowOff>3591</xdr:rowOff>
    </xdr:to>
    <xdr:sp macro="" textlink="">
      <xdr:nvSpPr>
        <xdr:cNvPr id="179" name="TextBox 27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 txBox="1"/>
      </xdr:nvSpPr>
      <xdr:spPr>
        <a:xfrm>
          <a:off x="11137991" y="19949794"/>
          <a:ext cx="1099660" cy="8309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(0.206)</a:t>
          </a:r>
        </a:p>
        <a:p>
          <a:pPr algn="ctr"/>
          <a:endParaRPr lang="en-US" sz="1600"/>
        </a:p>
      </xdr:txBody>
    </xdr:sp>
    <xdr:clientData/>
  </xdr:twoCellAnchor>
  <xdr:twoCellAnchor>
    <xdr:from>
      <xdr:col>3</xdr:col>
      <xdr:colOff>49625</xdr:colOff>
      <xdr:row>53</xdr:row>
      <xdr:rowOff>57604</xdr:rowOff>
    </xdr:from>
    <xdr:to>
      <xdr:col>3</xdr:col>
      <xdr:colOff>49625</xdr:colOff>
      <xdr:row>55</xdr:row>
      <xdr:rowOff>89241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CxnSpPr>
          <a:cxnSpLocks/>
        </xdr:cNvCxnSpPr>
      </xdr:nvCxnSpPr>
      <xdr:spPr>
        <a:xfrm flipV="1">
          <a:off x="2526125" y="16161204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325295</xdr:colOff>
      <xdr:row>50</xdr:row>
      <xdr:rowOff>165100</xdr:rowOff>
    </xdr:from>
    <xdr:to>
      <xdr:col>3</xdr:col>
      <xdr:colOff>599455</xdr:colOff>
      <xdr:row>53</xdr:row>
      <xdr:rowOff>140275</xdr:rowOff>
    </xdr:to>
    <xdr:sp macro="" textlink="">
      <xdr:nvSpPr>
        <xdr:cNvPr id="181" name="TextBox 29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 txBox="1"/>
      </xdr:nvSpPr>
      <xdr:spPr>
        <a:xfrm>
          <a:off x="1976295" y="1565910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2</xdr:col>
      <xdr:colOff>236100</xdr:colOff>
      <xdr:row>58</xdr:row>
      <xdr:rowOff>13498</xdr:rowOff>
    </xdr:from>
    <xdr:to>
      <xdr:col>2</xdr:col>
      <xdr:colOff>248800</xdr:colOff>
      <xdr:row>67</xdr:row>
      <xdr:rowOff>38901</xdr:rowOff>
    </xdr:to>
    <xdr:cxnSp macro="">
      <xdr:nvCxnSpPr>
        <xdr:cNvPr id="182" name="Curved Connector 18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CxnSpPr>
          <a:cxnSpLocks/>
          <a:stCxn id="171" idx="1"/>
          <a:endCxn id="161" idx="1"/>
        </xdr:cNvCxnSpPr>
      </xdr:nvCxnSpPr>
      <xdr:spPr>
        <a:xfrm rot="10800000" flipV="1">
          <a:off x="1887100" y="17133098"/>
          <a:ext cx="12700" cy="18542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444951</xdr:colOff>
      <xdr:row>65</xdr:row>
      <xdr:rowOff>134737</xdr:rowOff>
    </xdr:from>
    <xdr:to>
      <xdr:col>10</xdr:col>
      <xdr:colOff>23729</xdr:colOff>
      <xdr:row>67</xdr:row>
      <xdr:rowOff>66891</xdr:rowOff>
    </xdr:to>
    <xdr:sp macro="" textlink="">
      <xdr:nvSpPr>
        <xdr:cNvPr id="183" name="TextBox 31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 txBox="1"/>
      </xdr:nvSpPr>
      <xdr:spPr>
        <a:xfrm>
          <a:off x="7874451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1</xdr:col>
      <xdr:colOff>339719</xdr:colOff>
      <xdr:row>61</xdr:row>
      <xdr:rowOff>85636</xdr:rowOff>
    </xdr:from>
    <xdr:to>
      <xdr:col>2</xdr:col>
      <xdr:colOff>73988</xdr:colOff>
      <xdr:row>63</xdr:row>
      <xdr:rowOff>17790</xdr:rowOff>
    </xdr:to>
    <xdr:sp macro="" textlink="">
      <xdr:nvSpPr>
        <xdr:cNvPr id="184" name="TextBox 32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 txBox="1"/>
      </xdr:nvSpPr>
      <xdr:spPr>
        <a:xfrm>
          <a:off x="1165219" y="17814836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0.8 t</a:t>
          </a:r>
        </a:p>
      </xdr:txBody>
    </xdr:sp>
    <xdr:clientData/>
  </xdr:twoCellAnchor>
  <xdr:twoCellAnchor>
    <xdr:from>
      <xdr:col>3</xdr:col>
      <xdr:colOff>223514</xdr:colOff>
      <xdr:row>61</xdr:row>
      <xdr:rowOff>44603</xdr:rowOff>
    </xdr:from>
    <xdr:to>
      <xdr:col>4</xdr:col>
      <xdr:colOff>61978</xdr:colOff>
      <xdr:row>62</xdr:row>
      <xdr:rowOff>179957</xdr:rowOff>
    </xdr:to>
    <xdr:sp macro="" textlink="">
      <xdr:nvSpPr>
        <xdr:cNvPr id="185" name="TextBox 33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 txBox="1"/>
      </xdr:nvSpPr>
      <xdr:spPr>
        <a:xfrm>
          <a:off x="2700014" y="17773803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10</xdr:col>
      <xdr:colOff>23729</xdr:colOff>
      <xdr:row>60</xdr:row>
      <xdr:rowOff>13614</xdr:rowOff>
    </xdr:from>
    <xdr:to>
      <xdr:col>10</xdr:col>
      <xdr:colOff>428007</xdr:colOff>
      <xdr:row>61</xdr:row>
      <xdr:rowOff>148968</xdr:rowOff>
    </xdr:to>
    <xdr:sp macro="" textlink="">
      <xdr:nvSpPr>
        <xdr:cNvPr id="186" name="TextBox 34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 txBox="1"/>
      </xdr:nvSpPr>
      <xdr:spPr>
        <a:xfrm>
          <a:off x="8278729" y="17539614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6</xdr:col>
      <xdr:colOff>770223</xdr:colOff>
      <xdr:row>65</xdr:row>
      <xdr:rowOff>134737</xdr:rowOff>
    </xdr:from>
    <xdr:to>
      <xdr:col>7</xdr:col>
      <xdr:colOff>349001</xdr:colOff>
      <xdr:row>67</xdr:row>
      <xdr:rowOff>66891</xdr:rowOff>
    </xdr:to>
    <xdr:sp macro="" textlink="">
      <xdr:nvSpPr>
        <xdr:cNvPr id="188" name="TextBox 36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 txBox="1"/>
      </xdr:nvSpPr>
      <xdr:spPr>
        <a:xfrm>
          <a:off x="5723223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4</xdr:col>
      <xdr:colOff>293937</xdr:colOff>
      <xdr:row>65</xdr:row>
      <xdr:rowOff>134737</xdr:rowOff>
    </xdr:from>
    <xdr:to>
      <xdr:col>4</xdr:col>
      <xdr:colOff>698215</xdr:colOff>
      <xdr:row>67</xdr:row>
      <xdr:rowOff>66891</xdr:rowOff>
    </xdr:to>
    <xdr:sp macro="" textlink="">
      <xdr:nvSpPr>
        <xdr:cNvPr id="189" name="TextBox 37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 txBox="1"/>
      </xdr:nvSpPr>
      <xdr:spPr>
        <a:xfrm>
          <a:off x="3595937" y="18676737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3</xdr:col>
      <xdr:colOff>357613</xdr:colOff>
      <xdr:row>70</xdr:row>
      <xdr:rowOff>169068</xdr:rowOff>
    </xdr:from>
    <xdr:to>
      <xdr:col>4</xdr:col>
      <xdr:colOff>300272</xdr:colOff>
      <xdr:row>72</xdr:row>
      <xdr:rowOff>101222</xdr:rowOff>
    </xdr:to>
    <xdr:sp macro="" textlink="">
      <xdr:nvSpPr>
        <xdr:cNvPr id="190" name="TextBox 39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 txBox="1"/>
      </xdr:nvSpPr>
      <xdr:spPr>
        <a:xfrm>
          <a:off x="2834113" y="19727068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0.056 t</a:t>
          </a:r>
        </a:p>
      </xdr:txBody>
    </xdr:sp>
    <xdr:clientData/>
  </xdr:twoCellAnchor>
  <xdr:twoCellAnchor>
    <xdr:from>
      <xdr:col>2</xdr:col>
      <xdr:colOff>385679</xdr:colOff>
      <xdr:row>94</xdr:row>
      <xdr:rowOff>44494</xdr:rowOff>
    </xdr:from>
    <xdr:to>
      <xdr:col>4</xdr:col>
      <xdr:colOff>439302</xdr:colOff>
      <xdr:row>99</xdr:row>
      <xdr:rowOff>134805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/>
      </xdr:nvSpPr>
      <xdr:spPr>
        <a:xfrm>
          <a:off x="2036679" y="2474599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5</xdr:col>
      <xdr:colOff>48436</xdr:colOff>
      <xdr:row>94</xdr:row>
      <xdr:rowOff>44494</xdr:rowOff>
    </xdr:from>
    <xdr:to>
      <xdr:col>7</xdr:col>
      <xdr:colOff>102059</xdr:colOff>
      <xdr:row>99</xdr:row>
      <xdr:rowOff>134805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/>
      </xdr:nvSpPr>
      <xdr:spPr>
        <a:xfrm>
          <a:off x="4175936" y="2474599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536693</xdr:colOff>
      <xdr:row>94</xdr:row>
      <xdr:rowOff>44494</xdr:rowOff>
    </xdr:from>
    <xdr:to>
      <xdr:col>9</xdr:col>
      <xdr:colOff>590316</xdr:colOff>
      <xdr:row>99</xdr:row>
      <xdr:rowOff>134805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SpPr/>
      </xdr:nvSpPr>
      <xdr:spPr>
        <a:xfrm>
          <a:off x="6315193" y="2474599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199450</xdr:colOff>
      <xdr:row>94</xdr:row>
      <xdr:rowOff>44493</xdr:rowOff>
    </xdr:from>
    <xdr:to>
      <xdr:col>12</xdr:col>
      <xdr:colOff>253073</xdr:colOff>
      <xdr:row>99</xdr:row>
      <xdr:rowOff>134804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SpPr/>
      </xdr:nvSpPr>
      <xdr:spPr>
        <a:xfrm>
          <a:off x="8454450" y="2474599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12</xdr:col>
      <xdr:colOff>687707</xdr:colOff>
      <xdr:row>94</xdr:row>
      <xdr:rowOff>44493</xdr:rowOff>
    </xdr:from>
    <xdr:to>
      <xdr:col>14</xdr:col>
      <xdr:colOff>741330</xdr:colOff>
      <xdr:row>99</xdr:row>
      <xdr:rowOff>134804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SpPr/>
      </xdr:nvSpPr>
      <xdr:spPr>
        <a:xfrm>
          <a:off x="10593707" y="2474599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 </a:t>
          </a:r>
        </a:p>
      </xdr:txBody>
    </xdr:sp>
    <xdr:clientData/>
  </xdr:twoCellAnchor>
  <xdr:twoCellAnchor>
    <xdr:from>
      <xdr:col>1</xdr:col>
      <xdr:colOff>776545</xdr:colOff>
      <xdr:row>96</xdr:row>
      <xdr:rowOff>191250</xdr:rowOff>
    </xdr:from>
    <xdr:to>
      <xdr:col>2</xdr:col>
      <xdr:colOff>385679</xdr:colOff>
      <xdr:row>96</xdr:row>
      <xdr:rowOff>191253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CxnSpPr>
          <a:cxnSpLocks/>
          <a:endCxn id="191" idx="1"/>
        </xdr:cNvCxnSpPr>
      </xdr:nvCxnSpPr>
      <xdr:spPr>
        <a:xfrm flipV="1">
          <a:off x="1602045" y="25299150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439302</xdr:colOff>
      <xdr:row>96</xdr:row>
      <xdr:rowOff>191250</xdr:rowOff>
    </xdr:from>
    <xdr:to>
      <xdr:col>5</xdr:col>
      <xdr:colOff>48436</xdr:colOff>
      <xdr:row>96</xdr:row>
      <xdr:rowOff>191250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CxnSpPr>
          <a:cxnSpLocks/>
          <a:stCxn id="191" idx="3"/>
          <a:endCxn id="192" idx="1"/>
        </xdr:cNvCxnSpPr>
      </xdr:nvCxnSpPr>
      <xdr:spPr>
        <a:xfrm>
          <a:off x="3741302" y="25299150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102059</xdr:colOff>
      <xdr:row>96</xdr:row>
      <xdr:rowOff>191250</xdr:rowOff>
    </xdr:from>
    <xdr:to>
      <xdr:col>7</xdr:col>
      <xdr:colOff>536693</xdr:colOff>
      <xdr:row>96</xdr:row>
      <xdr:rowOff>191250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CxnSpPr>
          <a:cxnSpLocks/>
          <a:stCxn id="192" idx="3"/>
          <a:endCxn id="193" idx="1"/>
        </xdr:cNvCxnSpPr>
      </xdr:nvCxnSpPr>
      <xdr:spPr>
        <a:xfrm>
          <a:off x="5880559" y="25299150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590316</xdr:colOff>
      <xdr:row>96</xdr:row>
      <xdr:rowOff>191249</xdr:rowOff>
    </xdr:from>
    <xdr:to>
      <xdr:col>10</xdr:col>
      <xdr:colOff>199450</xdr:colOff>
      <xdr:row>96</xdr:row>
      <xdr:rowOff>191250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CxnSpPr>
          <a:cxnSpLocks/>
          <a:stCxn id="193" idx="3"/>
          <a:endCxn id="194" idx="1"/>
        </xdr:cNvCxnSpPr>
      </xdr:nvCxnSpPr>
      <xdr:spPr>
        <a:xfrm flipV="1">
          <a:off x="8019816" y="25299149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385679</xdr:colOff>
      <xdr:row>85</xdr:row>
      <xdr:rowOff>19091</xdr:rowOff>
    </xdr:from>
    <xdr:to>
      <xdr:col>4</xdr:col>
      <xdr:colOff>439302</xdr:colOff>
      <xdr:row>90</xdr:row>
      <xdr:rowOff>109402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SpPr/>
      </xdr:nvSpPr>
      <xdr:spPr>
        <a:xfrm>
          <a:off x="2036679" y="2289179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Pelletizing </a:t>
          </a:r>
        </a:p>
      </xdr:txBody>
    </xdr:sp>
    <xdr:clientData/>
  </xdr:twoCellAnchor>
  <xdr:twoCellAnchor>
    <xdr:from>
      <xdr:col>3</xdr:col>
      <xdr:colOff>412492</xdr:colOff>
      <xdr:row>90</xdr:row>
      <xdr:rowOff>109401</xdr:rowOff>
    </xdr:from>
    <xdr:to>
      <xdr:col>13</xdr:col>
      <xdr:colOff>714520</xdr:colOff>
      <xdr:row>94</xdr:row>
      <xdr:rowOff>44492</xdr:rowOff>
    </xdr:to>
    <xdr:cxnSp macro="">
      <xdr:nvCxnSpPr>
        <xdr:cNvPr id="202" name="Elbow Connector 201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CxnSpPr>
          <a:cxnSpLocks/>
          <a:stCxn id="201" idx="2"/>
          <a:endCxn id="195" idx="0"/>
        </xdr:cNvCxnSpPr>
      </xdr:nvCxnSpPr>
      <xdr:spPr>
        <a:xfrm rot="16200000" flipH="1">
          <a:off x="6793560" y="20093533"/>
          <a:ext cx="747891" cy="855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439302</xdr:colOff>
      <xdr:row>87</xdr:row>
      <xdr:rowOff>165847</xdr:rowOff>
    </xdr:from>
    <xdr:to>
      <xdr:col>11</xdr:col>
      <xdr:colOff>226262</xdr:colOff>
      <xdr:row>94</xdr:row>
      <xdr:rowOff>44493</xdr:rowOff>
    </xdr:to>
    <xdr:cxnSp macro="">
      <xdr:nvCxnSpPr>
        <xdr:cNvPr id="203" name="Curved Connector 202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CxnSpPr>
          <a:cxnSpLocks/>
          <a:stCxn id="194" idx="0"/>
          <a:endCxn id="201" idx="3"/>
        </xdr:cNvCxnSpPr>
      </xdr:nvCxnSpPr>
      <xdr:spPr>
        <a:xfrm rot="16200000" flipV="1">
          <a:off x="5873509" y="21312740"/>
          <a:ext cx="1301046" cy="5565460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95</xdr:row>
      <xdr:rowOff>127460</xdr:rowOff>
    </xdr:from>
    <xdr:to>
      <xdr:col>2</xdr:col>
      <xdr:colOff>106078</xdr:colOff>
      <xdr:row>98</xdr:row>
      <xdr:rowOff>102635</xdr:rowOff>
    </xdr:to>
    <xdr:sp macro="" textlink="">
      <xdr:nvSpPr>
        <xdr:cNvPr id="204" name="TextBox 16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SpPr txBox="1"/>
      </xdr:nvSpPr>
      <xdr:spPr>
        <a:xfrm>
          <a:off x="177800" y="25032160"/>
          <a:ext cx="1579278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(0.822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(0.289 t)</a:t>
          </a:r>
        </a:p>
      </xdr:txBody>
    </xdr:sp>
    <xdr:clientData/>
  </xdr:twoCellAnchor>
  <xdr:twoCellAnchor>
    <xdr:from>
      <xdr:col>3</xdr:col>
      <xdr:colOff>412491</xdr:colOff>
      <xdr:row>99</xdr:row>
      <xdr:rowOff>134804</xdr:rowOff>
    </xdr:from>
    <xdr:to>
      <xdr:col>13</xdr:col>
      <xdr:colOff>714519</xdr:colOff>
      <xdr:row>99</xdr:row>
      <xdr:rowOff>134805</xdr:rowOff>
    </xdr:to>
    <xdr:cxnSp macro="">
      <xdr:nvCxnSpPr>
        <xdr:cNvPr id="205" name="Elbow Connector 204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CxnSpPr>
          <a:cxnSpLocks/>
          <a:stCxn id="191" idx="2"/>
          <a:endCxn id="195" idx="2"/>
        </xdr:cNvCxnSpPr>
      </xdr:nvCxnSpPr>
      <xdr:spPr>
        <a:xfrm rot="5400000" flipH="1" flipV="1">
          <a:off x="7167504" y="21573791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803356</xdr:colOff>
      <xdr:row>99</xdr:row>
      <xdr:rowOff>134804</xdr:rowOff>
    </xdr:from>
    <xdr:to>
      <xdr:col>2</xdr:col>
      <xdr:colOff>803366</xdr:colOff>
      <xdr:row>101</xdr:row>
      <xdr:rowOff>190068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CxnSpPr>
          <a:cxnSpLocks/>
        </xdr:cNvCxnSpPr>
      </xdr:nvCxnSpPr>
      <xdr:spPr>
        <a:xfrm flipH="1">
          <a:off x="2454356" y="25852304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253528</xdr:colOff>
      <xdr:row>101</xdr:row>
      <xdr:rowOff>194073</xdr:rowOff>
    </xdr:from>
    <xdr:to>
      <xdr:col>3</xdr:col>
      <xdr:colOff>527688</xdr:colOff>
      <xdr:row>104</xdr:row>
      <xdr:rowOff>169248</xdr:rowOff>
    </xdr:to>
    <xdr:sp macro="" textlink="">
      <xdr:nvSpPr>
        <xdr:cNvPr id="207" name="TextBox 19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SpPr txBox="1"/>
      </xdr:nvSpPr>
      <xdr:spPr>
        <a:xfrm>
          <a:off x="1904528" y="26317973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(0.056 t)</a:t>
          </a:r>
        </a:p>
      </xdr:txBody>
    </xdr:sp>
    <xdr:clientData/>
  </xdr:twoCellAnchor>
  <xdr:twoCellAnchor>
    <xdr:from>
      <xdr:col>14</xdr:col>
      <xdr:colOff>293046</xdr:colOff>
      <xdr:row>99</xdr:row>
      <xdr:rowOff>136560</xdr:rowOff>
    </xdr:from>
    <xdr:to>
      <xdr:col>14</xdr:col>
      <xdr:colOff>293056</xdr:colOff>
      <xdr:row>101</xdr:row>
      <xdr:rowOff>191824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CxnSpPr>
          <a:cxnSpLocks/>
        </xdr:cNvCxnSpPr>
      </xdr:nvCxnSpPr>
      <xdr:spPr>
        <a:xfrm flipH="1">
          <a:off x="11850046" y="2585406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556071</xdr:colOff>
      <xdr:row>101</xdr:row>
      <xdr:rowOff>181373</xdr:rowOff>
    </xdr:from>
    <xdr:to>
      <xdr:col>15</xdr:col>
      <xdr:colOff>390769</xdr:colOff>
      <xdr:row>104</xdr:row>
      <xdr:rowOff>188458</xdr:rowOff>
    </xdr:to>
    <xdr:sp macro="" textlink="">
      <xdr:nvSpPr>
        <xdr:cNvPr id="209" name="TextBox 27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SpPr txBox="1"/>
      </xdr:nvSpPr>
      <xdr:spPr>
        <a:xfrm>
          <a:off x="11224071" y="28512142"/>
          <a:ext cx="1475929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(0.206 t)</a:t>
          </a:r>
        </a:p>
      </xdr:txBody>
    </xdr:sp>
    <xdr:clientData/>
  </xdr:twoCellAnchor>
  <xdr:twoCellAnchor>
    <xdr:from>
      <xdr:col>3</xdr:col>
      <xdr:colOff>436273</xdr:colOff>
      <xdr:row>83</xdr:row>
      <xdr:rowOff>6752</xdr:rowOff>
    </xdr:from>
    <xdr:to>
      <xdr:col>3</xdr:col>
      <xdr:colOff>436273</xdr:colOff>
      <xdr:row>85</xdr:row>
      <xdr:rowOff>38389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CxnSpPr>
          <a:cxnSpLocks/>
        </xdr:cNvCxnSpPr>
      </xdr:nvCxnSpPr>
      <xdr:spPr>
        <a:xfrm flipV="1">
          <a:off x="2912773" y="22473052"/>
          <a:ext cx="0" cy="4380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737343</xdr:colOff>
      <xdr:row>80</xdr:row>
      <xdr:rowOff>63500</xdr:rowOff>
    </xdr:from>
    <xdr:to>
      <xdr:col>4</xdr:col>
      <xdr:colOff>186003</xdr:colOff>
      <xdr:row>83</xdr:row>
      <xdr:rowOff>38675</xdr:rowOff>
    </xdr:to>
    <xdr:sp macro="" textlink="">
      <xdr:nvSpPr>
        <xdr:cNvPr id="211" name="TextBox 29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 txBox="1"/>
      </xdr:nvSpPr>
      <xdr:spPr>
        <a:xfrm>
          <a:off x="2388343" y="2192020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(0.05 t)</a:t>
          </a:r>
        </a:p>
      </xdr:txBody>
    </xdr:sp>
    <xdr:clientData/>
  </xdr:twoCellAnchor>
  <xdr:twoCellAnchor>
    <xdr:from>
      <xdr:col>4</xdr:col>
      <xdr:colOff>439302</xdr:colOff>
      <xdr:row>86</xdr:row>
      <xdr:rowOff>16272</xdr:rowOff>
    </xdr:from>
    <xdr:to>
      <xdr:col>5</xdr:col>
      <xdr:colOff>48436</xdr:colOff>
      <xdr:row>86</xdr:row>
      <xdr:rowOff>16272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CxnSpPr>
          <a:cxnSpLocks/>
        </xdr:cNvCxnSpPr>
      </xdr:nvCxnSpPr>
      <xdr:spPr>
        <a:xfrm>
          <a:off x="3741302" y="23092172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70975</xdr:colOff>
      <xdr:row>84</xdr:row>
      <xdr:rowOff>197006</xdr:rowOff>
    </xdr:from>
    <xdr:to>
      <xdr:col>5</xdr:col>
      <xdr:colOff>802265</xdr:colOff>
      <xdr:row>87</xdr:row>
      <xdr:rowOff>172181</xdr:rowOff>
    </xdr:to>
    <xdr:sp macro="" textlink="">
      <xdr:nvSpPr>
        <xdr:cNvPr id="213" name="TextBox 20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 txBox="1"/>
      </xdr:nvSpPr>
      <xdr:spPr>
        <a:xfrm>
          <a:off x="4198475" y="22866506"/>
          <a:ext cx="73129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(0.8 t)</a:t>
          </a:r>
        </a:p>
      </xdr:txBody>
    </xdr:sp>
    <xdr:clientData/>
  </xdr:twoCellAnchor>
  <xdr:twoCellAnchor>
    <xdr:from>
      <xdr:col>10</xdr:col>
      <xdr:colOff>94286</xdr:colOff>
      <xdr:row>89</xdr:row>
      <xdr:rowOff>55131</xdr:rowOff>
    </xdr:from>
    <xdr:to>
      <xdr:col>10</xdr:col>
      <xdr:colOff>498564</xdr:colOff>
      <xdr:row>90</xdr:row>
      <xdr:rowOff>190485</xdr:rowOff>
    </xdr:to>
    <xdr:sp macro="" textlink="">
      <xdr:nvSpPr>
        <xdr:cNvPr id="214" name="TextBox 21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 txBox="1"/>
      </xdr:nvSpPr>
      <xdr:spPr>
        <a:xfrm>
          <a:off x="8349286" y="23740631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9</xdr:col>
      <xdr:colOff>598049</xdr:colOff>
      <xdr:row>95</xdr:row>
      <xdr:rowOff>26910</xdr:rowOff>
    </xdr:from>
    <xdr:to>
      <xdr:col>10</xdr:col>
      <xdr:colOff>176827</xdr:colOff>
      <xdr:row>96</xdr:row>
      <xdr:rowOff>162264</xdr:rowOff>
    </xdr:to>
    <xdr:sp macro="" textlink="">
      <xdr:nvSpPr>
        <xdr:cNvPr id="215" name="TextBox 22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 txBox="1"/>
      </xdr:nvSpPr>
      <xdr:spPr>
        <a:xfrm>
          <a:off x="8027549" y="24931610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7</xdr:col>
      <xdr:colOff>115135</xdr:colOff>
      <xdr:row>95</xdr:row>
      <xdr:rowOff>59649</xdr:rowOff>
    </xdr:from>
    <xdr:to>
      <xdr:col>7</xdr:col>
      <xdr:colOff>519413</xdr:colOff>
      <xdr:row>96</xdr:row>
      <xdr:rowOff>195003</xdr:rowOff>
    </xdr:to>
    <xdr:sp macro="" textlink="">
      <xdr:nvSpPr>
        <xdr:cNvPr id="216" name="TextBox 23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 txBox="1"/>
      </xdr:nvSpPr>
      <xdr:spPr>
        <a:xfrm>
          <a:off x="5893635" y="24964349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4</xdr:col>
      <xdr:colOff>441397</xdr:colOff>
      <xdr:row>95</xdr:row>
      <xdr:rowOff>60663</xdr:rowOff>
    </xdr:from>
    <xdr:to>
      <xdr:col>5</xdr:col>
      <xdr:colOff>20175</xdr:colOff>
      <xdr:row>96</xdr:row>
      <xdr:rowOff>196017</xdr:rowOff>
    </xdr:to>
    <xdr:sp macro="" textlink="">
      <xdr:nvSpPr>
        <xdr:cNvPr id="217" name="TextBox 24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 txBox="1"/>
      </xdr:nvSpPr>
      <xdr:spPr>
        <a:xfrm>
          <a:off x="3743397" y="24965363"/>
          <a:ext cx="40427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1 t</a:t>
          </a:r>
        </a:p>
      </xdr:txBody>
    </xdr:sp>
    <xdr:clientData/>
  </xdr:twoCellAnchor>
  <xdr:twoCellAnchor>
    <xdr:from>
      <xdr:col>3</xdr:col>
      <xdr:colOff>647710</xdr:colOff>
      <xdr:row>100</xdr:row>
      <xdr:rowOff>149736</xdr:rowOff>
    </xdr:from>
    <xdr:to>
      <xdr:col>4</xdr:col>
      <xdr:colOff>590369</xdr:colOff>
      <xdr:row>102</xdr:row>
      <xdr:rowOff>81890</xdr:rowOff>
    </xdr:to>
    <xdr:sp macro="" textlink="">
      <xdr:nvSpPr>
        <xdr:cNvPr id="218" name="TextBox 25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 txBox="1"/>
      </xdr:nvSpPr>
      <xdr:spPr>
        <a:xfrm>
          <a:off x="3124210" y="26070436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0.056 t</a:t>
          </a:r>
        </a:p>
      </xdr:txBody>
    </xdr:sp>
    <xdr:clientData/>
  </xdr:twoCellAnchor>
  <xdr:twoCellAnchor>
    <xdr:from>
      <xdr:col>3</xdr:col>
      <xdr:colOff>527121</xdr:colOff>
      <xdr:row>90</xdr:row>
      <xdr:rowOff>197595</xdr:rowOff>
    </xdr:from>
    <xdr:to>
      <xdr:col>4</xdr:col>
      <xdr:colOff>365585</xdr:colOff>
      <xdr:row>92</xdr:row>
      <xdr:rowOff>129749</xdr:rowOff>
    </xdr:to>
    <xdr:sp macro="" textlink="">
      <xdr:nvSpPr>
        <xdr:cNvPr id="220" name="TextBox 32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 txBox="1"/>
      </xdr:nvSpPr>
      <xdr:spPr>
        <a:xfrm>
          <a:off x="3003621" y="24086295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0.15 t</a:t>
          </a:r>
        </a:p>
      </xdr:txBody>
    </xdr:sp>
    <xdr:clientData/>
  </xdr:twoCellAnchor>
  <xdr:twoCellAnchor>
    <xdr:from>
      <xdr:col>2</xdr:col>
      <xdr:colOff>536664</xdr:colOff>
      <xdr:row>125</xdr:row>
      <xdr:rowOff>43188</xdr:rowOff>
    </xdr:from>
    <xdr:to>
      <xdr:col>4</xdr:col>
      <xdr:colOff>595653</xdr:colOff>
      <xdr:row>130</xdr:row>
      <xdr:rowOff>165696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2182298" y="39931920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5</xdr:col>
      <xdr:colOff>207470</xdr:colOff>
      <xdr:row>125</xdr:row>
      <xdr:rowOff>43188</xdr:rowOff>
    </xdr:from>
    <xdr:to>
      <xdr:col>7</xdr:col>
      <xdr:colOff>266460</xdr:colOff>
      <xdr:row>130</xdr:row>
      <xdr:rowOff>165696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4321555" y="39931920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701094</xdr:colOff>
      <xdr:row>125</xdr:row>
      <xdr:rowOff>43188</xdr:rowOff>
    </xdr:from>
    <xdr:to>
      <xdr:col>9</xdr:col>
      <xdr:colOff>760083</xdr:colOff>
      <xdr:row>130</xdr:row>
      <xdr:rowOff>165696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6460812" y="39931920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10</xdr:col>
      <xdr:colOff>371900</xdr:colOff>
      <xdr:row>125</xdr:row>
      <xdr:rowOff>43187</xdr:rowOff>
    </xdr:from>
    <xdr:to>
      <xdr:col>12</xdr:col>
      <xdr:colOff>430889</xdr:colOff>
      <xdr:row>130</xdr:row>
      <xdr:rowOff>165695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8600069" y="39931919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13</xdr:col>
      <xdr:colOff>42706</xdr:colOff>
      <xdr:row>125</xdr:row>
      <xdr:rowOff>43187</xdr:rowOff>
    </xdr:from>
    <xdr:to>
      <xdr:col>15</xdr:col>
      <xdr:colOff>101695</xdr:colOff>
      <xdr:row>130</xdr:row>
      <xdr:rowOff>165695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10739326" y="39931919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</a:t>
          </a:r>
        </a:p>
      </xdr:txBody>
    </xdr:sp>
    <xdr:clientData/>
  </xdr:twoCellAnchor>
  <xdr:twoCellAnchor>
    <xdr:from>
      <xdr:col>2</xdr:col>
      <xdr:colOff>102030</xdr:colOff>
      <xdr:row>128</xdr:row>
      <xdr:rowOff>6062</xdr:rowOff>
    </xdr:from>
    <xdr:to>
      <xdr:col>2</xdr:col>
      <xdr:colOff>536664</xdr:colOff>
      <xdr:row>128</xdr:row>
      <xdr:rowOff>6065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CxnSpPr>
          <a:cxnSpLocks/>
          <a:endCxn id="55" idx="1"/>
        </xdr:cNvCxnSpPr>
      </xdr:nvCxnSpPr>
      <xdr:spPr>
        <a:xfrm flipV="1">
          <a:off x="1747664" y="40485076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595653</xdr:colOff>
      <xdr:row>128</xdr:row>
      <xdr:rowOff>6062</xdr:rowOff>
    </xdr:from>
    <xdr:to>
      <xdr:col>5</xdr:col>
      <xdr:colOff>207470</xdr:colOff>
      <xdr:row>128</xdr:row>
      <xdr:rowOff>6062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CxnSpPr>
          <a:cxnSpLocks/>
          <a:stCxn id="55" idx="3"/>
          <a:endCxn id="56" idx="1"/>
        </xdr:cNvCxnSpPr>
      </xdr:nvCxnSpPr>
      <xdr:spPr>
        <a:xfrm>
          <a:off x="3886921" y="4048507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266460</xdr:colOff>
      <xdr:row>128</xdr:row>
      <xdr:rowOff>6062</xdr:rowOff>
    </xdr:from>
    <xdr:to>
      <xdr:col>7</xdr:col>
      <xdr:colOff>701094</xdr:colOff>
      <xdr:row>128</xdr:row>
      <xdr:rowOff>6062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CxnSpPr>
          <a:cxnSpLocks/>
          <a:stCxn id="56" idx="3"/>
          <a:endCxn id="57" idx="1"/>
        </xdr:cNvCxnSpPr>
      </xdr:nvCxnSpPr>
      <xdr:spPr>
        <a:xfrm>
          <a:off x="6026178" y="40485076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760083</xdr:colOff>
      <xdr:row>128</xdr:row>
      <xdr:rowOff>6061</xdr:rowOff>
    </xdr:from>
    <xdr:to>
      <xdr:col>10</xdr:col>
      <xdr:colOff>371900</xdr:colOff>
      <xdr:row>128</xdr:row>
      <xdr:rowOff>6062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CxnSpPr>
          <a:cxnSpLocks/>
          <a:stCxn id="57" idx="3"/>
          <a:endCxn id="58" idx="1"/>
        </xdr:cNvCxnSpPr>
      </xdr:nvCxnSpPr>
      <xdr:spPr>
        <a:xfrm flipV="1">
          <a:off x="8165435" y="40485075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558447</xdr:colOff>
      <xdr:row>115</xdr:row>
      <xdr:rowOff>20131</xdr:rowOff>
    </xdr:from>
    <xdr:to>
      <xdr:col>4</xdr:col>
      <xdr:colOff>617436</xdr:colOff>
      <xdr:row>119</xdr:row>
      <xdr:rowOff>196301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2204081" y="37583511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</a:t>
          </a:r>
        </a:p>
      </xdr:txBody>
    </xdr:sp>
    <xdr:clientData/>
  </xdr:twoCellAnchor>
  <xdr:twoCellAnchor>
    <xdr:from>
      <xdr:col>3</xdr:col>
      <xdr:colOff>587942</xdr:colOff>
      <xdr:row>119</xdr:row>
      <xdr:rowOff>196300</xdr:rowOff>
    </xdr:from>
    <xdr:to>
      <xdr:col>14</xdr:col>
      <xdr:colOff>72201</xdr:colOff>
      <xdr:row>125</xdr:row>
      <xdr:rowOff>43186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CxnSpPr>
          <a:cxnSpLocks/>
          <a:stCxn id="65" idx="2"/>
          <a:endCxn id="59" idx="0"/>
        </xdr:cNvCxnSpPr>
      </xdr:nvCxnSpPr>
      <xdr:spPr>
        <a:xfrm rot="16200000" flipH="1">
          <a:off x="6702967" y="35043247"/>
          <a:ext cx="1242097" cy="853524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49141</xdr:colOff>
      <xdr:row>117</xdr:row>
      <xdr:rowOff>123358</xdr:rowOff>
    </xdr:from>
    <xdr:to>
      <xdr:col>11</xdr:col>
      <xdr:colOff>401395</xdr:colOff>
      <xdr:row>125</xdr:row>
      <xdr:rowOff>43187</xdr:rowOff>
    </xdr:to>
    <xdr:cxnSp macro="">
      <xdr:nvCxnSpPr>
        <xdr:cNvPr id="67" name="Curved Connector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CxnSpPr>
          <a:cxnSpLocks/>
          <a:stCxn id="58" idx="0"/>
          <a:endCxn id="315" idx="3"/>
        </xdr:cNvCxnSpPr>
      </xdr:nvCxnSpPr>
      <xdr:spPr>
        <a:xfrm rot="16200000" flipV="1">
          <a:off x="6740565" y="37220103"/>
          <a:ext cx="1780110" cy="3643522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357746</xdr:colOff>
      <xdr:row>126</xdr:row>
      <xdr:rowOff>107193</xdr:rowOff>
    </xdr:from>
    <xdr:to>
      <xdr:col>2</xdr:col>
      <xdr:colOff>291390</xdr:colOff>
      <xdr:row>129</xdr:row>
      <xdr:rowOff>114278</xdr:rowOff>
    </xdr:to>
    <xdr:sp macro="" textlink="">
      <xdr:nvSpPr>
        <xdr:cNvPr id="68" name="TextBox 16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 txBox="1"/>
      </xdr:nvSpPr>
      <xdr:spPr>
        <a:xfrm>
          <a:off x="357746" y="40395501"/>
          <a:ext cx="1574875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(0.345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(0.121 t)</a:t>
          </a:r>
        </a:p>
      </xdr:txBody>
    </xdr:sp>
    <xdr:clientData/>
  </xdr:twoCellAnchor>
  <xdr:twoCellAnchor>
    <xdr:from>
      <xdr:col>3</xdr:col>
      <xdr:colOff>566159</xdr:colOff>
      <xdr:row>130</xdr:row>
      <xdr:rowOff>165695</xdr:rowOff>
    </xdr:from>
    <xdr:to>
      <xdr:col>14</xdr:col>
      <xdr:colOff>72201</xdr:colOff>
      <xdr:row>130</xdr:row>
      <xdr:rowOff>165696</xdr:rowOff>
    </xdr:to>
    <xdr:cxnSp macro="">
      <xdr:nvCxnSpPr>
        <xdr:cNvPr id="69" name="Elbow Connector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CxnSpPr>
          <a:cxnSpLocks/>
          <a:stCxn id="55" idx="2"/>
          <a:endCxn id="59" idx="2"/>
        </xdr:cNvCxnSpPr>
      </xdr:nvCxnSpPr>
      <xdr:spPr>
        <a:xfrm rot="5400000" flipH="1" flipV="1">
          <a:off x="7313123" y="36759717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131524</xdr:colOff>
      <xdr:row>130</xdr:row>
      <xdr:rowOff>165695</xdr:rowOff>
    </xdr:from>
    <xdr:to>
      <xdr:col>3</xdr:col>
      <xdr:colOff>131534</xdr:colOff>
      <xdr:row>133</xdr:row>
      <xdr:rowOff>37077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CxnSpPr>
          <a:cxnSpLocks/>
        </xdr:cNvCxnSpPr>
      </xdr:nvCxnSpPr>
      <xdr:spPr>
        <a:xfrm flipH="1">
          <a:off x="2599975" y="41038230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404511</xdr:colOff>
      <xdr:row>132</xdr:row>
      <xdr:rowOff>187159</xdr:rowOff>
    </xdr:from>
    <xdr:to>
      <xdr:col>3</xdr:col>
      <xdr:colOff>681354</xdr:colOff>
      <xdr:row>135</xdr:row>
      <xdr:rowOff>181652</xdr:rowOff>
    </xdr:to>
    <xdr:sp macro="" textlink="">
      <xdr:nvSpPr>
        <xdr:cNvPr id="71" name="TextBox 19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/>
      </xdr:nvSpPr>
      <xdr:spPr>
        <a:xfrm>
          <a:off x="2050145" y="41453215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(0.033 t)</a:t>
          </a:r>
        </a:p>
      </xdr:txBody>
    </xdr:sp>
    <xdr:clientData/>
  </xdr:twoCellAnchor>
  <xdr:twoCellAnchor>
    <xdr:from>
      <xdr:col>14</xdr:col>
      <xdr:colOff>594195</xdr:colOff>
      <xdr:row>130</xdr:row>
      <xdr:rowOff>167451</xdr:rowOff>
    </xdr:from>
    <xdr:to>
      <xdr:col>14</xdr:col>
      <xdr:colOff>594205</xdr:colOff>
      <xdr:row>133</xdr:row>
      <xdr:rowOff>38833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CxnSpPr>
          <a:cxnSpLocks/>
        </xdr:cNvCxnSpPr>
      </xdr:nvCxnSpPr>
      <xdr:spPr>
        <a:xfrm flipH="1">
          <a:off x="12082810" y="41237297"/>
          <a:ext cx="10" cy="4575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113334</xdr:colOff>
      <xdr:row>133</xdr:row>
      <xdr:rowOff>4853</xdr:rowOff>
    </xdr:from>
    <xdr:to>
      <xdr:col>15</xdr:col>
      <xdr:colOff>390177</xdr:colOff>
      <xdr:row>135</xdr:row>
      <xdr:rowOff>194731</xdr:rowOff>
    </xdr:to>
    <xdr:sp macro="" textlink="">
      <xdr:nvSpPr>
        <xdr:cNvPr id="73" name="TextBox 27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/>
      </xdr:nvSpPr>
      <xdr:spPr>
        <a:xfrm>
          <a:off x="11601949" y="41660853"/>
          <a:ext cx="1097459" cy="58064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(0.183 t)</a:t>
          </a:r>
        </a:p>
      </xdr:txBody>
    </xdr:sp>
    <xdr:clientData/>
  </xdr:twoCellAnchor>
  <xdr:twoCellAnchor>
    <xdr:from>
      <xdr:col>3</xdr:col>
      <xdr:colOff>126504</xdr:colOff>
      <xdr:row>113</xdr:row>
      <xdr:rowOff>80818</xdr:rowOff>
    </xdr:from>
    <xdr:to>
      <xdr:col>3</xdr:col>
      <xdr:colOff>127000</xdr:colOff>
      <xdr:row>115</xdr:row>
      <xdr:rowOff>10058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CxnSpPr>
          <a:cxnSpLocks/>
        </xdr:cNvCxnSpPr>
      </xdr:nvCxnSpPr>
      <xdr:spPr>
        <a:xfrm flipV="1">
          <a:off x="2620322" y="27247273"/>
          <a:ext cx="496" cy="4141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524425</xdr:colOff>
      <xdr:row>112</xdr:row>
      <xdr:rowOff>64246</xdr:rowOff>
    </xdr:from>
    <xdr:to>
      <xdr:col>3</xdr:col>
      <xdr:colOff>788266</xdr:colOff>
      <xdr:row>113</xdr:row>
      <xdr:rowOff>134490</xdr:rowOff>
    </xdr:to>
    <xdr:sp macro="" textlink="">
      <xdr:nvSpPr>
        <xdr:cNvPr id="75" name="TextBox 20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 txBox="1"/>
      </xdr:nvSpPr>
      <xdr:spPr>
        <a:xfrm>
          <a:off x="2186970" y="26965155"/>
          <a:ext cx="1095114" cy="335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0.0125 t</a:t>
          </a:r>
        </a:p>
      </xdr:txBody>
    </xdr:sp>
    <xdr:clientData/>
  </xdr:twoCellAnchor>
  <xdr:twoCellAnchor>
    <xdr:from>
      <xdr:col>2</xdr:col>
      <xdr:colOff>536665</xdr:colOff>
      <xdr:row>117</xdr:row>
      <xdr:rowOff>108215</xdr:rowOff>
    </xdr:from>
    <xdr:to>
      <xdr:col>2</xdr:col>
      <xdr:colOff>558448</xdr:colOff>
      <xdr:row>128</xdr:row>
      <xdr:rowOff>6061</xdr:rowOff>
    </xdr:to>
    <xdr:cxnSp macro="">
      <xdr:nvCxnSpPr>
        <xdr:cNvPr id="76" name="Curved Connector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CxnSpPr>
          <a:cxnSpLocks/>
          <a:stCxn id="65" idx="1"/>
          <a:endCxn id="55" idx="1"/>
        </xdr:cNvCxnSpPr>
      </xdr:nvCxnSpPr>
      <xdr:spPr>
        <a:xfrm rot="10800000" flipV="1">
          <a:off x="2182299" y="38136666"/>
          <a:ext cx="21783" cy="2348409"/>
        </a:xfrm>
        <a:prstGeom prst="curvedConnector3">
          <a:avLst>
            <a:gd name="adj1" fmla="val 114944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701094</xdr:colOff>
      <xdr:row>134</xdr:row>
      <xdr:rowOff>101082</xdr:rowOff>
    </xdr:from>
    <xdr:to>
      <xdr:col>9</xdr:col>
      <xdr:colOff>760083</xdr:colOff>
      <xdr:row>140</xdr:row>
      <xdr:rowOff>26829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6460812" y="41760659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 </a:t>
          </a:r>
        </a:p>
      </xdr:txBody>
    </xdr:sp>
    <xdr:clientData/>
  </xdr:twoCellAnchor>
  <xdr:twoCellAnchor>
    <xdr:from>
      <xdr:col>9</xdr:col>
      <xdr:colOff>760083</xdr:colOff>
      <xdr:row>128</xdr:row>
      <xdr:rowOff>6062</xdr:rowOff>
    </xdr:from>
    <xdr:to>
      <xdr:col>9</xdr:col>
      <xdr:colOff>772783</xdr:colOff>
      <xdr:row>137</xdr:row>
      <xdr:rowOff>63956</xdr:rowOff>
    </xdr:to>
    <xdr:cxnSp macro="">
      <xdr:nvCxnSpPr>
        <xdr:cNvPr id="78" name="Curved Connector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CxnSpPr>
          <a:cxnSpLocks/>
          <a:stCxn id="57" idx="3"/>
          <a:endCxn id="77" idx="3"/>
        </xdr:cNvCxnSpPr>
      </xdr:nvCxnSpPr>
      <xdr:spPr>
        <a:xfrm>
          <a:off x="8165435" y="40485076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701094</xdr:colOff>
      <xdr:row>128</xdr:row>
      <xdr:rowOff>6063</xdr:rowOff>
    </xdr:from>
    <xdr:to>
      <xdr:col>7</xdr:col>
      <xdr:colOff>713794</xdr:colOff>
      <xdr:row>137</xdr:row>
      <xdr:rowOff>63957</xdr:rowOff>
    </xdr:to>
    <xdr:cxnSp macro="">
      <xdr:nvCxnSpPr>
        <xdr:cNvPr id="79" name="Curved Connector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CxnSpPr>
          <a:cxnSpLocks/>
          <a:stCxn id="77" idx="1"/>
          <a:endCxn id="57" idx="1"/>
        </xdr:cNvCxnSpPr>
      </xdr:nvCxnSpPr>
      <xdr:spPr>
        <a:xfrm rot="10800000">
          <a:off x="6460812" y="40485077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41504</xdr:colOff>
      <xdr:row>138</xdr:row>
      <xdr:rowOff>184298</xdr:rowOff>
    </xdr:from>
    <xdr:to>
      <xdr:col>7</xdr:col>
      <xdr:colOff>677131</xdr:colOff>
      <xdr:row>138</xdr:row>
      <xdr:rowOff>184298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CxnSpPr>
          <a:cxnSpLocks/>
        </xdr:cNvCxnSpPr>
      </xdr:nvCxnSpPr>
      <xdr:spPr>
        <a:xfrm flipH="1">
          <a:off x="5801222" y="42630918"/>
          <a:ext cx="6356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642302</xdr:colOff>
      <xdr:row>137</xdr:row>
      <xdr:rowOff>88671</xdr:rowOff>
    </xdr:from>
    <xdr:to>
      <xdr:col>7</xdr:col>
      <xdr:colOff>96329</xdr:colOff>
      <xdr:row>140</xdr:row>
      <xdr:rowOff>83164</xdr:rowOff>
    </xdr:to>
    <xdr:sp macro="" textlink="">
      <xdr:nvSpPr>
        <xdr:cNvPr id="81" name="TextBox 5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 txBox="1"/>
      </xdr:nvSpPr>
      <xdr:spPr>
        <a:xfrm>
          <a:off x="4756387" y="42338530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(0.025 t)</a:t>
          </a:r>
        </a:p>
      </xdr:txBody>
    </xdr:sp>
    <xdr:clientData/>
  </xdr:twoCellAnchor>
  <xdr:twoCellAnchor>
    <xdr:from>
      <xdr:col>6</xdr:col>
      <xdr:colOff>643245</xdr:colOff>
      <xdr:row>113</xdr:row>
      <xdr:rowOff>46181</xdr:rowOff>
    </xdr:from>
    <xdr:to>
      <xdr:col>6</xdr:col>
      <xdr:colOff>646546</xdr:colOff>
      <xdr:row>115</xdr:row>
      <xdr:rowOff>13644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CxnSpPr>
          <a:cxnSpLocks/>
        </xdr:cNvCxnSpPr>
      </xdr:nvCxnSpPr>
      <xdr:spPr>
        <a:xfrm flipV="1">
          <a:off x="5630881" y="27212636"/>
          <a:ext cx="3301" cy="4523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182075</xdr:colOff>
      <xdr:row>112</xdr:row>
      <xdr:rowOff>12724</xdr:rowOff>
    </xdr:from>
    <xdr:to>
      <xdr:col>7</xdr:col>
      <xdr:colOff>382256</xdr:colOff>
      <xdr:row>113</xdr:row>
      <xdr:rowOff>82968</xdr:rowOff>
    </xdr:to>
    <xdr:sp macro="" textlink="">
      <xdr:nvSpPr>
        <xdr:cNvPr id="83" name="TextBox 5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 txBox="1"/>
      </xdr:nvSpPr>
      <xdr:spPr>
        <a:xfrm>
          <a:off x="5169711" y="26913633"/>
          <a:ext cx="1031454" cy="335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0.0125 t</a:t>
          </a:r>
        </a:p>
      </xdr:txBody>
    </xdr:sp>
    <xdr:clientData/>
  </xdr:twoCellAnchor>
  <xdr:twoCellAnchor>
    <xdr:from>
      <xdr:col>5</xdr:col>
      <xdr:colOff>436453</xdr:colOff>
      <xdr:row>113</xdr:row>
      <xdr:rowOff>46181</xdr:rowOff>
    </xdr:from>
    <xdr:to>
      <xdr:col>5</xdr:col>
      <xdr:colOff>438726</xdr:colOff>
      <xdr:row>115</xdr:row>
      <xdr:rowOff>31031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00000000-0008-0000-0800-00002B010000}"/>
            </a:ext>
          </a:extLst>
        </xdr:cNvPr>
        <xdr:cNvCxnSpPr>
          <a:cxnSpLocks/>
        </xdr:cNvCxnSpPr>
      </xdr:nvCxnSpPr>
      <xdr:spPr>
        <a:xfrm flipV="1">
          <a:off x="4592817" y="27212636"/>
          <a:ext cx="2273" cy="4697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68051</xdr:colOff>
      <xdr:row>111</xdr:row>
      <xdr:rowOff>48415</xdr:rowOff>
    </xdr:from>
    <xdr:to>
      <xdr:col>5</xdr:col>
      <xdr:colOff>807797</xdr:colOff>
      <xdr:row>113</xdr:row>
      <xdr:rowOff>121937</xdr:rowOff>
    </xdr:to>
    <xdr:sp macro="" textlink="">
      <xdr:nvSpPr>
        <xdr:cNvPr id="300" name="TextBox 59">
          <a:extLst>
            <a:ext uri="{FF2B5EF4-FFF2-40B4-BE49-F238E27FC236}">
              <a16:creationId xmlns:a16="http://schemas.microsoft.com/office/drawing/2014/main" id="{00000000-0008-0000-0800-00002C010000}"/>
            </a:ext>
          </a:extLst>
        </xdr:cNvPr>
        <xdr:cNvSpPr txBox="1"/>
      </xdr:nvSpPr>
      <xdr:spPr>
        <a:xfrm>
          <a:off x="4224415" y="26683779"/>
          <a:ext cx="739746" cy="6046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(0.2 t)</a:t>
          </a:r>
        </a:p>
      </xdr:txBody>
    </xdr:sp>
    <xdr:clientData/>
  </xdr:twoCellAnchor>
  <xdr:twoCellAnchor>
    <xdr:from>
      <xdr:col>6</xdr:col>
      <xdr:colOff>809392</xdr:colOff>
      <xdr:row>132</xdr:row>
      <xdr:rowOff>133389</xdr:rowOff>
    </xdr:from>
    <xdr:to>
      <xdr:col>7</xdr:col>
      <xdr:colOff>546345</xdr:colOff>
      <xdr:row>134</xdr:row>
      <xdr:rowOff>78422</xdr:rowOff>
    </xdr:to>
    <xdr:sp macro="" textlink="">
      <xdr:nvSpPr>
        <xdr:cNvPr id="301" name="TextBox 60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SpPr txBox="1"/>
      </xdr:nvSpPr>
      <xdr:spPr>
        <a:xfrm>
          <a:off x="5746293" y="41399445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0.4 t</a:t>
          </a:r>
        </a:p>
      </xdr:txBody>
    </xdr:sp>
    <xdr:clientData/>
  </xdr:twoCellAnchor>
  <xdr:twoCellAnchor>
    <xdr:from>
      <xdr:col>1</xdr:col>
      <xdr:colOff>644960</xdr:colOff>
      <xdr:row>122</xdr:row>
      <xdr:rowOff>217150</xdr:rowOff>
    </xdr:from>
    <xdr:to>
      <xdr:col>2</xdr:col>
      <xdr:colOff>381913</xdr:colOff>
      <xdr:row>124</xdr:row>
      <xdr:rowOff>90634</xdr:rowOff>
    </xdr:to>
    <xdr:sp macro="" textlink="">
      <xdr:nvSpPr>
        <xdr:cNvPr id="302" name="TextBox 62">
          <a:extLst>
            <a:ext uri="{FF2B5EF4-FFF2-40B4-BE49-F238E27FC236}">
              <a16:creationId xmlns:a16="http://schemas.microsoft.com/office/drawing/2014/main" id="{00000000-0008-0000-0800-00002E010000}"/>
            </a:ext>
          </a:extLst>
        </xdr:cNvPr>
        <xdr:cNvSpPr txBox="1"/>
      </xdr:nvSpPr>
      <xdr:spPr>
        <a:xfrm>
          <a:off x="1467777" y="39408277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 t</a:t>
          </a:r>
        </a:p>
      </xdr:txBody>
    </xdr:sp>
    <xdr:clientData/>
  </xdr:twoCellAnchor>
  <xdr:twoCellAnchor>
    <xdr:from>
      <xdr:col>9</xdr:col>
      <xdr:colOff>127749</xdr:colOff>
      <xdr:row>119</xdr:row>
      <xdr:rowOff>103207</xdr:rowOff>
    </xdr:from>
    <xdr:to>
      <xdr:col>9</xdr:col>
      <xdr:colOff>791713</xdr:colOff>
      <xdr:row>120</xdr:row>
      <xdr:rowOff>209226</xdr:rowOff>
    </xdr:to>
    <xdr:sp macro="" textlink="">
      <xdr:nvSpPr>
        <xdr:cNvPr id="303" name="TextBox 63">
          <a:extLst>
            <a:ext uri="{FF2B5EF4-FFF2-40B4-BE49-F238E27FC236}">
              <a16:creationId xmlns:a16="http://schemas.microsoft.com/office/drawing/2014/main" id="{00000000-0008-0000-0800-00002F010000}"/>
            </a:ext>
          </a:extLst>
        </xdr:cNvPr>
        <xdr:cNvSpPr txBox="1"/>
      </xdr:nvSpPr>
      <xdr:spPr>
        <a:xfrm>
          <a:off x="7533101" y="38596728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0.25 t</a:t>
          </a:r>
        </a:p>
      </xdr:txBody>
    </xdr:sp>
    <xdr:clientData/>
  </xdr:twoCellAnchor>
  <xdr:twoCellAnchor>
    <xdr:from>
      <xdr:col>10</xdr:col>
      <xdr:colOff>138624</xdr:colOff>
      <xdr:row>132</xdr:row>
      <xdr:rowOff>130985</xdr:rowOff>
    </xdr:from>
    <xdr:to>
      <xdr:col>10</xdr:col>
      <xdr:colOff>698393</xdr:colOff>
      <xdr:row>134</xdr:row>
      <xdr:rowOff>76018</xdr:rowOff>
    </xdr:to>
    <xdr:sp macro="" textlink="">
      <xdr:nvSpPr>
        <xdr:cNvPr id="304" name="TextBox 65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SpPr txBox="1"/>
      </xdr:nvSpPr>
      <xdr:spPr>
        <a:xfrm>
          <a:off x="8366793" y="41397041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0.5 t</a:t>
          </a:r>
        </a:p>
      </xdr:txBody>
    </xdr:sp>
    <xdr:clientData/>
  </xdr:twoCellAnchor>
  <xdr:twoCellAnchor>
    <xdr:from>
      <xdr:col>9</xdr:col>
      <xdr:colOff>700999</xdr:colOff>
      <xdr:row>126</xdr:row>
      <xdr:rowOff>83692</xdr:rowOff>
    </xdr:from>
    <xdr:to>
      <xdr:col>10</xdr:col>
      <xdr:colOff>437951</xdr:colOff>
      <xdr:row>128</xdr:row>
      <xdr:rowOff>28725</xdr:rowOff>
    </xdr:to>
    <xdr:sp macro="" textlink="">
      <xdr:nvSpPr>
        <xdr:cNvPr id="305" name="TextBox 66">
          <a:extLst>
            <a:ext uri="{FF2B5EF4-FFF2-40B4-BE49-F238E27FC236}">
              <a16:creationId xmlns:a16="http://schemas.microsoft.com/office/drawing/2014/main" id="{00000000-0008-0000-0800-000031010000}"/>
            </a:ext>
          </a:extLst>
        </xdr:cNvPr>
        <xdr:cNvSpPr txBox="1"/>
      </xdr:nvSpPr>
      <xdr:spPr>
        <a:xfrm>
          <a:off x="8106351" y="40169185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0.5 t</a:t>
          </a:r>
        </a:p>
      </xdr:txBody>
    </xdr:sp>
    <xdr:clientData/>
  </xdr:twoCellAnchor>
  <xdr:twoCellAnchor>
    <xdr:from>
      <xdr:col>7</xdr:col>
      <xdr:colOff>210243</xdr:colOff>
      <xdr:row>126</xdr:row>
      <xdr:rowOff>107193</xdr:rowOff>
    </xdr:from>
    <xdr:to>
      <xdr:col>7</xdr:col>
      <xdr:colOff>770012</xdr:colOff>
      <xdr:row>128</xdr:row>
      <xdr:rowOff>52226</xdr:rowOff>
    </xdr:to>
    <xdr:sp macro="" textlink="">
      <xdr:nvSpPr>
        <xdr:cNvPr id="306" name="TextBox 67">
          <a:extLst>
            <a:ext uri="{FF2B5EF4-FFF2-40B4-BE49-F238E27FC236}">
              <a16:creationId xmlns:a16="http://schemas.microsoft.com/office/drawing/2014/main" id="{00000000-0008-0000-0800-000032010000}"/>
            </a:ext>
          </a:extLst>
        </xdr:cNvPr>
        <xdr:cNvSpPr txBox="1"/>
      </xdr:nvSpPr>
      <xdr:spPr>
        <a:xfrm>
          <a:off x="5969961" y="40192686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0.6 t</a:t>
          </a:r>
        </a:p>
      </xdr:txBody>
    </xdr:sp>
    <xdr:clientData/>
  </xdr:twoCellAnchor>
  <xdr:twoCellAnchor>
    <xdr:from>
      <xdr:col>4</xdr:col>
      <xdr:colOff>533084</xdr:colOff>
      <xdr:row>126</xdr:row>
      <xdr:rowOff>70960</xdr:rowOff>
    </xdr:from>
    <xdr:to>
      <xdr:col>5</xdr:col>
      <xdr:colOff>270036</xdr:colOff>
      <xdr:row>128</xdr:row>
      <xdr:rowOff>15993</xdr:rowOff>
    </xdr:to>
    <xdr:sp macro="" textlink="">
      <xdr:nvSpPr>
        <xdr:cNvPr id="307" name="TextBox 68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SpPr txBox="1"/>
      </xdr:nvSpPr>
      <xdr:spPr>
        <a:xfrm>
          <a:off x="3824352" y="40156453"/>
          <a:ext cx="55976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0.6 t</a:t>
          </a:r>
        </a:p>
      </xdr:txBody>
    </xdr:sp>
    <xdr:clientData/>
  </xdr:twoCellAnchor>
  <xdr:twoCellAnchor>
    <xdr:from>
      <xdr:col>8</xdr:col>
      <xdr:colOff>730589</xdr:colOff>
      <xdr:row>130</xdr:row>
      <xdr:rowOff>165695</xdr:rowOff>
    </xdr:from>
    <xdr:to>
      <xdr:col>14</xdr:col>
      <xdr:colOff>72201</xdr:colOff>
      <xdr:row>140</xdr:row>
      <xdr:rowOff>26829</xdr:rowOff>
    </xdr:to>
    <xdr:cxnSp macro="">
      <xdr:nvCxnSpPr>
        <xdr:cNvPr id="308" name="Elbow Connector 307">
          <a:extLst>
            <a:ext uri="{FF2B5EF4-FFF2-40B4-BE49-F238E27FC236}">
              <a16:creationId xmlns:a16="http://schemas.microsoft.com/office/drawing/2014/main" id="{00000000-0008-0000-0800-000034010000}"/>
            </a:ext>
          </a:extLst>
        </xdr:cNvPr>
        <xdr:cNvCxnSpPr>
          <a:cxnSpLocks/>
          <a:stCxn id="77" idx="2"/>
          <a:endCxn id="59" idx="2"/>
        </xdr:cNvCxnSpPr>
      </xdr:nvCxnSpPr>
      <xdr:spPr>
        <a:xfrm rot="5400000" flipH="1" flipV="1">
          <a:off x="8538011" y="39813343"/>
          <a:ext cx="1828740" cy="4278514"/>
        </a:xfrm>
        <a:prstGeom prst="bentConnector3">
          <a:avLst>
            <a:gd name="adj1" fmla="val -125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548803</xdr:colOff>
      <xdr:row>120</xdr:row>
      <xdr:rowOff>22308</xdr:rowOff>
    </xdr:from>
    <xdr:to>
      <xdr:col>4</xdr:col>
      <xdr:colOff>598341</xdr:colOff>
      <xdr:row>121</xdr:row>
      <xdr:rowOff>128326</xdr:rowOff>
    </xdr:to>
    <xdr:sp macro="" textlink="">
      <xdr:nvSpPr>
        <xdr:cNvPr id="309" name="TextBox 72">
          <a:extLst>
            <a:ext uri="{FF2B5EF4-FFF2-40B4-BE49-F238E27FC236}">
              <a16:creationId xmlns:a16="http://schemas.microsoft.com/office/drawing/2014/main" id="{00000000-0008-0000-0800-000035010000}"/>
            </a:ext>
          </a:extLst>
        </xdr:cNvPr>
        <xdr:cNvSpPr txBox="1"/>
      </xdr:nvSpPr>
      <xdr:spPr>
        <a:xfrm>
          <a:off x="3017254" y="38748364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0.0375 t</a:t>
          </a:r>
        </a:p>
      </xdr:txBody>
    </xdr:sp>
    <xdr:clientData/>
  </xdr:twoCellAnchor>
  <xdr:twoCellAnchor>
    <xdr:from>
      <xdr:col>5</xdr:col>
      <xdr:colOff>797737</xdr:colOff>
      <xdr:row>120</xdr:row>
      <xdr:rowOff>1567</xdr:rowOff>
    </xdr:from>
    <xdr:to>
      <xdr:col>7</xdr:col>
      <xdr:colOff>24459</xdr:colOff>
      <xdr:row>121</xdr:row>
      <xdr:rowOff>107585</xdr:rowOff>
    </xdr:to>
    <xdr:sp macro="" textlink="">
      <xdr:nvSpPr>
        <xdr:cNvPr id="310" name="TextBox 73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SpPr txBox="1"/>
      </xdr:nvSpPr>
      <xdr:spPr>
        <a:xfrm>
          <a:off x="4911822" y="38727623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0.0375 t</a:t>
          </a:r>
        </a:p>
      </xdr:txBody>
    </xdr:sp>
    <xdr:clientData/>
  </xdr:twoCellAnchor>
  <xdr:twoCellAnchor>
    <xdr:from>
      <xdr:col>3</xdr:col>
      <xdr:colOff>607245</xdr:colOff>
      <xdr:row>131</xdr:row>
      <xdr:rowOff>144133</xdr:rowOff>
    </xdr:from>
    <xdr:to>
      <xdr:col>4</xdr:col>
      <xdr:colOff>552587</xdr:colOff>
      <xdr:row>133</xdr:row>
      <xdr:rowOff>89166</xdr:rowOff>
    </xdr:to>
    <xdr:sp macro="" textlink="">
      <xdr:nvSpPr>
        <xdr:cNvPr id="311" name="TextBox 74">
          <a:extLst>
            <a:ext uri="{FF2B5EF4-FFF2-40B4-BE49-F238E27FC236}">
              <a16:creationId xmlns:a16="http://schemas.microsoft.com/office/drawing/2014/main" id="{00000000-0008-0000-0800-000037010000}"/>
            </a:ext>
          </a:extLst>
        </xdr:cNvPr>
        <xdr:cNvSpPr txBox="1"/>
      </xdr:nvSpPr>
      <xdr:spPr>
        <a:xfrm>
          <a:off x="3075696" y="41213429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0.033 t</a:t>
          </a:r>
        </a:p>
      </xdr:txBody>
    </xdr:sp>
    <xdr:clientData/>
  </xdr:twoCellAnchor>
  <xdr:twoCellAnchor>
    <xdr:from>
      <xdr:col>9</xdr:col>
      <xdr:colOff>27699</xdr:colOff>
      <xdr:row>141</xdr:row>
      <xdr:rowOff>22053</xdr:rowOff>
    </xdr:from>
    <xdr:to>
      <xdr:col>9</xdr:col>
      <xdr:colOff>795858</xdr:colOff>
      <xdr:row>142</xdr:row>
      <xdr:rowOff>163846</xdr:rowOff>
    </xdr:to>
    <xdr:sp macro="" textlink="">
      <xdr:nvSpPr>
        <xdr:cNvPr id="312" name="TextBox 75">
          <a:extLst>
            <a:ext uri="{FF2B5EF4-FFF2-40B4-BE49-F238E27FC236}">
              <a16:creationId xmlns:a16="http://schemas.microsoft.com/office/drawing/2014/main" id="{00000000-0008-0000-0800-000038010000}"/>
            </a:ext>
          </a:extLst>
        </xdr:cNvPr>
        <xdr:cNvSpPr txBox="1"/>
      </xdr:nvSpPr>
      <xdr:spPr>
        <a:xfrm>
          <a:off x="7433051" y="43058954"/>
          <a:ext cx="76815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0.075 t</a:t>
          </a:r>
        </a:p>
      </xdr:txBody>
    </xdr:sp>
    <xdr:clientData/>
  </xdr:twoCellAnchor>
  <xdr:twoCellAnchor>
    <xdr:from>
      <xdr:col>4</xdr:col>
      <xdr:colOff>812968</xdr:colOff>
      <xdr:row>115</xdr:row>
      <xdr:rowOff>35273</xdr:rowOff>
    </xdr:from>
    <xdr:to>
      <xdr:col>7</xdr:col>
      <xdr:colOff>49141</xdr:colOff>
      <xdr:row>119</xdr:row>
      <xdr:rowOff>211443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00000000-0008-0000-0800-00003B010000}"/>
            </a:ext>
          </a:extLst>
        </xdr:cNvPr>
        <xdr:cNvSpPr/>
      </xdr:nvSpPr>
      <xdr:spPr>
        <a:xfrm>
          <a:off x="4104236" y="3759865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Pelletizing</a:t>
          </a:r>
        </a:p>
      </xdr:txBody>
    </xdr:sp>
    <xdr:clientData/>
  </xdr:twoCellAnchor>
  <xdr:twoCellAnchor>
    <xdr:from>
      <xdr:col>3</xdr:col>
      <xdr:colOff>587942</xdr:colOff>
      <xdr:row>115</xdr:row>
      <xdr:rowOff>20131</xdr:rowOff>
    </xdr:from>
    <xdr:to>
      <xdr:col>11</xdr:col>
      <xdr:colOff>401395</xdr:colOff>
      <xdr:row>125</xdr:row>
      <xdr:rowOff>43187</xdr:rowOff>
    </xdr:to>
    <xdr:cxnSp macro="">
      <xdr:nvCxnSpPr>
        <xdr:cNvPr id="317" name="Curved Connector 316">
          <a:extLst>
            <a:ext uri="{FF2B5EF4-FFF2-40B4-BE49-F238E27FC236}">
              <a16:creationId xmlns:a16="http://schemas.microsoft.com/office/drawing/2014/main" id="{00000000-0008-0000-0800-00003D010000}"/>
            </a:ext>
          </a:extLst>
        </xdr:cNvPr>
        <xdr:cNvCxnSpPr>
          <a:cxnSpLocks/>
          <a:stCxn id="58" idx="0"/>
          <a:endCxn id="65" idx="0"/>
        </xdr:cNvCxnSpPr>
      </xdr:nvCxnSpPr>
      <xdr:spPr>
        <a:xfrm rot="16200000" flipV="1">
          <a:off x="5080183" y="35559721"/>
          <a:ext cx="2348408" cy="6395988"/>
        </a:xfrm>
        <a:prstGeom prst="curvedConnector3">
          <a:avLst>
            <a:gd name="adj1" fmla="val 10973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19648</xdr:colOff>
      <xdr:row>119</xdr:row>
      <xdr:rowOff>211442</xdr:rowOff>
    </xdr:from>
    <xdr:to>
      <xdr:col>14</xdr:col>
      <xdr:colOff>72202</xdr:colOff>
      <xdr:row>125</xdr:row>
      <xdr:rowOff>43186</xdr:rowOff>
    </xdr:to>
    <xdr:cxnSp macro="">
      <xdr:nvCxnSpPr>
        <xdr:cNvPr id="318" name="Elbow Connector 317">
          <a:extLst>
            <a:ext uri="{FF2B5EF4-FFF2-40B4-BE49-F238E27FC236}">
              <a16:creationId xmlns:a16="http://schemas.microsoft.com/office/drawing/2014/main" id="{00000000-0008-0000-0800-00003E010000}"/>
            </a:ext>
          </a:extLst>
        </xdr:cNvPr>
        <xdr:cNvCxnSpPr>
          <a:cxnSpLocks/>
          <a:stCxn id="315" idx="2"/>
          <a:endCxn id="59" idx="0"/>
        </xdr:cNvCxnSpPr>
      </xdr:nvCxnSpPr>
      <xdr:spPr>
        <a:xfrm rot="16200000" flipH="1">
          <a:off x="7660616" y="36000896"/>
          <a:ext cx="1226955" cy="6635090"/>
        </a:xfrm>
        <a:prstGeom prst="bentConnector3">
          <a:avLst>
            <a:gd name="adj1" fmla="val 3109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216267</xdr:colOff>
      <xdr:row>116</xdr:row>
      <xdr:rowOff>157951</xdr:rowOff>
    </xdr:from>
    <xdr:to>
      <xdr:col>11</xdr:col>
      <xdr:colOff>57414</xdr:colOff>
      <xdr:row>118</xdr:row>
      <xdr:rowOff>31434</xdr:rowOff>
    </xdr:to>
    <xdr:sp macro="" textlink="">
      <xdr:nvSpPr>
        <xdr:cNvPr id="323" name="TextBox 99">
          <a:extLst>
            <a:ext uri="{FF2B5EF4-FFF2-40B4-BE49-F238E27FC236}">
              <a16:creationId xmlns:a16="http://schemas.microsoft.com/office/drawing/2014/main" id="{00000000-0008-0000-0800-000043010000}"/>
            </a:ext>
          </a:extLst>
        </xdr:cNvPr>
        <xdr:cNvSpPr txBox="1"/>
      </xdr:nvSpPr>
      <xdr:spPr>
        <a:xfrm>
          <a:off x="8444436" y="37953866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0.25 t</a:t>
          </a:r>
        </a:p>
      </xdr:txBody>
    </xdr:sp>
    <xdr:clientData/>
  </xdr:twoCellAnchor>
  <xdr:twoCellAnchor>
    <xdr:from>
      <xdr:col>2</xdr:col>
      <xdr:colOff>268260</xdr:colOff>
      <xdr:row>151</xdr:row>
      <xdr:rowOff>76201</xdr:rowOff>
    </xdr:from>
    <xdr:to>
      <xdr:col>4</xdr:col>
      <xdr:colOff>335994</xdr:colOff>
      <xdr:row>156</xdr:row>
      <xdr:rowOff>132645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9B0D97-7FD4-CD42-954B-257C5569A807}"/>
            </a:ext>
          </a:extLst>
        </xdr:cNvPr>
        <xdr:cNvSpPr/>
      </xdr:nvSpPr>
      <xdr:spPr>
        <a:xfrm>
          <a:off x="1919260" y="1298576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Manufacturer </a:t>
          </a:r>
        </a:p>
      </xdr:txBody>
    </xdr:sp>
    <xdr:clientData/>
  </xdr:twoCellAnchor>
  <xdr:twoCellAnchor>
    <xdr:from>
      <xdr:col>4</xdr:col>
      <xdr:colOff>770628</xdr:colOff>
      <xdr:row>151</xdr:row>
      <xdr:rowOff>76201</xdr:rowOff>
    </xdr:from>
    <xdr:to>
      <xdr:col>7</xdr:col>
      <xdr:colOff>12862</xdr:colOff>
      <xdr:row>156</xdr:row>
      <xdr:rowOff>132645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2544AD0-6CDA-3E44-9A05-DA1BEB769A9E}"/>
            </a:ext>
          </a:extLst>
        </xdr:cNvPr>
        <xdr:cNvSpPr/>
      </xdr:nvSpPr>
      <xdr:spPr>
        <a:xfrm>
          <a:off x="4072628" y="1298576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Transportation</a:t>
          </a:r>
        </a:p>
      </xdr:txBody>
    </xdr:sp>
    <xdr:clientData/>
  </xdr:twoCellAnchor>
  <xdr:twoCellAnchor>
    <xdr:from>
      <xdr:col>7</xdr:col>
      <xdr:colOff>454552</xdr:colOff>
      <xdr:row>151</xdr:row>
      <xdr:rowOff>76201</xdr:rowOff>
    </xdr:from>
    <xdr:to>
      <xdr:col>9</xdr:col>
      <xdr:colOff>522286</xdr:colOff>
      <xdr:row>156</xdr:row>
      <xdr:rowOff>132645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97237FF-CA8C-824B-B2C5-1A8A40E8FAB3}"/>
            </a:ext>
          </a:extLst>
        </xdr:cNvPr>
        <xdr:cNvSpPr/>
      </xdr:nvSpPr>
      <xdr:spPr>
        <a:xfrm>
          <a:off x="6233052" y="1298576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Film Consumption </a:t>
          </a:r>
        </a:p>
      </xdr:txBody>
    </xdr:sp>
    <xdr:clientData/>
  </xdr:twoCellAnchor>
  <xdr:twoCellAnchor>
    <xdr:from>
      <xdr:col>10</xdr:col>
      <xdr:colOff>138476</xdr:colOff>
      <xdr:row>151</xdr:row>
      <xdr:rowOff>76200</xdr:rowOff>
    </xdr:from>
    <xdr:to>
      <xdr:col>12</xdr:col>
      <xdr:colOff>206210</xdr:colOff>
      <xdr:row>156</xdr:row>
      <xdr:rowOff>132644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F9393B8-489C-D24B-81A5-781F11E20269}"/>
            </a:ext>
          </a:extLst>
        </xdr:cNvPr>
        <xdr:cNvSpPr/>
      </xdr:nvSpPr>
      <xdr:spPr>
        <a:xfrm>
          <a:off x="8393476" y="1298575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Waste Management </a:t>
          </a:r>
        </a:p>
      </xdr:txBody>
    </xdr:sp>
    <xdr:clientData/>
  </xdr:twoCellAnchor>
  <xdr:twoCellAnchor>
    <xdr:from>
      <xdr:col>12</xdr:col>
      <xdr:colOff>640844</xdr:colOff>
      <xdr:row>151</xdr:row>
      <xdr:rowOff>76200</xdr:rowOff>
    </xdr:from>
    <xdr:to>
      <xdr:col>14</xdr:col>
      <xdr:colOff>708578</xdr:colOff>
      <xdr:row>156</xdr:row>
      <xdr:rowOff>132644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EAFC14-6E1C-6C4E-9780-B285FE13CF9F}"/>
            </a:ext>
          </a:extLst>
        </xdr:cNvPr>
        <xdr:cNvSpPr/>
      </xdr:nvSpPr>
      <xdr:spPr>
        <a:xfrm>
          <a:off x="10546844" y="1298575"/>
          <a:ext cx="1718734" cy="12470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Landfill </a:t>
          </a:r>
        </a:p>
      </xdr:txBody>
    </xdr:sp>
    <xdr:clientData/>
  </xdr:twoCellAnchor>
  <xdr:twoCellAnchor>
    <xdr:from>
      <xdr:col>1</xdr:col>
      <xdr:colOff>652071</xdr:colOff>
      <xdr:row>153</xdr:row>
      <xdr:rowOff>200378</xdr:rowOff>
    </xdr:from>
    <xdr:to>
      <xdr:col>2</xdr:col>
      <xdr:colOff>268260</xdr:colOff>
      <xdr:row>153</xdr:row>
      <xdr:rowOff>200381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7286FE8-12B3-A14B-B59B-03973FEACC3C}"/>
            </a:ext>
          </a:extLst>
        </xdr:cNvPr>
        <xdr:cNvCxnSpPr>
          <a:cxnSpLocks/>
        </xdr:cNvCxnSpPr>
      </xdr:nvCxnSpPr>
      <xdr:spPr>
        <a:xfrm flipV="1">
          <a:off x="1477571" y="1899003"/>
          <a:ext cx="441689" cy="3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335994</xdr:colOff>
      <xdr:row>154</xdr:row>
      <xdr:rowOff>2823</xdr:rowOff>
    </xdr:from>
    <xdr:to>
      <xdr:col>4</xdr:col>
      <xdr:colOff>770628</xdr:colOff>
      <xdr:row>154</xdr:row>
      <xdr:rowOff>2823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FAD14B-C04F-1D46-ACCD-C96C55C2F245}"/>
            </a:ext>
          </a:extLst>
        </xdr:cNvPr>
        <xdr:cNvCxnSpPr>
          <a:cxnSpLocks/>
          <a:stCxn id="2" idx="3"/>
          <a:endCxn id="3" idx="1"/>
        </xdr:cNvCxnSpPr>
      </xdr:nvCxnSpPr>
      <xdr:spPr>
        <a:xfrm>
          <a:off x="3637994" y="1939573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12862</xdr:colOff>
      <xdr:row>154</xdr:row>
      <xdr:rowOff>2823</xdr:rowOff>
    </xdr:from>
    <xdr:to>
      <xdr:col>7</xdr:col>
      <xdr:colOff>454552</xdr:colOff>
      <xdr:row>154</xdr:row>
      <xdr:rowOff>2823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EF18891-3929-7342-91BF-22FBB4FA16C6}"/>
            </a:ext>
          </a:extLst>
        </xdr:cNvPr>
        <xdr:cNvCxnSpPr>
          <a:cxnSpLocks/>
          <a:stCxn id="3" idx="3"/>
          <a:endCxn id="4" idx="1"/>
        </xdr:cNvCxnSpPr>
      </xdr:nvCxnSpPr>
      <xdr:spPr>
        <a:xfrm>
          <a:off x="5791362" y="1939573"/>
          <a:ext cx="441690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</xdr:col>
      <xdr:colOff>522286</xdr:colOff>
      <xdr:row>154</xdr:row>
      <xdr:rowOff>2822</xdr:rowOff>
    </xdr:from>
    <xdr:to>
      <xdr:col>10</xdr:col>
      <xdr:colOff>138476</xdr:colOff>
      <xdr:row>154</xdr:row>
      <xdr:rowOff>2823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FC3DC21-BF50-E048-A3D9-A239E3D56FEB}"/>
            </a:ext>
          </a:extLst>
        </xdr:cNvPr>
        <xdr:cNvCxnSpPr>
          <a:cxnSpLocks/>
          <a:stCxn id="4" idx="3"/>
          <a:endCxn id="5" idx="1"/>
        </xdr:cNvCxnSpPr>
      </xdr:nvCxnSpPr>
      <xdr:spPr>
        <a:xfrm flipV="1">
          <a:off x="7951786" y="1939572"/>
          <a:ext cx="441690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206210</xdr:colOff>
      <xdr:row>154</xdr:row>
      <xdr:rowOff>2822</xdr:rowOff>
    </xdr:from>
    <xdr:to>
      <xdr:col>12</xdr:col>
      <xdr:colOff>640844</xdr:colOff>
      <xdr:row>154</xdr:row>
      <xdr:rowOff>2822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C2BF50C-AE5D-0547-9841-951AECBC24AC}"/>
            </a:ext>
          </a:extLst>
        </xdr:cNvPr>
        <xdr:cNvCxnSpPr>
          <a:cxnSpLocks/>
          <a:stCxn id="5" idx="3"/>
          <a:endCxn id="6" idx="1"/>
        </xdr:cNvCxnSpPr>
      </xdr:nvCxnSpPr>
      <xdr:spPr>
        <a:xfrm>
          <a:off x="10112210" y="1939572"/>
          <a:ext cx="434634" cy="0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0</xdr:col>
      <xdr:colOff>114300</xdr:colOff>
      <xdr:row>152</xdr:row>
      <xdr:rowOff>153522</xdr:rowOff>
    </xdr:from>
    <xdr:to>
      <xdr:col>2</xdr:col>
      <xdr:colOff>293077</xdr:colOff>
      <xdr:row>155</xdr:row>
      <xdr:rowOff>43376</xdr:rowOff>
    </xdr:to>
    <xdr:sp macro="" textlink="">
      <xdr:nvSpPr>
        <xdr:cNvPr id="12" name="TextBox 77">
          <a:extLst>
            <a:ext uri="{FF2B5EF4-FFF2-40B4-BE49-F238E27FC236}">
              <a16:creationId xmlns:a16="http://schemas.microsoft.com/office/drawing/2014/main" id="{02F721C3-E829-4A43-997B-0AF9696BBB5D}"/>
            </a:ext>
          </a:extLst>
        </xdr:cNvPr>
        <xdr:cNvSpPr txBox="1"/>
      </xdr:nvSpPr>
      <xdr:spPr>
        <a:xfrm>
          <a:off x="114300" y="1614022"/>
          <a:ext cx="1829777" cy="6042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(0.164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(0.058 t)</a:t>
          </a:r>
        </a:p>
      </xdr:txBody>
    </xdr:sp>
    <xdr:clientData/>
  </xdr:twoCellAnchor>
  <xdr:twoCellAnchor>
    <xdr:from>
      <xdr:col>3</xdr:col>
      <xdr:colOff>302127</xdr:colOff>
      <xdr:row>156</xdr:row>
      <xdr:rowOff>132644</xdr:rowOff>
    </xdr:from>
    <xdr:to>
      <xdr:col>13</xdr:col>
      <xdr:colOff>674711</xdr:colOff>
      <xdr:row>156</xdr:row>
      <xdr:rowOff>132645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E520AD90-6FBA-DA4B-8066-B0B1B3537741}"/>
            </a:ext>
          </a:extLst>
        </xdr:cNvPr>
        <xdr:cNvCxnSpPr>
          <a:cxnSpLocks/>
          <a:stCxn id="2" idx="2"/>
          <a:endCxn id="6" idx="2"/>
        </xdr:cNvCxnSpPr>
      </xdr:nvCxnSpPr>
      <xdr:spPr>
        <a:xfrm rot="5400000" flipH="1" flipV="1">
          <a:off x="7092418" y="-1768147"/>
          <a:ext cx="1" cy="8627584"/>
        </a:xfrm>
        <a:prstGeom prst="bentConnector3">
          <a:avLst>
            <a:gd name="adj1" fmla="val -22860000000"/>
          </a:avLst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685937</xdr:colOff>
      <xdr:row>156</xdr:row>
      <xdr:rowOff>132644</xdr:rowOff>
    </xdr:from>
    <xdr:to>
      <xdr:col>2</xdr:col>
      <xdr:colOff>685947</xdr:colOff>
      <xdr:row>158</xdr:row>
      <xdr:rowOff>176619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0CCDE60-AFE4-CC43-93D8-CCDA1E2578B3}"/>
            </a:ext>
          </a:extLst>
        </xdr:cNvPr>
        <xdr:cNvCxnSpPr>
          <a:cxnSpLocks/>
        </xdr:cNvCxnSpPr>
      </xdr:nvCxnSpPr>
      <xdr:spPr>
        <a:xfrm flipH="1">
          <a:off x="2336937" y="2545644"/>
          <a:ext cx="10" cy="52022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</xdr:col>
      <xdr:colOff>136109</xdr:colOff>
      <xdr:row>158</xdr:row>
      <xdr:rowOff>180624</xdr:rowOff>
    </xdr:from>
    <xdr:to>
      <xdr:col>3</xdr:col>
      <xdr:colOff>417325</xdr:colOff>
      <xdr:row>161</xdr:row>
      <xdr:rowOff>59488</xdr:rowOff>
    </xdr:to>
    <xdr:sp macro="" textlink="">
      <xdr:nvSpPr>
        <xdr:cNvPr id="15" name="TextBox 95">
          <a:extLst>
            <a:ext uri="{FF2B5EF4-FFF2-40B4-BE49-F238E27FC236}">
              <a16:creationId xmlns:a16="http://schemas.microsoft.com/office/drawing/2014/main" id="{D10A956E-7455-F142-AD5E-604C0A04B413}"/>
            </a:ext>
          </a:extLst>
        </xdr:cNvPr>
        <xdr:cNvSpPr txBox="1"/>
      </xdr:nvSpPr>
      <xdr:spPr>
        <a:xfrm>
          <a:off x="1787109" y="48758124"/>
          <a:ext cx="110671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(0.011 t)</a:t>
          </a:r>
        </a:p>
      </xdr:txBody>
    </xdr:sp>
    <xdr:clientData/>
  </xdr:twoCellAnchor>
  <xdr:twoCellAnchor>
    <xdr:from>
      <xdr:col>14</xdr:col>
      <xdr:colOff>361894</xdr:colOff>
      <xdr:row>156</xdr:row>
      <xdr:rowOff>134400</xdr:rowOff>
    </xdr:from>
    <xdr:to>
      <xdr:col>14</xdr:col>
      <xdr:colOff>361904</xdr:colOff>
      <xdr:row>158</xdr:row>
      <xdr:rowOff>178375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A842494-C885-B047-90B8-99C9F8661078}"/>
            </a:ext>
          </a:extLst>
        </xdr:cNvPr>
        <xdr:cNvCxnSpPr>
          <a:cxnSpLocks/>
        </xdr:cNvCxnSpPr>
      </xdr:nvCxnSpPr>
      <xdr:spPr>
        <a:xfrm flipH="1">
          <a:off x="11918894" y="2547400"/>
          <a:ext cx="10" cy="520225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562021</xdr:colOff>
      <xdr:row>158</xdr:row>
      <xdr:rowOff>197546</xdr:rowOff>
    </xdr:from>
    <xdr:to>
      <xdr:col>15</xdr:col>
      <xdr:colOff>17737</xdr:colOff>
      <xdr:row>161</xdr:row>
      <xdr:rowOff>76410</xdr:rowOff>
    </xdr:to>
    <xdr:sp macro="" textlink="">
      <xdr:nvSpPr>
        <xdr:cNvPr id="17" name="TextBox 103">
          <a:extLst>
            <a:ext uri="{FF2B5EF4-FFF2-40B4-BE49-F238E27FC236}">
              <a16:creationId xmlns:a16="http://schemas.microsoft.com/office/drawing/2014/main" id="{5C69590C-B1F7-B84C-B7D5-43EFE75B9A4D}"/>
            </a:ext>
          </a:extLst>
        </xdr:cNvPr>
        <xdr:cNvSpPr txBox="1"/>
      </xdr:nvSpPr>
      <xdr:spPr>
        <a:xfrm>
          <a:off x="11293521" y="48775046"/>
          <a:ext cx="110671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Dissipation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0">
              <a:solidFill>
                <a:sysClr val="windowText" lastClr="000000"/>
              </a:solidFill>
              <a:latin typeface="Calibri" panose="020F0502020204030204"/>
            </a:rPr>
            <a:t>(0.211 t)</a:t>
          </a:r>
          <a:endParaRPr kumimoji="0" lang="en-US" sz="16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417325</xdr:colOff>
      <xdr:row>157</xdr:row>
      <xdr:rowOff>127111</xdr:rowOff>
    </xdr:from>
    <xdr:to>
      <xdr:col>4</xdr:col>
      <xdr:colOff>698541</xdr:colOff>
      <xdr:row>158</xdr:row>
      <xdr:rowOff>231772</xdr:rowOff>
    </xdr:to>
    <xdr:sp macro="" textlink="">
      <xdr:nvSpPr>
        <xdr:cNvPr id="18" name="TextBox 95">
          <a:extLst>
            <a:ext uri="{FF2B5EF4-FFF2-40B4-BE49-F238E27FC236}">
              <a16:creationId xmlns:a16="http://schemas.microsoft.com/office/drawing/2014/main" id="{309A9A55-06B3-ED46-BE60-85D35B23FD35}"/>
            </a:ext>
          </a:extLst>
        </xdr:cNvPr>
        <xdr:cNvSpPr txBox="1"/>
      </xdr:nvSpPr>
      <xdr:spPr>
        <a:xfrm>
          <a:off x="2893825" y="48466486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0.011 t</a:t>
          </a:r>
        </a:p>
      </xdr:txBody>
    </xdr:sp>
    <xdr:clientData/>
  </xdr:twoCellAnchor>
  <xdr:twoCellAnchor>
    <xdr:from>
      <xdr:col>6</xdr:col>
      <xdr:colOff>511095</xdr:colOff>
      <xdr:row>152</xdr:row>
      <xdr:rowOff>76783</xdr:rowOff>
    </xdr:from>
    <xdr:to>
      <xdr:col>7</xdr:col>
      <xdr:colOff>792311</xdr:colOff>
      <xdr:row>153</xdr:row>
      <xdr:rowOff>152870</xdr:rowOff>
    </xdr:to>
    <xdr:sp macro="" textlink="">
      <xdr:nvSpPr>
        <xdr:cNvPr id="19" name="TextBox 95">
          <a:extLst>
            <a:ext uri="{FF2B5EF4-FFF2-40B4-BE49-F238E27FC236}">
              <a16:creationId xmlns:a16="http://schemas.microsoft.com/office/drawing/2014/main" id="{F0C26A4A-1B4B-584C-B472-449F5B573537}"/>
            </a:ext>
          </a:extLst>
        </xdr:cNvPr>
        <xdr:cNvSpPr txBox="1"/>
      </xdr:nvSpPr>
      <xdr:spPr>
        <a:xfrm>
          <a:off x="5449984" y="36177709"/>
          <a:ext cx="1104364" cy="3230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3</xdr:col>
      <xdr:colOff>823517</xdr:colOff>
      <xdr:row>152</xdr:row>
      <xdr:rowOff>65024</xdr:rowOff>
    </xdr:from>
    <xdr:to>
      <xdr:col>5</xdr:col>
      <xdr:colOff>279233</xdr:colOff>
      <xdr:row>153</xdr:row>
      <xdr:rowOff>169685</xdr:rowOff>
    </xdr:to>
    <xdr:sp macro="" textlink="">
      <xdr:nvSpPr>
        <xdr:cNvPr id="20" name="TextBox 95">
          <a:extLst>
            <a:ext uri="{FF2B5EF4-FFF2-40B4-BE49-F238E27FC236}">
              <a16:creationId xmlns:a16="http://schemas.microsoft.com/office/drawing/2014/main" id="{010151BC-26D8-AB47-BF30-595BCCA9EC2C}"/>
            </a:ext>
          </a:extLst>
        </xdr:cNvPr>
        <xdr:cNvSpPr txBox="1"/>
      </xdr:nvSpPr>
      <xdr:spPr>
        <a:xfrm>
          <a:off x="3300017" y="47213774"/>
          <a:ext cx="110671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t</a:t>
          </a:r>
        </a:p>
      </xdr:txBody>
    </xdr:sp>
    <xdr:clientData/>
  </xdr:twoCellAnchor>
  <xdr:twoCellAnchor>
    <xdr:from>
      <xdr:col>9</xdr:col>
      <xdr:colOff>198004</xdr:colOff>
      <xdr:row>152</xdr:row>
      <xdr:rowOff>65798</xdr:rowOff>
    </xdr:from>
    <xdr:to>
      <xdr:col>10</xdr:col>
      <xdr:colOff>479220</xdr:colOff>
      <xdr:row>153</xdr:row>
      <xdr:rowOff>170459</xdr:rowOff>
    </xdr:to>
    <xdr:sp macro="" textlink="">
      <xdr:nvSpPr>
        <xdr:cNvPr id="21" name="TextBox 95">
          <a:extLst>
            <a:ext uri="{FF2B5EF4-FFF2-40B4-BE49-F238E27FC236}">
              <a16:creationId xmlns:a16="http://schemas.microsoft.com/office/drawing/2014/main" id="{F85D8027-E3F2-8148-9B40-C8151CAF0A1B}"/>
            </a:ext>
          </a:extLst>
        </xdr:cNvPr>
        <xdr:cNvSpPr txBox="1"/>
      </xdr:nvSpPr>
      <xdr:spPr>
        <a:xfrm>
          <a:off x="7606337" y="36166724"/>
          <a:ext cx="1104364" cy="351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 t</a:t>
          </a:r>
        </a:p>
      </xdr:txBody>
    </xdr:sp>
    <xdr:clientData/>
  </xdr:twoCellAnchor>
  <xdr:twoCellAnchor>
    <xdr:from>
      <xdr:col>11</xdr:col>
      <xdr:colOff>707428</xdr:colOff>
      <xdr:row>152</xdr:row>
      <xdr:rowOff>89317</xdr:rowOff>
    </xdr:from>
    <xdr:to>
      <xdr:col>13</xdr:col>
      <xdr:colOff>163144</xdr:colOff>
      <xdr:row>153</xdr:row>
      <xdr:rowOff>193978</xdr:rowOff>
    </xdr:to>
    <xdr:sp macro="" textlink="">
      <xdr:nvSpPr>
        <xdr:cNvPr id="22" name="TextBox 96">
          <a:extLst>
            <a:ext uri="{FF2B5EF4-FFF2-40B4-BE49-F238E27FC236}">
              <a16:creationId xmlns:a16="http://schemas.microsoft.com/office/drawing/2014/main" id="{062C20C6-5D65-F649-8EE1-9980B0265265}"/>
            </a:ext>
          </a:extLst>
        </xdr:cNvPr>
        <xdr:cNvSpPr txBox="1"/>
      </xdr:nvSpPr>
      <xdr:spPr>
        <a:xfrm>
          <a:off x="9762058" y="36190243"/>
          <a:ext cx="1102012" cy="351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0.2  t</a:t>
          </a:r>
        </a:p>
      </xdr:txBody>
    </xdr:sp>
    <xdr:clientData/>
  </xdr:twoCellAnchor>
  <xdr:twoCellAnchor>
    <xdr:from>
      <xdr:col>2</xdr:col>
      <xdr:colOff>157678</xdr:colOff>
      <xdr:row>182</xdr:row>
      <xdr:rowOff>147237</xdr:rowOff>
    </xdr:from>
    <xdr:to>
      <xdr:col>4</xdr:col>
      <xdr:colOff>195426</xdr:colOff>
      <xdr:row>188</xdr:row>
      <xdr:rowOff>23235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340F910-734B-405F-D2F2-B255CDED9C23}"/>
            </a:ext>
          </a:extLst>
        </xdr:cNvPr>
        <xdr:cNvSpPr/>
      </xdr:nvSpPr>
      <xdr:spPr>
        <a:xfrm>
          <a:off x="1824553" y="536261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Manufacturer</a:t>
          </a:r>
        </a:p>
      </xdr:txBody>
    </xdr:sp>
    <xdr:clientData/>
  </xdr:twoCellAnchor>
  <xdr:twoCellAnchor>
    <xdr:from>
      <xdr:col>4</xdr:col>
      <xdr:colOff>630060</xdr:colOff>
      <xdr:row>182</xdr:row>
      <xdr:rowOff>147237</xdr:rowOff>
    </xdr:from>
    <xdr:to>
      <xdr:col>6</xdr:col>
      <xdr:colOff>667808</xdr:colOff>
      <xdr:row>188</xdr:row>
      <xdr:rowOff>23235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FA15DFD-5181-B3B5-2A05-3FCCBD609BA3}"/>
            </a:ext>
          </a:extLst>
        </xdr:cNvPr>
        <xdr:cNvSpPr/>
      </xdr:nvSpPr>
      <xdr:spPr>
        <a:xfrm>
          <a:off x="3963810" y="536261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Transportation</a:t>
          </a:r>
        </a:p>
      </xdr:txBody>
    </xdr:sp>
    <xdr:clientData/>
  </xdr:twoCellAnchor>
  <xdr:twoCellAnchor>
    <xdr:from>
      <xdr:col>7</xdr:col>
      <xdr:colOff>269004</xdr:colOff>
      <xdr:row>182</xdr:row>
      <xdr:rowOff>147237</xdr:rowOff>
    </xdr:from>
    <xdr:to>
      <xdr:col>9</xdr:col>
      <xdr:colOff>306752</xdr:colOff>
      <xdr:row>188</xdr:row>
      <xdr:rowOff>23235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58628C1-6579-E58E-E9BA-4B1391C0E3C4}"/>
            </a:ext>
          </a:extLst>
        </xdr:cNvPr>
        <xdr:cNvSpPr/>
      </xdr:nvSpPr>
      <xdr:spPr>
        <a:xfrm>
          <a:off x="6103067" y="53626143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Film Consumption</a:t>
          </a:r>
        </a:p>
      </xdr:txBody>
    </xdr:sp>
    <xdr:clientData/>
  </xdr:twoCellAnchor>
  <xdr:twoCellAnchor>
    <xdr:from>
      <xdr:col>9</xdr:col>
      <xdr:colOff>741386</xdr:colOff>
      <xdr:row>182</xdr:row>
      <xdr:rowOff>147236</xdr:rowOff>
    </xdr:from>
    <xdr:to>
      <xdr:col>11</xdr:col>
      <xdr:colOff>779134</xdr:colOff>
      <xdr:row>188</xdr:row>
      <xdr:rowOff>23234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C2D366B-FB9C-F211-99DC-A3E8128F63CA}"/>
            </a:ext>
          </a:extLst>
        </xdr:cNvPr>
        <xdr:cNvSpPr/>
      </xdr:nvSpPr>
      <xdr:spPr>
        <a:xfrm>
          <a:off x="8242324" y="53626142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Waste Management </a:t>
          </a:r>
        </a:p>
      </xdr:txBody>
    </xdr:sp>
    <xdr:clientData/>
  </xdr:twoCellAnchor>
  <xdr:twoCellAnchor>
    <xdr:from>
      <xdr:col>12</xdr:col>
      <xdr:colOff>380331</xdr:colOff>
      <xdr:row>182</xdr:row>
      <xdr:rowOff>147236</xdr:rowOff>
    </xdr:from>
    <xdr:to>
      <xdr:col>14</xdr:col>
      <xdr:colOff>418079</xdr:colOff>
      <xdr:row>188</xdr:row>
      <xdr:rowOff>23234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465D8FB-2E82-C85E-63F9-01C3513BDC01}"/>
            </a:ext>
          </a:extLst>
        </xdr:cNvPr>
        <xdr:cNvSpPr/>
      </xdr:nvSpPr>
      <xdr:spPr>
        <a:xfrm>
          <a:off x="10381581" y="53626142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Landfill</a:t>
          </a:r>
        </a:p>
      </xdr:txBody>
    </xdr:sp>
    <xdr:clientData/>
  </xdr:twoCellAnchor>
  <xdr:twoCellAnchor>
    <xdr:from>
      <xdr:col>1</xdr:col>
      <xdr:colOff>556481</xdr:colOff>
      <xdr:row>185</xdr:row>
      <xdr:rowOff>65393</xdr:rowOff>
    </xdr:from>
    <xdr:to>
      <xdr:col>2</xdr:col>
      <xdr:colOff>157678</xdr:colOff>
      <xdr:row>185</xdr:row>
      <xdr:rowOff>65396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A5107E0-F3AF-DB9C-E467-C8C0BE548D3D}"/>
            </a:ext>
          </a:extLst>
        </xdr:cNvPr>
        <xdr:cNvCxnSpPr>
          <a:cxnSpLocks/>
          <a:endCxn id="23" idx="1"/>
        </xdr:cNvCxnSpPr>
      </xdr:nvCxnSpPr>
      <xdr:spPr>
        <a:xfrm flipV="1">
          <a:off x="1389919" y="54179299"/>
          <a:ext cx="434634" cy="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195426</xdr:colOff>
      <xdr:row>185</xdr:row>
      <xdr:rowOff>65393</xdr:rowOff>
    </xdr:from>
    <xdr:to>
      <xdr:col>4</xdr:col>
      <xdr:colOff>630060</xdr:colOff>
      <xdr:row>185</xdr:row>
      <xdr:rowOff>65393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1A8AA06-3B5B-CFAA-299D-DDE0F3587E29}"/>
            </a:ext>
          </a:extLst>
        </xdr:cNvPr>
        <xdr:cNvCxnSpPr>
          <a:cxnSpLocks/>
          <a:stCxn id="23" idx="3"/>
          <a:endCxn id="24" idx="1"/>
        </xdr:cNvCxnSpPr>
      </xdr:nvCxnSpPr>
      <xdr:spPr>
        <a:xfrm>
          <a:off x="3529176" y="54179299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667808</xdr:colOff>
      <xdr:row>185</xdr:row>
      <xdr:rowOff>65393</xdr:rowOff>
    </xdr:from>
    <xdr:to>
      <xdr:col>7</xdr:col>
      <xdr:colOff>269004</xdr:colOff>
      <xdr:row>185</xdr:row>
      <xdr:rowOff>65393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6EC2B6DA-9ED2-273E-7174-95493F223EF4}"/>
            </a:ext>
          </a:extLst>
        </xdr:cNvPr>
        <xdr:cNvCxnSpPr>
          <a:cxnSpLocks/>
          <a:stCxn id="24" idx="3"/>
          <a:endCxn id="25" idx="1"/>
        </xdr:cNvCxnSpPr>
      </xdr:nvCxnSpPr>
      <xdr:spPr>
        <a:xfrm>
          <a:off x="5668433" y="54179299"/>
          <a:ext cx="434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306752</xdr:colOff>
      <xdr:row>185</xdr:row>
      <xdr:rowOff>65392</xdr:rowOff>
    </xdr:from>
    <xdr:to>
      <xdr:col>9</xdr:col>
      <xdr:colOff>741386</xdr:colOff>
      <xdr:row>185</xdr:row>
      <xdr:rowOff>65393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F251122-A59B-E383-B266-E513B26E83F2}"/>
            </a:ext>
          </a:extLst>
        </xdr:cNvPr>
        <xdr:cNvCxnSpPr>
          <a:cxnSpLocks/>
          <a:stCxn id="25" idx="3"/>
          <a:endCxn id="26" idx="1"/>
        </xdr:cNvCxnSpPr>
      </xdr:nvCxnSpPr>
      <xdr:spPr>
        <a:xfrm flipV="1">
          <a:off x="7807690" y="54179298"/>
          <a:ext cx="4346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179461</xdr:colOff>
      <xdr:row>172</xdr:row>
      <xdr:rowOff>180078</xdr:rowOff>
    </xdr:from>
    <xdr:to>
      <xdr:col>4</xdr:col>
      <xdr:colOff>217209</xdr:colOff>
      <xdr:row>177</xdr:row>
      <xdr:rowOff>95764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31220CF-1B66-FF77-ACB7-0F8EBAA8C9DB}"/>
            </a:ext>
          </a:extLst>
        </xdr:cNvPr>
        <xdr:cNvSpPr/>
      </xdr:nvSpPr>
      <xdr:spPr>
        <a:xfrm>
          <a:off x="1846336" y="51277734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STRAP </a:t>
          </a:r>
        </a:p>
      </xdr:txBody>
    </xdr:sp>
    <xdr:clientData/>
  </xdr:twoCellAnchor>
  <xdr:twoCellAnchor>
    <xdr:from>
      <xdr:col>3</xdr:col>
      <xdr:colOff>198335</xdr:colOff>
      <xdr:row>177</xdr:row>
      <xdr:rowOff>95763</xdr:rowOff>
    </xdr:from>
    <xdr:to>
      <xdr:col>13</xdr:col>
      <xdr:colOff>399205</xdr:colOff>
      <xdr:row>182</xdr:row>
      <xdr:rowOff>147235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6527EE4D-B1F1-0A9E-9CB5-B69B2C359FE1}"/>
            </a:ext>
          </a:extLst>
        </xdr:cNvPr>
        <xdr:cNvCxnSpPr>
          <a:cxnSpLocks/>
          <a:stCxn id="33" idx="2"/>
          <a:endCxn id="27" idx="0"/>
        </xdr:cNvCxnSpPr>
      </xdr:nvCxnSpPr>
      <xdr:spPr>
        <a:xfrm rot="16200000" flipH="1">
          <a:off x="6345222" y="48737470"/>
          <a:ext cx="1242097" cy="853524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183</xdr:row>
      <xdr:rowOff>169878</xdr:rowOff>
    </xdr:from>
    <xdr:to>
      <xdr:col>1</xdr:col>
      <xdr:colOff>745840</xdr:colOff>
      <xdr:row>186</xdr:row>
      <xdr:rowOff>170450</xdr:rowOff>
    </xdr:to>
    <xdr:sp macro="" textlink="">
      <xdr:nvSpPr>
        <xdr:cNvPr id="35" name="TextBox 16">
          <a:extLst>
            <a:ext uri="{FF2B5EF4-FFF2-40B4-BE49-F238E27FC236}">
              <a16:creationId xmlns:a16="http://schemas.microsoft.com/office/drawing/2014/main" id="{51AAF552-A77C-DEDD-8780-DC2E10968F1C}"/>
            </a:ext>
          </a:extLst>
        </xdr:cNvPr>
        <xdr:cNvSpPr txBox="1"/>
      </xdr:nvSpPr>
      <xdr:spPr>
        <a:xfrm>
          <a:off x="0" y="42757211"/>
          <a:ext cx="1578396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PE (0.069 t)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Nylon 6 (0.024 t)</a:t>
          </a:r>
        </a:p>
      </xdr:txBody>
    </xdr:sp>
    <xdr:clientData/>
  </xdr:twoCellAnchor>
  <xdr:twoCellAnchor>
    <xdr:from>
      <xdr:col>3</xdr:col>
      <xdr:colOff>176552</xdr:colOff>
      <xdr:row>188</xdr:row>
      <xdr:rowOff>23234</xdr:rowOff>
    </xdr:from>
    <xdr:to>
      <xdr:col>13</xdr:col>
      <xdr:colOff>399205</xdr:colOff>
      <xdr:row>188</xdr:row>
      <xdr:rowOff>23235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5E3F8C43-5814-C240-75A7-5847C322C6E9}"/>
            </a:ext>
          </a:extLst>
        </xdr:cNvPr>
        <xdr:cNvCxnSpPr>
          <a:cxnSpLocks/>
          <a:stCxn id="23" idx="2"/>
          <a:endCxn id="27" idx="2"/>
        </xdr:cNvCxnSpPr>
      </xdr:nvCxnSpPr>
      <xdr:spPr>
        <a:xfrm rot="5400000" flipH="1" flipV="1">
          <a:off x="6955378" y="50453940"/>
          <a:ext cx="1" cy="8557028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575355</xdr:colOff>
      <xdr:row>188</xdr:row>
      <xdr:rowOff>23234</xdr:rowOff>
    </xdr:from>
    <xdr:to>
      <xdr:col>2</xdr:col>
      <xdr:colOff>575365</xdr:colOff>
      <xdr:row>190</xdr:row>
      <xdr:rowOff>88023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C2DA2AB-2241-B97A-8BFB-F2B066139ED3}"/>
            </a:ext>
          </a:extLst>
        </xdr:cNvPr>
        <xdr:cNvCxnSpPr>
          <a:cxnSpLocks/>
        </xdr:cNvCxnSpPr>
      </xdr:nvCxnSpPr>
      <xdr:spPr>
        <a:xfrm flipH="1">
          <a:off x="2242230" y="54732453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25525</xdr:colOff>
      <xdr:row>190</xdr:row>
      <xdr:rowOff>41344</xdr:rowOff>
    </xdr:from>
    <xdr:to>
      <xdr:col>3</xdr:col>
      <xdr:colOff>291747</xdr:colOff>
      <xdr:row>193</xdr:row>
      <xdr:rowOff>41916</xdr:rowOff>
    </xdr:to>
    <xdr:sp macro="" textlink="">
      <xdr:nvSpPr>
        <xdr:cNvPr id="38" name="TextBox 19">
          <a:extLst>
            <a:ext uri="{FF2B5EF4-FFF2-40B4-BE49-F238E27FC236}">
              <a16:creationId xmlns:a16="http://schemas.microsoft.com/office/drawing/2014/main" id="{F6797367-4C8C-1BF0-4A2D-0101B5D95387}"/>
            </a:ext>
          </a:extLst>
        </xdr:cNvPr>
        <xdr:cNvSpPr txBox="1"/>
      </xdr:nvSpPr>
      <xdr:spPr>
        <a:xfrm>
          <a:off x="1690636" y="44011566"/>
          <a:ext cx="1098778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(0.0067 t)</a:t>
          </a:r>
        </a:p>
      </xdr:txBody>
    </xdr:sp>
    <xdr:clientData/>
  </xdr:twoCellAnchor>
  <xdr:twoCellAnchor>
    <xdr:from>
      <xdr:col>14</xdr:col>
      <xdr:colOff>9610</xdr:colOff>
      <xdr:row>188</xdr:row>
      <xdr:rowOff>24990</xdr:rowOff>
    </xdr:from>
    <xdr:to>
      <xdr:col>14</xdr:col>
      <xdr:colOff>9620</xdr:colOff>
      <xdr:row>190</xdr:row>
      <xdr:rowOff>89779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36E8283-4A79-9023-7A50-0585E2A9A368}"/>
            </a:ext>
          </a:extLst>
        </xdr:cNvPr>
        <xdr:cNvCxnSpPr>
          <a:cxnSpLocks/>
        </xdr:cNvCxnSpPr>
      </xdr:nvCxnSpPr>
      <xdr:spPr>
        <a:xfrm flipH="1">
          <a:off x="11677735" y="54734209"/>
          <a:ext cx="10" cy="46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342645</xdr:colOff>
      <xdr:row>190</xdr:row>
      <xdr:rowOff>94875</xdr:rowOff>
    </xdr:from>
    <xdr:to>
      <xdr:col>14</xdr:col>
      <xdr:colOff>729074</xdr:colOff>
      <xdr:row>193</xdr:row>
      <xdr:rowOff>95447</xdr:rowOff>
    </xdr:to>
    <xdr:sp macro="" textlink="">
      <xdr:nvSpPr>
        <xdr:cNvPr id="40" name="TextBox 27">
          <a:extLst>
            <a:ext uri="{FF2B5EF4-FFF2-40B4-BE49-F238E27FC236}">
              <a16:creationId xmlns:a16="http://schemas.microsoft.com/office/drawing/2014/main" id="{A1168C8C-F1BA-3A32-B7FA-B750CC6946DE}"/>
            </a:ext>
          </a:extLst>
        </xdr:cNvPr>
        <xdr:cNvSpPr txBox="1"/>
      </xdr:nvSpPr>
      <xdr:spPr>
        <a:xfrm>
          <a:off x="11165867" y="44065097"/>
          <a:ext cx="1218985" cy="593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(0.0367 t)</a:t>
          </a:r>
        </a:p>
      </xdr:txBody>
    </xdr:sp>
    <xdr:clientData/>
  </xdr:twoCellAnchor>
  <xdr:twoCellAnchor>
    <xdr:from>
      <xdr:col>2</xdr:col>
      <xdr:colOff>157679</xdr:colOff>
      <xdr:row>175</xdr:row>
      <xdr:rowOff>18858</xdr:rowOff>
    </xdr:from>
    <xdr:to>
      <xdr:col>2</xdr:col>
      <xdr:colOff>179462</xdr:colOff>
      <xdr:row>185</xdr:row>
      <xdr:rowOff>65392</xdr:rowOff>
    </xdr:to>
    <xdr:cxnSp macro="">
      <xdr:nvCxnSpPr>
        <xdr:cNvPr id="41" name="Curved Connector 40">
          <a:extLst>
            <a:ext uri="{FF2B5EF4-FFF2-40B4-BE49-F238E27FC236}">
              <a16:creationId xmlns:a16="http://schemas.microsoft.com/office/drawing/2014/main" id="{5349F3EC-B340-C7AF-AB8D-4128F3F58562}"/>
            </a:ext>
          </a:extLst>
        </xdr:cNvPr>
        <xdr:cNvCxnSpPr>
          <a:cxnSpLocks/>
          <a:stCxn id="33" idx="1"/>
          <a:endCxn id="23" idx="1"/>
        </xdr:cNvCxnSpPr>
      </xdr:nvCxnSpPr>
      <xdr:spPr>
        <a:xfrm rot="10800000" flipV="1">
          <a:off x="1824554" y="51830889"/>
          <a:ext cx="21783" cy="2348409"/>
        </a:xfrm>
        <a:prstGeom prst="curvedConnector3">
          <a:avLst>
            <a:gd name="adj1" fmla="val 114944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269004</xdr:colOff>
      <xdr:row>191</xdr:row>
      <xdr:rowOff>150351</xdr:rowOff>
    </xdr:from>
    <xdr:to>
      <xdr:col>9</xdr:col>
      <xdr:colOff>306752</xdr:colOff>
      <xdr:row>197</xdr:row>
      <xdr:rowOff>66037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DD4CB1BC-C449-07EA-D150-9B964A164093}"/>
            </a:ext>
          </a:extLst>
        </xdr:cNvPr>
        <xdr:cNvSpPr/>
      </xdr:nvSpPr>
      <xdr:spPr>
        <a:xfrm>
          <a:off x="6103067" y="55454882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MASC</a:t>
          </a:r>
        </a:p>
      </xdr:txBody>
    </xdr:sp>
    <xdr:clientData/>
  </xdr:twoCellAnchor>
  <xdr:twoCellAnchor>
    <xdr:from>
      <xdr:col>9</xdr:col>
      <xdr:colOff>306752</xdr:colOff>
      <xdr:row>185</xdr:row>
      <xdr:rowOff>65393</xdr:rowOff>
    </xdr:from>
    <xdr:to>
      <xdr:col>9</xdr:col>
      <xdr:colOff>319452</xdr:colOff>
      <xdr:row>194</xdr:row>
      <xdr:rowOff>108194</xdr:rowOff>
    </xdr:to>
    <xdr:cxnSp macro="">
      <xdr:nvCxnSpPr>
        <xdr:cNvPr id="43" name="Curved Connector 42">
          <a:extLst>
            <a:ext uri="{FF2B5EF4-FFF2-40B4-BE49-F238E27FC236}">
              <a16:creationId xmlns:a16="http://schemas.microsoft.com/office/drawing/2014/main" id="{EC81BF71-B058-ED68-4E5C-06E51A55CD46}"/>
            </a:ext>
          </a:extLst>
        </xdr:cNvPr>
        <xdr:cNvCxnSpPr>
          <a:cxnSpLocks/>
          <a:stCxn id="25" idx="3"/>
          <a:endCxn id="42" idx="3"/>
        </xdr:cNvCxnSpPr>
      </xdr:nvCxnSpPr>
      <xdr:spPr>
        <a:xfrm>
          <a:off x="7807690" y="54179299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269004</xdr:colOff>
      <xdr:row>185</xdr:row>
      <xdr:rowOff>65394</xdr:rowOff>
    </xdr:from>
    <xdr:to>
      <xdr:col>7</xdr:col>
      <xdr:colOff>281704</xdr:colOff>
      <xdr:row>194</xdr:row>
      <xdr:rowOff>108195</xdr:rowOff>
    </xdr:to>
    <xdr:cxnSp macro="">
      <xdr:nvCxnSpPr>
        <xdr:cNvPr id="44" name="Curved Connector 43">
          <a:extLst>
            <a:ext uri="{FF2B5EF4-FFF2-40B4-BE49-F238E27FC236}">
              <a16:creationId xmlns:a16="http://schemas.microsoft.com/office/drawing/2014/main" id="{EAA3AEC3-136B-6445-0797-F083ED1E3208}"/>
            </a:ext>
          </a:extLst>
        </xdr:cNvPr>
        <xdr:cNvCxnSpPr>
          <a:cxnSpLocks/>
          <a:stCxn id="42" idx="1"/>
          <a:endCxn id="25" idx="1"/>
        </xdr:cNvCxnSpPr>
      </xdr:nvCxnSpPr>
      <xdr:spPr>
        <a:xfrm rot="10800000">
          <a:off x="6103067" y="54179300"/>
          <a:ext cx="12700" cy="1828739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442852</xdr:colOff>
      <xdr:row>196</xdr:row>
      <xdr:rowOff>28422</xdr:rowOff>
    </xdr:from>
    <xdr:to>
      <xdr:col>7</xdr:col>
      <xdr:colOff>245041</xdr:colOff>
      <xdr:row>196</xdr:row>
      <xdr:rowOff>28422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CE66790F-216F-ECF5-BB0D-BB1D929B7A4F}"/>
            </a:ext>
          </a:extLst>
        </xdr:cNvPr>
        <xdr:cNvCxnSpPr>
          <a:cxnSpLocks/>
        </xdr:cNvCxnSpPr>
      </xdr:nvCxnSpPr>
      <xdr:spPr>
        <a:xfrm flipH="1">
          <a:off x="5443477" y="56325141"/>
          <a:ext cx="6356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231454</xdr:colOff>
      <xdr:row>194</xdr:row>
      <xdr:rowOff>132909</xdr:rowOff>
    </xdr:from>
    <xdr:to>
      <xdr:col>6</xdr:col>
      <xdr:colOff>497677</xdr:colOff>
      <xdr:row>197</xdr:row>
      <xdr:rowOff>122372</xdr:rowOff>
    </xdr:to>
    <xdr:sp macro="" textlink="">
      <xdr:nvSpPr>
        <xdr:cNvPr id="46" name="TextBox 52">
          <a:extLst>
            <a:ext uri="{FF2B5EF4-FFF2-40B4-BE49-F238E27FC236}">
              <a16:creationId xmlns:a16="http://schemas.microsoft.com/office/drawing/2014/main" id="{963E55F9-0E88-B3D3-E049-73C0523AC3C7}"/>
            </a:ext>
          </a:extLst>
        </xdr:cNvPr>
        <xdr:cNvSpPr txBox="1"/>
      </xdr:nvSpPr>
      <xdr:spPr>
        <a:xfrm>
          <a:off x="4398642" y="56032753"/>
          <a:ext cx="109966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Dissipation</a:t>
          </a:r>
        </a:p>
        <a:p>
          <a:pPr algn="ctr"/>
          <a:r>
            <a:rPr lang="en-US" sz="1600"/>
            <a:t>(0.005 t)</a:t>
          </a:r>
        </a:p>
      </xdr:txBody>
    </xdr:sp>
    <xdr:clientData/>
  </xdr:twoCellAnchor>
  <xdr:twoCellAnchor>
    <xdr:from>
      <xdr:col>6</xdr:col>
      <xdr:colOff>154321</xdr:colOff>
      <xdr:row>189</xdr:row>
      <xdr:rowOff>159477</xdr:rowOff>
    </xdr:from>
    <xdr:to>
      <xdr:col>7</xdr:col>
      <xdr:colOff>31334</xdr:colOff>
      <xdr:row>191</xdr:row>
      <xdr:rowOff>101156</xdr:rowOff>
    </xdr:to>
    <xdr:sp macro="" textlink="">
      <xdr:nvSpPr>
        <xdr:cNvPr id="47" name="TextBox 60">
          <a:extLst>
            <a:ext uri="{FF2B5EF4-FFF2-40B4-BE49-F238E27FC236}">
              <a16:creationId xmlns:a16="http://schemas.microsoft.com/office/drawing/2014/main" id="{0285934A-169D-69BB-20D6-8D035DEF7357}"/>
            </a:ext>
          </a:extLst>
        </xdr:cNvPr>
        <xdr:cNvSpPr txBox="1"/>
      </xdr:nvSpPr>
      <xdr:spPr>
        <a:xfrm>
          <a:off x="5154946" y="55067133"/>
          <a:ext cx="71045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0.08 t</a:t>
          </a:r>
        </a:p>
      </xdr:txBody>
    </xdr:sp>
    <xdr:clientData/>
  </xdr:twoCellAnchor>
  <xdr:twoCellAnchor>
    <xdr:from>
      <xdr:col>1</xdr:col>
      <xdr:colOff>67770</xdr:colOff>
      <xdr:row>179</xdr:row>
      <xdr:rowOff>174973</xdr:rowOff>
    </xdr:from>
    <xdr:to>
      <xdr:col>1</xdr:col>
      <xdr:colOff>778221</xdr:colOff>
      <xdr:row>181</xdr:row>
      <xdr:rowOff>37277</xdr:rowOff>
    </xdr:to>
    <xdr:sp macro="" textlink="">
      <xdr:nvSpPr>
        <xdr:cNvPr id="48" name="TextBox 62">
          <a:extLst>
            <a:ext uri="{FF2B5EF4-FFF2-40B4-BE49-F238E27FC236}">
              <a16:creationId xmlns:a16="http://schemas.microsoft.com/office/drawing/2014/main" id="{6E6A6497-0FFE-1159-09DE-A63833E77B71}"/>
            </a:ext>
          </a:extLst>
        </xdr:cNvPr>
        <xdr:cNvSpPr txBox="1"/>
      </xdr:nvSpPr>
      <xdr:spPr>
        <a:xfrm>
          <a:off x="901208" y="52939504"/>
          <a:ext cx="71045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0.04 t</a:t>
          </a:r>
        </a:p>
      </xdr:txBody>
    </xdr:sp>
    <xdr:clientData/>
  </xdr:twoCellAnchor>
  <xdr:twoCellAnchor>
    <xdr:from>
      <xdr:col>4</xdr:col>
      <xdr:colOff>428157</xdr:colOff>
      <xdr:row>173</xdr:row>
      <xdr:rowOff>123070</xdr:rowOff>
    </xdr:from>
    <xdr:to>
      <xdr:col>5</xdr:col>
      <xdr:colOff>258683</xdr:colOff>
      <xdr:row>174</xdr:row>
      <xdr:rowOff>223499</xdr:rowOff>
    </xdr:to>
    <xdr:sp macro="" textlink="">
      <xdr:nvSpPr>
        <xdr:cNvPr id="49" name="TextBox 63">
          <a:extLst>
            <a:ext uri="{FF2B5EF4-FFF2-40B4-BE49-F238E27FC236}">
              <a16:creationId xmlns:a16="http://schemas.microsoft.com/office/drawing/2014/main" id="{91820733-AA2C-953D-C6C6-CE6B34D20E00}"/>
            </a:ext>
          </a:extLst>
        </xdr:cNvPr>
        <xdr:cNvSpPr txBox="1"/>
      </xdr:nvSpPr>
      <xdr:spPr>
        <a:xfrm>
          <a:off x="3761907" y="51458851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0.05 t</a:t>
          </a:r>
        </a:p>
      </xdr:txBody>
    </xdr:sp>
    <xdr:clientData/>
  </xdr:twoCellAnchor>
  <xdr:twoCellAnchor>
    <xdr:from>
      <xdr:col>9</xdr:col>
      <xdr:colOff>470154</xdr:colOff>
      <xdr:row>189</xdr:row>
      <xdr:rowOff>117184</xdr:rowOff>
    </xdr:from>
    <xdr:to>
      <xdr:col>10</xdr:col>
      <xdr:colOff>196487</xdr:colOff>
      <xdr:row>191</xdr:row>
      <xdr:rowOff>58863</xdr:rowOff>
    </xdr:to>
    <xdr:sp macro="" textlink="">
      <xdr:nvSpPr>
        <xdr:cNvPr id="50" name="TextBox 65">
          <a:extLst>
            <a:ext uri="{FF2B5EF4-FFF2-40B4-BE49-F238E27FC236}">
              <a16:creationId xmlns:a16="http://schemas.microsoft.com/office/drawing/2014/main" id="{D6280F5F-2415-E48B-EBD0-57A45AEB23BC}"/>
            </a:ext>
          </a:extLst>
        </xdr:cNvPr>
        <xdr:cNvSpPr txBox="1"/>
      </xdr:nvSpPr>
      <xdr:spPr>
        <a:xfrm>
          <a:off x="7971092" y="55024840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0.1t</a:t>
          </a:r>
        </a:p>
      </xdr:txBody>
    </xdr:sp>
    <xdr:clientData/>
  </xdr:twoCellAnchor>
  <xdr:twoCellAnchor>
    <xdr:from>
      <xdr:col>9</xdr:col>
      <xdr:colOff>247667</xdr:colOff>
      <xdr:row>183</xdr:row>
      <xdr:rowOff>146377</xdr:rowOff>
    </xdr:from>
    <xdr:to>
      <xdr:col>9</xdr:col>
      <xdr:colOff>807437</xdr:colOff>
      <xdr:row>185</xdr:row>
      <xdr:rowOff>88056</xdr:rowOff>
    </xdr:to>
    <xdr:sp macro="" textlink="">
      <xdr:nvSpPr>
        <xdr:cNvPr id="51" name="TextBox 66">
          <a:extLst>
            <a:ext uri="{FF2B5EF4-FFF2-40B4-BE49-F238E27FC236}">
              <a16:creationId xmlns:a16="http://schemas.microsoft.com/office/drawing/2014/main" id="{1895F291-205F-A458-4A52-447F1119EC29}"/>
            </a:ext>
          </a:extLst>
        </xdr:cNvPr>
        <xdr:cNvSpPr txBox="1"/>
      </xdr:nvSpPr>
      <xdr:spPr>
        <a:xfrm>
          <a:off x="7748605" y="53863408"/>
          <a:ext cx="55977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0.1 t</a:t>
          </a:r>
        </a:p>
      </xdr:txBody>
    </xdr:sp>
    <xdr:clientData/>
  </xdr:twoCellAnchor>
  <xdr:twoCellAnchor>
    <xdr:from>
      <xdr:col>6</xdr:col>
      <xdr:colOff>513986</xdr:colOff>
      <xdr:row>183</xdr:row>
      <xdr:rowOff>143752</xdr:rowOff>
    </xdr:from>
    <xdr:to>
      <xdr:col>7</xdr:col>
      <xdr:colOff>390999</xdr:colOff>
      <xdr:row>185</xdr:row>
      <xdr:rowOff>85431</xdr:rowOff>
    </xdr:to>
    <xdr:sp macro="" textlink="">
      <xdr:nvSpPr>
        <xdr:cNvPr id="52" name="TextBox 67">
          <a:extLst>
            <a:ext uri="{FF2B5EF4-FFF2-40B4-BE49-F238E27FC236}">
              <a16:creationId xmlns:a16="http://schemas.microsoft.com/office/drawing/2014/main" id="{6DF08CCE-D33F-E9D2-F616-248FE6A220BF}"/>
            </a:ext>
          </a:extLst>
        </xdr:cNvPr>
        <xdr:cNvSpPr txBox="1"/>
      </xdr:nvSpPr>
      <xdr:spPr>
        <a:xfrm>
          <a:off x="5486359" y="43356040"/>
          <a:ext cx="705742" cy="38295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0.12 t</a:t>
          </a:r>
        </a:p>
      </xdr:txBody>
    </xdr:sp>
    <xdr:clientData/>
  </xdr:twoCellAnchor>
  <xdr:twoCellAnchor>
    <xdr:from>
      <xdr:col>4</xdr:col>
      <xdr:colOff>50723</xdr:colOff>
      <xdr:row>183</xdr:row>
      <xdr:rowOff>176695</xdr:rowOff>
    </xdr:from>
    <xdr:to>
      <xdr:col>4</xdr:col>
      <xdr:colOff>756466</xdr:colOff>
      <xdr:row>185</xdr:row>
      <xdr:rowOff>118374</xdr:rowOff>
    </xdr:to>
    <xdr:sp macro="" textlink="">
      <xdr:nvSpPr>
        <xdr:cNvPr id="53" name="TextBox 68">
          <a:extLst>
            <a:ext uri="{FF2B5EF4-FFF2-40B4-BE49-F238E27FC236}">
              <a16:creationId xmlns:a16="http://schemas.microsoft.com/office/drawing/2014/main" id="{91E3FAE0-BEA3-6094-9460-1D32C85014F8}"/>
            </a:ext>
          </a:extLst>
        </xdr:cNvPr>
        <xdr:cNvSpPr txBox="1"/>
      </xdr:nvSpPr>
      <xdr:spPr>
        <a:xfrm>
          <a:off x="3365638" y="43388983"/>
          <a:ext cx="705743" cy="38295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0.12 t</a:t>
          </a:r>
        </a:p>
      </xdr:txBody>
    </xdr:sp>
    <xdr:clientData/>
  </xdr:twoCellAnchor>
  <xdr:twoCellAnchor>
    <xdr:from>
      <xdr:col>8</xdr:col>
      <xdr:colOff>287879</xdr:colOff>
      <xdr:row>188</xdr:row>
      <xdr:rowOff>23234</xdr:rowOff>
    </xdr:from>
    <xdr:to>
      <xdr:col>13</xdr:col>
      <xdr:colOff>399205</xdr:colOff>
      <xdr:row>197</xdr:row>
      <xdr:rowOff>66037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8BF972E9-9E27-90BA-B59A-08662E139CCE}"/>
            </a:ext>
          </a:extLst>
        </xdr:cNvPr>
        <xdr:cNvCxnSpPr>
          <a:cxnSpLocks/>
          <a:stCxn id="42" idx="2"/>
          <a:endCxn id="27" idx="2"/>
        </xdr:cNvCxnSpPr>
      </xdr:nvCxnSpPr>
      <xdr:spPr>
        <a:xfrm rot="5400000" flipH="1" flipV="1">
          <a:off x="8180266" y="53507566"/>
          <a:ext cx="1828740" cy="4278514"/>
        </a:xfrm>
        <a:prstGeom prst="bentConnector3">
          <a:avLst>
            <a:gd name="adj1" fmla="val -1931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159196</xdr:colOff>
      <xdr:row>177</xdr:row>
      <xdr:rowOff>154306</xdr:rowOff>
    </xdr:from>
    <xdr:to>
      <xdr:col>4</xdr:col>
      <xdr:colOff>198114</xdr:colOff>
      <xdr:row>179</xdr:row>
      <xdr:rowOff>16610</xdr:rowOff>
    </xdr:to>
    <xdr:sp macro="" textlink="">
      <xdr:nvSpPr>
        <xdr:cNvPr id="251" name="TextBox 72">
          <a:extLst>
            <a:ext uri="{FF2B5EF4-FFF2-40B4-BE49-F238E27FC236}">
              <a16:creationId xmlns:a16="http://schemas.microsoft.com/office/drawing/2014/main" id="{0FD5A7AD-811B-206D-52CF-F1BC7986AFD7}"/>
            </a:ext>
          </a:extLst>
        </xdr:cNvPr>
        <xdr:cNvSpPr txBox="1"/>
      </xdr:nvSpPr>
      <xdr:spPr>
        <a:xfrm>
          <a:off x="2659509" y="52442587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0.0075 t</a:t>
          </a:r>
        </a:p>
      </xdr:txBody>
    </xdr:sp>
    <xdr:clientData/>
  </xdr:twoCellAnchor>
  <xdr:twoCellAnchor>
    <xdr:from>
      <xdr:col>3</xdr:col>
      <xdr:colOff>113441</xdr:colOff>
      <xdr:row>189</xdr:row>
      <xdr:rowOff>877</xdr:rowOff>
    </xdr:from>
    <xdr:to>
      <xdr:col>4</xdr:col>
      <xdr:colOff>256553</xdr:colOff>
      <xdr:row>190</xdr:row>
      <xdr:rowOff>146108</xdr:rowOff>
    </xdr:to>
    <xdr:sp macro="" textlink="">
      <xdr:nvSpPr>
        <xdr:cNvPr id="252" name="TextBox 74">
          <a:extLst>
            <a:ext uri="{FF2B5EF4-FFF2-40B4-BE49-F238E27FC236}">
              <a16:creationId xmlns:a16="http://schemas.microsoft.com/office/drawing/2014/main" id="{44859308-809F-1027-1C19-FEED134C85E3}"/>
            </a:ext>
          </a:extLst>
        </xdr:cNvPr>
        <xdr:cNvSpPr txBox="1"/>
      </xdr:nvSpPr>
      <xdr:spPr>
        <a:xfrm>
          <a:off x="2611108" y="43773544"/>
          <a:ext cx="975667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0.0067 t</a:t>
          </a:r>
        </a:p>
      </xdr:txBody>
    </xdr:sp>
    <xdr:clientData/>
  </xdr:twoCellAnchor>
  <xdr:twoCellAnchor>
    <xdr:from>
      <xdr:col>10</xdr:col>
      <xdr:colOff>162232</xdr:colOff>
      <xdr:row>191</xdr:row>
      <xdr:rowOff>165955</xdr:rowOff>
    </xdr:from>
    <xdr:to>
      <xdr:col>12</xdr:col>
      <xdr:colOff>199980</xdr:colOff>
      <xdr:row>197</xdr:row>
      <xdr:rowOff>81641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FD0AA31E-B332-0452-2EF8-385BE71C921F}"/>
            </a:ext>
          </a:extLst>
        </xdr:cNvPr>
        <xdr:cNvSpPr/>
      </xdr:nvSpPr>
      <xdr:spPr>
        <a:xfrm>
          <a:off x="8496607" y="55470486"/>
          <a:ext cx="1704623" cy="110631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Pelletizing</a:t>
          </a:r>
        </a:p>
      </xdr:txBody>
    </xdr:sp>
    <xdr:clientData/>
  </xdr:twoCellAnchor>
  <xdr:twoCellAnchor>
    <xdr:from>
      <xdr:col>4</xdr:col>
      <xdr:colOff>217209</xdr:colOff>
      <xdr:row>175</xdr:row>
      <xdr:rowOff>18859</xdr:rowOff>
    </xdr:from>
    <xdr:to>
      <xdr:col>10</xdr:col>
      <xdr:colOff>760261</xdr:colOff>
      <xdr:row>182</xdr:row>
      <xdr:rowOff>147236</xdr:rowOff>
    </xdr:to>
    <xdr:cxnSp macro="">
      <xdr:nvCxnSpPr>
        <xdr:cNvPr id="256" name="Curved Connector 255">
          <a:extLst>
            <a:ext uri="{FF2B5EF4-FFF2-40B4-BE49-F238E27FC236}">
              <a16:creationId xmlns:a16="http://schemas.microsoft.com/office/drawing/2014/main" id="{4C2B3251-5D9D-1708-7F70-9EAAB5DDBC3F}"/>
            </a:ext>
          </a:extLst>
        </xdr:cNvPr>
        <xdr:cNvCxnSpPr>
          <a:cxnSpLocks/>
          <a:stCxn id="26" idx="0"/>
          <a:endCxn id="33" idx="3"/>
        </xdr:cNvCxnSpPr>
      </xdr:nvCxnSpPr>
      <xdr:spPr>
        <a:xfrm rot="16200000" flipV="1">
          <a:off x="5425172" y="49956677"/>
          <a:ext cx="1795252" cy="5543677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181106</xdr:colOff>
      <xdr:row>188</xdr:row>
      <xdr:rowOff>23234</xdr:rowOff>
    </xdr:from>
    <xdr:to>
      <xdr:col>13</xdr:col>
      <xdr:colOff>399205</xdr:colOff>
      <xdr:row>197</xdr:row>
      <xdr:rowOff>81641</xdr:rowOff>
    </xdr:to>
    <xdr:cxnSp macro="">
      <xdr:nvCxnSpPr>
        <xdr:cNvPr id="257" name="Elbow Connector 256">
          <a:extLst>
            <a:ext uri="{FF2B5EF4-FFF2-40B4-BE49-F238E27FC236}">
              <a16:creationId xmlns:a16="http://schemas.microsoft.com/office/drawing/2014/main" id="{B593349C-AE14-1AAE-1669-25587FCAFDA5}"/>
            </a:ext>
          </a:extLst>
        </xdr:cNvPr>
        <xdr:cNvCxnSpPr>
          <a:cxnSpLocks/>
          <a:stCxn id="255" idx="2"/>
          <a:endCxn id="27" idx="2"/>
        </xdr:cNvCxnSpPr>
      </xdr:nvCxnSpPr>
      <xdr:spPr>
        <a:xfrm rot="5400000" flipH="1" flipV="1">
          <a:off x="9369234" y="54712138"/>
          <a:ext cx="1844344" cy="1884974"/>
        </a:xfrm>
        <a:prstGeom prst="bentConnector3">
          <a:avLst>
            <a:gd name="adj1" fmla="val -1239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91511</xdr:colOff>
      <xdr:row>188</xdr:row>
      <xdr:rowOff>30086</xdr:rowOff>
    </xdr:from>
    <xdr:to>
      <xdr:col>11</xdr:col>
      <xdr:colOff>101839</xdr:colOff>
      <xdr:row>191</xdr:row>
      <xdr:rowOff>188825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4CAC4522-401D-BB4E-87C7-2B5A71F030CE}"/>
            </a:ext>
          </a:extLst>
        </xdr:cNvPr>
        <xdr:cNvCxnSpPr>
          <a:cxnSpLocks/>
        </xdr:cNvCxnSpPr>
      </xdr:nvCxnSpPr>
      <xdr:spPr>
        <a:xfrm flipH="1">
          <a:off x="9259324" y="54739305"/>
          <a:ext cx="10328" cy="7540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456083</xdr:colOff>
      <xdr:row>197</xdr:row>
      <xdr:rowOff>81641</xdr:rowOff>
    </xdr:from>
    <xdr:to>
      <xdr:col>10</xdr:col>
      <xdr:colOff>466411</xdr:colOff>
      <xdr:row>200</xdr:row>
      <xdr:rowOff>1215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3667F58E-E67D-35A3-CEF8-45AB620D5288}"/>
            </a:ext>
          </a:extLst>
        </xdr:cNvPr>
        <xdr:cNvCxnSpPr>
          <a:cxnSpLocks/>
        </xdr:cNvCxnSpPr>
      </xdr:nvCxnSpPr>
      <xdr:spPr>
        <a:xfrm flipH="1">
          <a:off x="8790458" y="56576797"/>
          <a:ext cx="10328" cy="5148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40403</xdr:colOff>
      <xdr:row>200</xdr:row>
      <xdr:rowOff>1215</xdr:rowOff>
    </xdr:from>
    <xdr:to>
      <xdr:col>11</xdr:col>
      <xdr:colOff>398220</xdr:colOff>
      <xdr:row>201</xdr:row>
      <xdr:rowOff>139510</xdr:rowOff>
    </xdr:to>
    <xdr:sp macro="" textlink="">
      <xdr:nvSpPr>
        <xdr:cNvPr id="260" name="TextBox 37">
          <a:extLst>
            <a:ext uri="{FF2B5EF4-FFF2-40B4-BE49-F238E27FC236}">
              <a16:creationId xmlns:a16="http://schemas.microsoft.com/office/drawing/2014/main" id="{26D303D5-3877-8C0E-73B9-FB45798232E8}"/>
            </a:ext>
          </a:extLst>
        </xdr:cNvPr>
        <xdr:cNvSpPr txBox="1"/>
      </xdr:nvSpPr>
      <xdr:spPr>
        <a:xfrm>
          <a:off x="8327691" y="46732910"/>
          <a:ext cx="118654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0.0025 t</a:t>
          </a:r>
        </a:p>
      </xdr:txBody>
    </xdr:sp>
    <xdr:clientData/>
  </xdr:twoCellAnchor>
  <xdr:twoCellAnchor>
    <xdr:from>
      <xdr:col>12</xdr:col>
      <xdr:colOff>207233</xdr:colOff>
      <xdr:row>194</xdr:row>
      <xdr:rowOff>181245</xdr:rowOff>
    </xdr:from>
    <xdr:to>
      <xdr:col>12</xdr:col>
      <xdr:colOff>581186</xdr:colOff>
      <xdr:row>194</xdr:row>
      <xdr:rowOff>182966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282CF9D3-D83D-A739-9017-B03C7B04B543}"/>
            </a:ext>
          </a:extLst>
        </xdr:cNvPr>
        <xdr:cNvCxnSpPr>
          <a:cxnSpLocks/>
        </xdr:cNvCxnSpPr>
      </xdr:nvCxnSpPr>
      <xdr:spPr>
        <a:xfrm>
          <a:off x="10151979" y="45685991"/>
          <a:ext cx="373953" cy="17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437197</xdr:colOff>
      <xdr:row>193</xdr:row>
      <xdr:rowOff>147387</xdr:rowOff>
    </xdr:from>
    <xdr:to>
      <xdr:col>13</xdr:col>
      <xdr:colOff>527372</xdr:colOff>
      <xdr:row>196</xdr:row>
      <xdr:rowOff>129144</xdr:rowOff>
    </xdr:to>
    <xdr:sp macro="" textlink="">
      <xdr:nvSpPr>
        <xdr:cNvPr id="262" name="TextBox 39">
          <a:extLst>
            <a:ext uri="{FF2B5EF4-FFF2-40B4-BE49-F238E27FC236}">
              <a16:creationId xmlns:a16="http://schemas.microsoft.com/office/drawing/2014/main" id="{F177D740-C3BD-010F-178F-370D1F08A9F1}"/>
            </a:ext>
          </a:extLst>
        </xdr:cNvPr>
        <xdr:cNvSpPr txBox="1"/>
      </xdr:nvSpPr>
      <xdr:spPr>
        <a:xfrm>
          <a:off x="10381943" y="45436879"/>
          <a:ext cx="918904" cy="6059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Export</a:t>
          </a:r>
        </a:p>
        <a:p>
          <a:pPr algn="ctr"/>
          <a:r>
            <a:rPr lang="en-US" sz="1600"/>
            <a:t>( 0.04 t)</a:t>
          </a:r>
        </a:p>
      </xdr:txBody>
    </xdr:sp>
    <xdr:clientData/>
  </xdr:twoCellAnchor>
  <xdr:twoCellAnchor>
    <xdr:from>
      <xdr:col>11</xdr:col>
      <xdr:colOff>82136</xdr:colOff>
      <xdr:row>197</xdr:row>
      <xdr:rowOff>29725</xdr:rowOff>
    </xdr:from>
    <xdr:to>
      <xdr:col>12</xdr:col>
      <xdr:colOff>215253</xdr:colOff>
      <xdr:row>198</xdr:row>
      <xdr:rowOff>168019</xdr:rowOff>
    </xdr:to>
    <xdr:sp macro="" textlink="">
      <xdr:nvSpPr>
        <xdr:cNvPr id="263" name="TextBox 42">
          <a:extLst>
            <a:ext uri="{FF2B5EF4-FFF2-40B4-BE49-F238E27FC236}">
              <a16:creationId xmlns:a16="http://schemas.microsoft.com/office/drawing/2014/main" id="{8B2D4DBD-1D16-E261-764B-0425887EC56F}"/>
            </a:ext>
          </a:extLst>
        </xdr:cNvPr>
        <xdr:cNvSpPr txBox="1"/>
      </xdr:nvSpPr>
      <xdr:spPr>
        <a:xfrm>
          <a:off x="9198153" y="46147945"/>
          <a:ext cx="96184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0.0075 t</a:t>
          </a:r>
        </a:p>
      </xdr:txBody>
    </xdr:sp>
    <xdr:clientData/>
  </xdr:twoCellAnchor>
  <xdr:twoCellAnchor>
    <xdr:from>
      <xdr:col>8</xdr:col>
      <xdr:colOff>159671</xdr:colOff>
      <xdr:row>197</xdr:row>
      <xdr:rowOff>22105</xdr:rowOff>
    </xdr:from>
    <xdr:to>
      <xdr:col>9</xdr:col>
      <xdr:colOff>251727</xdr:colOff>
      <xdr:row>198</xdr:row>
      <xdr:rowOff>169567</xdr:rowOff>
    </xdr:to>
    <xdr:sp macro="" textlink="">
      <xdr:nvSpPr>
        <xdr:cNvPr id="264" name="TextBox 43">
          <a:extLst>
            <a:ext uri="{FF2B5EF4-FFF2-40B4-BE49-F238E27FC236}">
              <a16:creationId xmlns:a16="http://schemas.microsoft.com/office/drawing/2014/main" id="{7EA131D4-07B6-597D-A84C-F685BEA77865}"/>
            </a:ext>
          </a:extLst>
        </xdr:cNvPr>
        <xdr:cNvSpPr txBox="1"/>
      </xdr:nvSpPr>
      <xdr:spPr>
        <a:xfrm>
          <a:off x="6789502" y="46140325"/>
          <a:ext cx="920784" cy="3519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0.015 t </a:t>
          </a:r>
        </a:p>
      </xdr:txBody>
    </xdr:sp>
    <xdr:clientData/>
  </xdr:twoCellAnchor>
  <xdr:twoCellAnchor>
    <xdr:from>
      <xdr:col>2</xdr:col>
      <xdr:colOff>572064</xdr:colOff>
      <xdr:row>171</xdr:row>
      <xdr:rowOff>58226</xdr:rowOff>
    </xdr:from>
    <xdr:to>
      <xdr:col>2</xdr:col>
      <xdr:colOff>572064</xdr:colOff>
      <xdr:row>172</xdr:row>
      <xdr:rowOff>172974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24A25434-B4AD-B946-4115-9F22C976BA51}"/>
            </a:ext>
          </a:extLst>
        </xdr:cNvPr>
        <xdr:cNvCxnSpPr>
          <a:cxnSpLocks/>
        </xdr:cNvCxnSpPr>
      </xdr:nvCxnSpPr>
      <xdr:spPr>
        <a:xfrm flipV="1">
          <a:off x="2238939" y="50917757"/>
          <a:ext cx="0" cy="352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95515</xdr:colOff>
      <xdr:row>170</xdr:row>
      <xdr:rowOff>0</xdr:rowOff>
    </xdr:from>
    <xdr:to>
      <xdr:col>3</xdr:col>
      <xdr:colOff>134432</xdr:colOff>
      <xdr:row>171</xdr:row>
      <xdr:rowOff>80586</xdr:rowOff>
    </xdr:to>
    <xdr:sp macro="" textlink="">
      <xdr:nvSpPr>
        <xdr:cNvPr id="266" name="TextBox 55">
          <a:extLst>
            <a:ext uri="{FF2B5EF4-FFF2-40B4-BE49-F238E27FC236}">
              <a16:creationId xmlns:a16="http://schemas.microsoft.com/office/drawing/2014/main" id="{B13396CB-6BAB-8E7D-1E9A-457C57C4E794}"/>
            </a:ext>
          </a:extLst>
        </xdr:cNvPr>
        <xdr:cNvSpPr txBox="1"/>
      </xdr:nvSpPr>
      <xdr:spPr>
        <a:xfrm>
          <a:off x="1762390" y="50601563"/>
          <a:ext cx="87235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0.0025 t</a:t>
          </a:r>
        </a:p>
      </xdr:txBody>
    </xdr:sp>
    <xdr:clientData/>
  </xdr:twoCellAnchor>
  <xdr:twoCellAnchor>
    <xdr:from>
      <xdr:col>11</xdr:col>
      <xdr:colOff>4166</xdr:colOff>
      <xdr:row>189</xdr:row>
      <xdr:rowOff>58719</xdr:rowOff>
    </xdr:from>
    <xdr:to>
      <xdr:col>11</xdr:col>
      <xdr:colOff>668130</xdr:colOff>
      <xdr:row>191</xdr:row>
      <xdr:rowOff>398</xdr:rowOff>
    </xdr:to>
    <xdr:sp macro="" textlink="">
      <xdr:nvSpPr>
        <xdr:cNvPr id="267" name="TextBox 56">
          <a:extLst>
            <a:ext uri="{FF2B5EF4-FFF2-40B4-BE49-F238E27FC236}">
              <a16:creationId xmlns:a16="http://schemas.microsoft.com/office/drawing/2014/main" id="{D5EE0398-55B1-FB70-AE4F-3632461F61CC}"/>
            </a:ext>
          </a:extLst>
        </xdr:cNvPr>
        <xdr:cNvSpPr txBox="1"/>
      </xdr:nvSpPr>
      <xdr:spPr>
        <a:xfrm>
          <a:off x="9171979" y="54966375"/>
          <a:ext cx="66396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 0.05t</a:t>
          </a:r>
        </a:p>
      </xdr:txBody>
    </xdr:sp>
    <xdr:clientData/>
  </xdr:twoCellAnchor>
  <xdr:twoCellAnchor>
    <xdr:from>
      <xdr:col>8</xdr:col>
      <xdr:colOff>461608</xdr:colOff>
      <xdr:row>149</xdr:row>
      <xdr:rowOff>225777</xdr:rowOff>
    </xdr:from>
    <xdr:to>
      <xdr:col>8</xdr:col>
      <xdr:colOff>465667</xdr:colOff>
      <xdr:row>151</xdr:row>
      <xdr:rowOff>62795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C9B0BDE9-C27F-6542-87B0-A392003AF087}"/>
            </a:ext>
          </a:extLst>
        </xdr:cNvPr>
        <xdr:cNvCxnSpPr>
          <a:cxnSpLocks/>
        </xdr:cNvCxnSpPr>
      </xdr:nvCxnSpPr>
      <xdr:spPr>
        <a:xfrm flipH="1">
          <a:off x="7122052" y="34656888"/>
          <a:ext cx="4059" cy="373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818893</xdr:colOff>
      <xdr:row>148</xdr:row>
      <xdr:rowOff>355547</xdr:rowOff>
    </xdr:from>
    <xdr:to>
      <xdr:col>9</xdr:col>
      <xdr:colOff>267554</xdr:colOff>
      <xdr:row>149</xdr:row>
      <xdr:rowOff>118718</xdr:rowOff>
    </xdr:to>
    <xdr:sp macro="" textlink="">
      <xdr:nvSpPr>
        <xdr:cNvPr id="107" name="TextBox 95">
          <a:extLst>
            <a:ext uri="{FF2B5EF4-FFF2-40B4-BE49-F238E27FC236}">
              <a16:creationId xmlns:a16="http://schemas.microsoft.com/office/drawing/2014/main" id="{1F362B1F-0437-8A4C-95FE-CFDCDC653069}"/>
            </a:ext>
          </a:extLst>
        </xdr:cNvPr>
        <xdr:cNvSpPr txBox="1"/>
      </xdr:nvSpPr>
      <xdr:spPr>
        <a:xfrm>
          <a:off x="6646782" y="34320991"/>
          <a:ext cx="1113772" cy="22883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</a:t>
          </a:r>
          <a:r>
            <a:rPr kumimoji="0" lang="en-US" sz="1600" b="0" i="0" u="none" strike="noStrike" kern="0" cap="none" spc="0" normalizeH="0" baseline="-2500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</a:t>
          </a: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= 0.8 t</a:t>
          </a:r>
        </a:p>
      </xdr:txBody>
    </xdr:sp>
    <xdr:clientData/>
  </xdr:twoCellAnchor>
  <xdr:twoCellAnchor>
    <xdr:from>
      <xdr:col>8</xdr:col>
      <xdr:colOff>338667</xdr:colOff>
      <xdr:row>149</xdr:row>
      <xdr:rowOff>254000</xdr:rowOff>
    </xdr:from>
    <xdr:to>
      <xdr:col>8</xdr:col>
      <xdr:colOff>592667</xdr:colOff>
      <xdr:row>150</xdr:row>
      <xdr:rowOff>239889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398ABF95-0C97-1BAC-A8B0-37BD1AF04705}"/>
            </a:ext>
          </a:extLst>
        </xdr:cNvPr>
        <xdr:cNvCxnSpPr/>
      </xdr:nvCxnSpPr>
      <xdr:spPr>
        <a:xfrm flipH="1">
          <a:off x="6999111" y="34685111"/>
          <a:ext cx="254000" cy="2540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331785</xdr:colOff>
      <xdr:row>181</xdr:row>
      <xdr:rowOff>25399</xdr:rowOff>
    </xdr:from>
    <xdr:to>
      <xdr:col>8</xdr:col>
      <xdr:colOff>335844</xdr:colOff>
      <xdr:row>182</xdr:row>
      <xdr:rowOff>158751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334D90D7-B83B-0946-9096-E7D359E02BC0}"/>
            </a:ext>
          </a:extLst>
        </xdr:cNvPr>
        <xdr:cNvCxnSpPr>
          <a:cxnSpLocks/>
        </xdr:cNvCxnSpPr>
      </xdr:nvCxnSpPr>
      <xdr:spPr>
        <a:xfrm flipH="1">
          <a:off x="6992229" y="42132955"/>
          <a:ext cx="4059" cy="373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689070</xdr:colOff>
      <xdr:row>179</xdr:row>
      <xdr:rowOff>239836</xdr:rowOff>
    </xdr:from>
    <xdr:to>
      <xdr:col>9</xdr:col>
      <xdr:colOff>137731</xdr:colOff>
      <xdr:row>180</xdr:row>
      <xdr:rowOff>228785</xdr:rowOff>
    </xdr:to>
    <xdr:sp macro="" textlink="">
      <xdr:nvSpPr>
        <xdr:cNvPr id="111" name="TextBox 95">
          <a:extLst>
            <a:ext uri="{FF2B5EF4-FFF2-40B4-BE49-F238E27FC236}">
              <a16:creationId xmlns:a16="http://schemas.microsoft.com/office/drawing/2014/main" id="{F06E039F-F103-D140-A217-68827A1222E1}"/>
            </a:ext>
          </a:extLst>
        </xdr:cNvPr>
        <xdr:cNvSpPr txBox="1"/>
      </xdr:nvSpPr>
      <xdr:spPr>
        <a:xfrm>
          <a:off x="6516959" y="41867614"/>
          <a:ext cx="1113772" cy="22883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</a:t>
          </a:r>
          <a:r>
            <a:rPr kumimoji="0" lang="en-US" sz="1600" b="0" i="0" u="none" strike="noStrike" kern="0" cap="none" spc="0" normalizeH="0" baseline="-2500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</a:t>
          </a:r>
          <a:r>
            <a:rPr kumimoji="0" lang="en-US" sz="1600" b="0" i="0" u="none" strike="noStrike" kern="0" cap="none" spc="0" normalizeH="0" baseline="0">
              <a:ln>
                <a:noFill/>
              </a:ln>
              <a:solidFill>
                <a:schemeClr val="accent2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= 0.8 t</a:t>
          </a:r>
        </a:p>
      </xdr:txBody>
    </xdr:sp>
    <xdr:clientData/>
  </xdr:twoCellAnchor>
  <xdr:twoCellAnchor>
    <xdr:from>
      <xdr:col>8</xdr:col>
      <xdr:colOff>208844</xdr:colOff>
      <xdr:row>181</xdr:row>
      <xdr:rowOff>53622</xdr:rowOff>
    </xdr:from>
    <xdr:to>
      <xdr:col>8</xdr:col>
      <xdr:colOff>462844</xdr:colOff>
      <xdr:row>182</xdr:row>
      <xdr:rowOff>67734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26221962-2EC3-0346-8402-7FD0FE6B864E}"/>
            </a:ext>
          </a:extLst>
        </xdr:cNvPr>
        <xdr:cNvCxnSpPr/>
      </xdr:nvCxnSpPr>
      <xdr:spPr>
        <a:xfrm flipH="1">
          <a:off x="6869288" y="42161178"/>
          <a:ext cx="254000" cy="2540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107</xdr:row>
      <xdr:rowOff>103716</xdr:rowOff>
    </xdr:from>
    <xdr:to>
      <xdr:col>4</xdr:col>
      <xdr:colOff>973666</xdr:colOff>
      <xdr:row>121</xdr:row>
      <xdr:rowOff>8466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8C6070C2-2872-D244-8F1E-423EBA1B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1057275</xdr:colOff>
      <xdr:row>107</xdr:row>
      <xdr:rowOff>104775</xdr:rowOff>
    </xdr:from>
    <xdr:to>
      <xdr:col>2</xdr:col>
      <xdr:colOff>338666</xdr:colOff>
      <xdr:row>121</xdr:row>
      <xdr:rowOff>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9717931B-1697-8742-B48A-158B41629CAB}"/>
            </a:ext>
            <a:ext uri="{147F2762-F138-4A5C-976F-8EAC2B608ADB}">
              <a16:predDERef xmlns:a16="http://schemas.microsoft.com/office/drawing/2014/main" pred="{8C6070C2-2872-D244-8F1E-423EBA1B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981075</xdr:colOff>
      <xdr:row>107</xdr:row>
      <xdr:rowOff>104776</xdr:rowOff>
    </xdr:from>
    <xdr:to>
      <xdr:col>6</xdr:col>
      <xdr:colOff>518583</xdr:colOff>
      <xdr:row>121</xdr:row>
      <xdr:rowOff>19051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B7C75232-ABBD-744A-83D7-0578E47F5C68}"/>
            </a:ext>
            <a:ext uri="{147F2762-F138-4A5C-976F-8EAC2B608ADB}">
              <a16:predDERef xmlns:a16="http://schemas.microsoft.com/office/drawing/2014/main" pred="{9717931B-1697-8742-B48A-158B41629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C5B5-FF90-ED4F-9E12-13B52DF776A2}">
  <dimension ref="A2:E45"/>
  <sheetViews>
    <sheetView workbookViewId="0">
      <selection activeCell="A20" sqref="A20"/>
    </sheetView>
  </sheetViews>
  <sheetFormatPr baseColWidth="10" defaultRowHeight="16" x14ac:dyDescent="0.2"/>
  <cols>
    <col min="1" max="1" width="91.83203125" customWidth="1"/>
    <col min="2" max="2" width="50.5" customWidth="1"/>
  </cols>
  <sheetData>
    <row r="2" spans="1:5" ht="21" x14ac:dyDescent="0.25">
      <c r="A2" s="38" t="s">
        <v>52</v>
      </c>
      <c r="B2" s="1"/>
    </row>
    <row r="3" spans="1:5" ht="21" x14ac:dyDescent="0.25">
      <c r="A3" s="38" t="s">
        <v>50</v>
      </c>
      <c r="B3" s="1"/>
    </row>
    <row r="4" spans="1:5" ht="21" x14ac:dyDescent="0.25">
      <c r="A4" s="38" t="s">
        <v>54</v>
      </c>
      <c r="B4" s="1"/>
    </row>
    <row r="5" spans="1:5" ht="19" x14ac:dyDescent="0.25">
      <c r="A5" s="1"/>
      <c r="B5" s="1"/>
    </row>
    <row r="6" spans="1:5" ht="19" x14ac:dyDescent="0.25">
      <c r="A6" s="1"/>
      <c r="B6" s="1"/>
    </row>
    <row r="7" spans="1:5" ht="19" x14ac:dyDescent="0.25">
      <c r="A7" s="1"/>
      <c r="B7" s="1"/>
    </row>
    <row r="8" spans="1:5" ht="19" x14ac:dyDescent="0.25">
      <c r="A8" s="1"/>
      <c r="B8" s="1"/>
    </row>
    <row r="9" spans="1:5" ht="21" x14ac:dyDescent="0.25">
      <c r="A9" s="39" t="s">
        <v>58</v>
      </c>
      <c r="B9" s="38"/>
    </row>
    <row r="10" spans="1:5" ht="21" x14ac:dyDescent="0.25">
      <c r="A10" s="38" t="s">
        <v>100</v>
      </c>
      <c r="B10" s="29" t="s">
        <v>39</v>
      </c>
      <c r="C10" s="1"/>
      <c r="D10" s="1"/>
      <c r="E10" s="1"/>
    </row>
    <row r="11" spans="1:5" ht="21" x14ac:dyDescent="0.25">
      <c r="A11" s="38" t="s">
        <v>1</v>
      </c>
      <c r="B11" s="40" t="s">
        <v>36</v>
      </c>
      <c r="C11" s="1"/>
      <c r="D11" s="1"/>
      <c r="E11" s="1"/>
    </row>
    <row r="12" spans="1:5" ht="21" x14ac:dyDescent="0.25">
      <c r="A12" s="38" t="s">
        <v>40</v>
      </c>
      <c r="B12" s="40" t="s">
        <v>35</v>
      </c>
      <c r="C12" s="1"/>
      <c r="D12" s="1"/>
      <c r="E12" s="1"/>
    </row>
    <row r="13" spans="1:5" ht="21" x14ac:dyDescent="0.25">
      <c r="A13" s="38" t="s">
        <v>101</v>
      </c>
      <c r="B13" s="40">
        <v>1</v>
      </c>
      <c r="C13" s="1"/>
      <c r="D13" s="1"/>
      <c r="E13" s="1"/>
    </row>
    <row r="14" spans="1:5" ht="21" x14ac:dyDescent="0.25">
      <c r="A14" s="38" t="s">
        <v>37</v>
      </c>
      <c r="B14" s="29" t="s">
        <v>38</v>
      </c>
      <c r="C14" s="1"/>
      <c r="D14" s="1"/>
      <c r="E14" s="1"/>
    </row>
    <row r="15" spans="1:5" ht="25" x14ac:dyDescent="0.35">
      <c r="A15" s="38" t="s">
        <v>99</v>
      </c>
      <c r="B15" s="29" t="s">
        <v>38</v>
      </c>
      <c r="C15" s="1"/>
      <c r="D15" s="1"/>
      <c r="E15" s="1"/>
    </row>
    <row r="16" spans="1:5" ht="19" x14ac:dyDescent="0.25">
      <c r="A16" s="1"/>
      <c r="B16" s="9"/>
      <c r="C16" s="1"/>
      <c r="D16" s="1"/>
      <c r="E16" s="1"/>
    </row>
    <row r="17" spans="1:5" ht="19" x14ac:dyDescent="0.25">
      <c r="A17" s="1"/>
      <c r="B17" s="8"/>
      <c r="C17" s="1"/>
      <c r="D17" s="1"/>
      <c r="E17" s="1"/>
    </row>
    <row r="18" spans="1:5" ht="19" x14ac:dyDescent="0.25">
      <c r="A18" s="1"/>
      <c r="B18" s="7"/>
    </row>
    <row r="19" spans="1:5" x14ac:dyDescent="0.2">
      <c r="B19" s="2"/>
    </row>
    <row r="20" spans="1:5" x14ac:dyDescent="0.2">
      <c r="B20" s="2"/>
    </row>
    <row r="21" spans="1:5" x14ac:dyDescent="0.2">
      <c r="B21" s="2"/>
    </row>
    <row r="22" spans="1:5" x14ac:dyDescent="0.2">
      <c r="B22" s="2"/>
    </row>
    <row r="23" spans="1:5" x14ac:dyDescent="0.2">
      <c r="B23" s="2"/>
    </row>
    <row r="24" spans="1:5" x14ac:dyDescent="0.2">
      <c r="B24" s="2"/>
    </row>
    <row r="25" spans="1:5" x14ac:dyDescent="0.2">
      <c r="B25" s="2"/>
    </row>
    <row r="26" spans="1:5" x14ac:dyDescent="0.2">
      <c r="B26" s="2"/>
    </row>
    <row r="27" spans="1:5" x14ac:dyDescent="0.2">
      <c r="B27" s="2"/>
    </row>
    <row r="28" spans="1:5" x14ac:dyDescent="0.2">
      <c r="B28" s="2"/>
    </row>
    <row r="29" spans="1:5" x14ac:dyDescent="0.2">
      <c r="B29" s="2"/>
    </row>
    <row r="30" spans="1:5" x14ac:dyDescent="0.2">
      <c r="B30" s="2"/>
    </row>
    <row r="31" spans="1:5" x14ac:dyDescent="0.2">
      <c r="B31" s="2"/>
    </row>
    <row r="32" spans="1: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FB57-DDD1-4647-B040-8FD1EE9E1F23}">
  <dimension ref="A1:AD272"/>
  <sheetViews>
    <sheetView topLeftCell="A164" zoomScale="90" zoomScaleNormal="90" workbookViewId="0">
      <selection activeCell="K175" sqref="K175"/>
    </sheetView>
  </sheetViews>
  <sheetFormatPr baseColWidth="10" defaultRowHeight="16" x14ac:dyDescent="0.2"/>
  <cols>
    <col min="17" max="17" width="25" customWidth="1"/>
    <col min="19" max="19" width="17.83203125" customWidth="1"/>
    <col min="20" max="20" width="13.5" customWidth="1"/>
    <col min="21" max="21" width="17.6640625" customWidth="1"/>
    <col min="22" max="22" width="18.5" customWidth="1"/>
    <col min="23" max="23" width="14" customWidth="1"/>
    <col min="24" max="24" width="24" customWidth="1"/>
    <col min="25" max="25" width="24.5" customWidth="1"/>
    <col min="26" max="26" width="24.6640625" customWidth="1"/>
    <col min="27" max="27" width="23.5" customWidth="1"/>
    <col min="28" max="28" width="24.5" customWidth="1"/>
    <col min="29" max="29" width="11.6640625" customWidth="1"/>
    <col min="30" max="30" width="12.33203125" customWidth="1"/>
  </cols>
  <sheetData>
    <row r="1" spans="1:30" x14ac:dyDescent="0.2">
      <c r="A1" t="s">
        <v>102</v>
      </c>
    </row>
    <row r="2" spans="1:30" x14ac:dyDescent="0.2">
      <c r="A2" t="s">
        <v>52</v>
      </c>
    </row>
    <row r="3" spans="1:30" x14ac:dyDescent="0.2">
      <c r="A3" t="s">
        <v>53</v>
      </c>
    </row>
    <row r="4" spans="1:30" x14ac:dyDescent="0.2">
      <c r="A4" t="s">
        <v>50</v>
      </c>
    </row>
    <row r="5" spans="1:30" x14ac:dyDescent="0.2">
      <c r="A5" t="s">
        <v>54</v>
      </c>
    </row>
    <row r="7" spans="1:30" ht="37" x14ac:dyDescent="0.45">
      <c r="A7" s="30" t="s">
        <v>56</v>
      </c>
      <c r="B7" s="31"/>
      <c r="C7" s="31"/>
      <c r="D7" s="31"/>
      <c r="E7" s="31"/>
      <c r="R7" s="5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9" x14ac:dyDescent="0.25">
      <c r="R8" s="5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9" x14ac:dyDescent="0.25">
      <c r="R9" s="5"/>
      <c r="S9" s="3"/>
      <c r="T9" s="3"/>
      <c r="U9" s="3"/>
      <c r="V9" s="14"/>
      <c r="W9" s="3"/>
      <c r="X9" s="3"/>
      <c r="Y9" s="3"/>
      <c r="Z9" s="3"/>
      <c r="AA9" s="3"/>
      <c r="AB9" s="3"/>
      <c r="AC9" s="3"/>
      <c r="AD9" s="3"/>
    </row>
    <row r="10" spans="1:30" ht="21" x14ac:dyDescent="0.25">
      <c r="Q10" s="29" t="s">
        <v>3</v>
      </c>
      <c r="S10" s="2" t="s">
        <v>49</v>
      </c>
      <c r="T10" s="2" t="s">
        <v>13</v>
      </c>
      <c r="U10" s="2" t="s">
        <v>42</v>
      </c>
      <c r="V10" s="2" t="s">
        <v>43</v>
      </c>
      <c r="W10" s="2" t="s">
        <v>8</v>
      </c>
      <c r="X10" s="2" t="s">
        <v>64</v>
      </c>
      <c r="Y10" s="2" t="s">
        <v>44</v>
      </c>
      <c r="Z10" s="2" t="s">
        <v>2</v>
      </c>
      <c r="AA10" s="2" t="s">
        <v>5</v>
      </c>
    </row>
    <row r="11" spans="1:30" ht="21" x14ac:dyDescent="0.25">
      <c r="R11" s="10" t="s">
        <v>4</v>
      </c>
      <c r="S11" s="4">
        <v>1</v>
      </c>
      <c r="T11" s="4">
        <v>2</v>
      </c>
      <c r="U11" s="4">
        <v>3</v>
      </c>
      <c r="V11" s="4">
        <v>4</v>
      </c>
      <c r="W11" s="4">
        <v>5</v>
      </c>
      <c r="X11" s="4">
        <v>6</v>
      </c>
      <c r="Y11" s="4">
        <v>7</v>
      </c>
      <c r="Z11" s="4">
        <v>8</v>
      </c>
      <c r="AA11" s="4">
        <v>9</v>
      </c>
    </row>
    <row r="12" spans="1:30" ht="19" x14ac:dyDescent="0.25">
      <c r="Q12" t="s">
        <v>49</v>
      </c>
      <c r="R12" s="5">
        <v>1</v>
      </c>
      <c r="S12" s="3">
        <v>0</v>
      </c>
      <c r="T12" s="3">
        <v>1</v>
      </c>
      <c r="U12" s="3">
        <v>0</v>
      </c>
      <c r="V12" s="3">
        <v>0</v>
      </c>
      <c r="W12" s="3">
        <v>5.5500000000000001E-2</v>
      </c>
      <c r="X12" s="3">
        <v>0</v>
      </c>
      <c r="Y12" s="3">
        <v>0</v>
      </c>
      <c r="Z12" s="3">
        <v>5.5500000000000001E-2</v>
      </c>
      <c r="AA12" s="3">
        <v>0</v>
      </c>
    </row>
    <row r="13" spans="1:30" ht="19" x14ac:dyDescent="0.25">
      <c r="Q13" t="s">
        <v>13</v>
      </c>
      <c r="R13" s="5">
        <v>2</v>
      </c>
      <c r="S13" s="3">
        <v>0</v>
      </c>
      <c r="T13" s="3">
        <v>0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30" ht="19" x14ac:dyDescent="0.25">
      <c r="Q14" t="s">
        <v>42</v>
      </c>
      <c r="R14" s="5">
        <v>3</v>
      </c>
      <c r="S14" s="3">
        <v>0</v>
      </c>
      <c r="T14" s="3">
        <v>0</v>
      </c>
      <c r="U14" s="3">
        <v>0</v>
      </c>
      <c r="V14" s="3">
        <v>1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30" ht="19" x14ac:dyDescent="0.25">
      <c r="Q15" t="s">
        <v>43</v>
      </c>
      <c r="R15" s="5">
        <v>4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</row>
    <row r="16" spans="1:30" ht="19" x14ac:dyDescent="0.25">
      <c r="Q16" t="s">
        <v>8</v>
      </c>
      <c r="R16" s="5">
        <v>5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1.0555000000000001</v>
      </c>
      <c r="AA16" s="3">
        <v>0</v>
      </c>
    </row>
    <row r="17" spans="1:27" ht="19" x14ac:dyDescent="0.25">
      <c r="Q17" t="s">
        <v>64</v>
      </c>
      <c r="R17" s="5">
        <v>6</v>
      </c>
      <c r="S17" s="3">
        <v>1.111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 ht="19" x14ac:dyDescent="0.25">
      <c r="Q18" t="s">
        <v>44</v>
      </c>
      <c r="R18" s="5">
        <v>7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ht="19" x14ac:dyDescent="0.25">
      <c r="Q19" t="s">
        <v>2</v>
      </c>
      <c r="R19" s="5">
        <v>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 ht="19" x14ac:dyDescent="0.25">
      <c r="Q20" t="s">
        <v>5</v>
      </c>
      <c r="R20" s="5">
        <v>9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6" spans="1:27" ht="37" x14ac:dyDescent="0.45">
      <c r="A26" s="30" t="s">
        <v>46</v>
      </c>
      <c r="B26" s="31"/>
    </row>
    <row r="29" spans="1:27" ht="21" x14ac:dyDescent="0.25">
      <c r="Q29" s="29" t="s">
        <v>3</v>
      </c>
      <c r="S29" s="2" t="s">
        <v>49</v>
      </c>
      <c r="T29" s="2" t="s">
        <v>13</v>
      </c>
      <c r="U29" s="2" t="s">
        <v>42</v>
      </c>
      <c r="V29" s="2" t="s">
        <v>45</v>
      </c>
      <c r="W29" s="2" t="s">
        <v>8</v>
      </c>
      <c r="X29" s="2" t="s">
        <v>64</v>
      </c>
      <c r="Y29" s="2" t="s">
        <v>44</v>
      </c>
      <c r="Z29" s="2" t="s">
        <v>2</v>
      </c>
      <c r="AA29" s="2" t="s">
        <v>5</v>
      </c>
    </row>
    <row r="30" spans="1:27" ht="21" x14ac:dyDescent="0.25">
      <c r="R30" s="10" t="s">
        <v>4</v>
      </c>
      <c r="S30" s="4">
        <v>1</v>
      </c>
      <c r="T30" s="4">
        <v>2</v>
      </c>
      <c r="U30" s="4">
        <v>3</v>
      </c>
      <c r="V30" s="4">
        <v>4</v>
      </c>
      <c r="W30" s="4">
        <v>5</v>
      </c>
      <c r="X30" s="4">
        <v>6</v>
      </c>
      <c r="Y30" s="4">
        <v>7</v>
      </c>
      <c r="Z30" s="4">
        <v>8</v>
      </c>
      <c r="AA30" s="4">
        <v>9</v>
      </c>
    </row>
    <row r="31" spans="1:27" ht="19" x14ac:dyDescent="0.25">
      <c r="Q31" t="s">
        <v>49</v>
      </c>
      <c r="R31" s="5">
        <v>1</v>
      </c>
      <c r="S31" s="3">
        <v>0</v>
      </c>
      <c r="T31" s="3">
        <v>0.2</v>
      </c>
      <c r="U31" s="3">
        <v>0</v>
      </c>
      <c r="V31" s="3">
        <v>0</v>
      </c>
      <c r="W31" s="3">
        <v>1.0999999999999999E-2</v>
      </c>
      <c r="X31" s="3">
        <v>0</v>
      </c>
      <c r="Y31" s="3">
        <v>0</v>
      </c>
      <c r="Z31" s="3">
        <v>1.0999999999999999E-2</v>
      </c>
      <c r="AA31" s="3">
        <v>0</v>
      </c>
    </row>
    <row r="32" spans="1:27" ht="19" x14ac:dyDescent="0.25">
      <c r="Q32" t="s">
        <v>13</v>
      </c>
      <c r="R32" s="5">
        <v>2</v>
      </c>
      <c r="S32" s="3">
        <v>0</v>
      </c>
      <c r="T32" s="3">
        <v>0</v>
      </c>
      <c r="U32" s="3">
        <v>0.2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7:27" ht="19" x14ac:dyDescent="0.25">
      <c r="Q33" t="s">
        <v>42</v>
      </c>
      <c r="R33" s="5">
        <v>3</v>
      </c>
      <c r="S33" s="3">
        <v>0</v>
      </c>
      <c r="T33" s="3">
        <v>0</v>
      </c>
      <c r="U33" s="3">
        <v>0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7:27" ht="19" x14ac:dyDescent="0.25">
      <c r="Q34" t="s">
        <v>45</v>
      </c>
      <c r="R34" s="5">
        <v>4</v>
      </c>
      <c r="S34" s="3">
        <v>0</v>
      </c>
      <c r="T34" s="3">
        <v>0</v>
      </c>
      <c r="U34" s="3">
        <v>0.8</v>
      </c>
      <c r="V34" s="3">
        <v>0</v>
      </c>
      <c r="W34" s="3">
        <v>0.15</v>
      </c>
      <c r="X34" s="3">
        <v>0</v>
      </c>
      <c r="Y34" s="3">
        <v>0</v>
      </c>
      <c r="Z34" s="3">
        <v>0.05</v>
      </c>
      <c r="AA34" s="3">
        <v>0</v>
      </c>
    </row>
    <row r="35" spans="17:27" ht="19" x14ac:dyDescent="0.25">
      <c r="Q35" t="s">
        <v>8</v>
      </c>
      <c r="R35" s="5">
        <v>5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0.161</v>
      </c>
      <c r="AA35" s="3">
        <v>0</v>
      </c>
    </row>
    <row r="36" spans="17:27" ht="19" x14ac:dyDescent="0.25">
      <c r="Q36" t="s">
        <v>64</v>
      </c>
      <c r="R36" s="5">
        <v>6</v>
      </c>
      <c r="S36" s="3">
        <v>0.222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7:27" ht="19" x14ac:dyDescent="0.25">
      <c r="Q37" t="s">
        <v>44</v>
      </c>
      <c r="R37" s="5">
        <v>7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7:27" ht="19" x14ac:dyDescent="0.25">
      <c r="Q38" t="s">
        <v>2</v>
      </c>
      <c r="R38" s="5">
        <v>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7:27" ht="19" x14ac:dyDescent="0.25">
      <c r="Q39" t="s">
        <v>5</v>
      </c>
      <c r="R39" s="5">
        <v>9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50" spans="1:28" ht="37" x14ac:dyDescent="0.45">
      <c r="A50" s="30" t="s">
        <v>51</v>
      </c>
      <c r="B50" s="31"/>
    </row>
    <row r="54" spans="1:28" ht="21" x14ac:dyDescent="0.25">
      <c r="Q54" s="29" t="s">
        <v>3</v>
      </c>
      <c r="S54" s="2" t="s">
        <v>49</v>
      </c>
      <c r="T54" s="2" t="s">
        <v>13</v>
      </c>
      <c r="U54" s="2" t="s">
        <v>42</v>
      </c>
      <c r="V54" s="2" t="s">
        <v>62</v>
      </c>
      <c r="W54" s="2" t="s">
        <v>47</v>
      </c>
      <c r="X54" s="2" t="s">
        <v>8</v>
      </c>
      <c r="Y54" s="2" t="s">
        <v>64</v>
      </c>
      <c r="Z54" s="2" t="s">
        <v>63</v>
      </c>
      <c r="AA54" s="2" t="s">
        <v>2</v>
      </c>
      <c r="AB54" s="2" t="s">
        <v>5</v>
      </c>
    </row>
    <row r="55" spans="1:28" ht="21" x14ac:dyDescent="0.25">
      <c r="R55" s="10" t="s">
        <v>4</v>
      </c>
      <c r="S55" s="4">
        <v>1</v>
      </c>
      <c r="T55" s="4">
        <v>2</v>
      </c>
      <c r="U55" s="4">
        <v>3</v>
      </c>
      <c r="V55" s="4">
        <v>4</v>
      </c>
      <c r="W55" s="4">
        <v>7</v>
      </c>
      <c r="X55" s="4">
        <v>8</v>
      </c>
      <c r="Y55" s="4">
        <v>9</v>
      </c>
      <c r="Z55" s="4">
        <v>10</v>
      </c>
      <c r="AA55" s="4">
        <v>11</v>
      </c>
      <c r="AB55" s="4">
        <v>12</v>
      </c>
    </row>
    <row r="56" spans="1:28" ht="19" x14ac:dyDescent="0.25">
      <c r="Q56" t="s">
        <v>49</v>
      </c>
      <c r="R56" s="5">
        <v>1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5.6000000000000001E-2</v>
      </c>
      <c r="Y56" s="3">
        <v>0</v>
      </c>
      <c r="Z56" s="3">
        <v>0</v>
      </c>
      <c r="AA56" s="3">
        <v>5.6000000000000001E-2</v>
      </c>
      <c r="AB56" s="3">
        <v>0</v>
      </c>
    </row>
    <row r="57" spans="1:28" ht="19" x14ac:dyDescent="0.25">
      <c r="Q57" t="s">
        <v>13</v>
      </c>
      <c r="R57" s="5">
        <v>2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</row>
    <row r="58" spans="1:28" ht="19" x14ac:dyDescent="0.25">
      <c r="Q58" t="s">
        <v>42</v>
      </c>
      <c r="R58" s="5">
        <v>3</v>
      </c>
      <c r="S58" s="3">
        <v>0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</row>
    <row r="59" spans="1:28" ht="19" x14ac:dyDescent="0.25">
      <c r="Q59" t="s">
        <v>62</v>
      </c>
      <c r="R59" s="5">
        <v>4</v>
      </c>
      <c r="S59" s="3">
        <v>0</v>
      </c>
      <c r="T59" s="3">
        <v>0</v>
      </c>
      <c r="U59" s="3">
        <v>0</v>
      </c>
      <c r="V59" s="3">
        <v>0</v>
      </c>
      <c r="W59" s="3">
        <v>1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</row>
    <row r="60" spans="1:28" ht="19" x14ac:dyDescent="0.25">
      <c r="Q60" t="s">
        <v>47</v>
      </c>
      <c r="R60" s="5">
        <v>5</v>
      </c>
      <c r="S60" s="3">
        <v>0.8</v>
      </c>
      <c r="T60" s="3">
        <v>0</v>
      </c>
      <c r="U60" s="3">
        <v>0</v>
      </c>
      <c r="V60" s="3">
        <v>0</v>
      </c>
      <c r="W60" s="3">
        <v>0</v>
      </c>
      <c r="X60" s="3">
        <v>0.15</v>
      </c>
      <c r="Y60" s="3">
        <v>0</v>
      </c>
      <c r="Z60" s="3">
        <v>0</v>
      </c>
      <c r="AA60" s="3">
        <v>0.05</v>
      </c>
      <c r="AB60" s="3">
        <v>0</v>
      </c>
    </row>
    <row r="61" spans="1:28" ht="19" x14ac:dyDescent="0.25">
      <c r="Q61" t="s">
        <v>8</v>
      </c>
      <c r="R61" s="5">
        <v>6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0.20599999999999999</v>
      </c>
      <c r="AB61" s="3">
        <v>0</v>
      </c>
    </row>
    <row r="62" spans="1:28" ht="19" x14ac:dyDescent="0.25">
      <c r="Q62" t="s">
        <v>64</v>
      </c>
      <c r="R62" s="5">
        <v>7</v>
      </c>
      <c r="S62" s="3">
        <v>0.311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</row>
    <row r="63" spans="1:28" ht="19" x14ac:dyDescent="0.25">
      <c r="Q63" t="s">
        <v>44</v>
      </c>
      <c r="R63" s="5">
        <v>8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</row>
    <row r="64" spans="1:28" ht="19" x14ac:dyDescent="0.25">
      <c r="Q64" t="s">
        <v>2</v>
      </c>
      <c r="R64" s="5">
        <v>9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</row>
    <row r="65" spans="1:28" ht="19" x14ac:dyDescent="0.25">
      <c r="Q65" t="s">
        <v>5</v>
      </c>
      <c r="R65" s="5">
        <v>10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</row>
    <row r="80" spans="1:28" ht="37" x14ac:dyDescent="0.45">
      <c r="A80" s="30" t="s">
        <v>55</v>
      </c>
      <c r="B80" s="31"/>
    </row>
    <row r="84" spans="17:28" ht="21" x14ac:dyDescent="0.25">
      <c r="Q84" s="28" t="s">
        <v>3</v>
      </c>
      <c r="S84" s="2" t="s">
        <v>49</v>
      </c>
      <c r="T84" s="2" t="s">
        <v>13</v>
      </c>
      <c r="U84" s="2" t="s">
        <v>42</v>
      </c>
      <c r="V84" s="2" t="s">
        <v>62</v>
      </c>
      <c r="W84" s="2" t="s">
        <v>48</v>
      </c>
      <c r="X84" s="2" t="s">
        <v>8</v>
      </c>
      <c r="Y84" s="2" t="s">
        <v>64</v>
      </c>
      <c r="Z84" t="s">
        <v>44</v>
      </c>
      <c r="AA84" s="2" t="s">
        <v>2</v>
      </c>
      <c r="AB84" s="2" t="s">
        <v>5</v>
      </c>
    </row>
    <row r="85" spans="17:28" ht="21" x14ac:dyDescent="0.25">
      <c r="Q85" s="15"/>
      <c r="R85" s="16" t="s">
        <v>4</v>
      </c>
      <c r="S85" s="11">
        <v>1</v>
      </c>
      <c r="T85" s="11">
        <v>2</v>
      </c>
      <c r="U85" s="11">
        <v>3</v>
      </c>
      <c r="V85" s="11">
        <v>4</v>
      </c>
      <c r="W85" s="11">
        <v>5</v>
      </c>
      <c r="X85" s="11">
        <v>6</v>
      </c>
      <c r="Y85" s="11">
        <v>7</v>
      </c>
      <c r="Z85" s="11">
        <v>8</v>
      </c>
      <c r="AA85" s="11">
        <v>9</v>
      </c>
      <c r="AB85" s="11">
        <v>10</v>
      </c>
    </row>
    <row r="86" spans="17:28" ht="19" x14ac:dyDescent="0.25">
      <c r="Q86" t="s">
        <v>49</v>
      </c>
      <c r="R86" s="6">
        <v>1</v>
      </c>
      <c r="S86" s="17">
        <v>0</v>
      </c>
      <c r="T86" s="17">
        <v>1</v>
      </c>
      <c r="U86" s="17">
        <v>0</v>
      </c>
      <c r="V86" s="17">
        <v>0</v>
      </c>
      <c r="W86" s="17">
        <v>0</v>
      </c>
      <c r="X86" s="17">
        <v>5.6000000000000001E-2</v>
      </c>
      <c r="Y86" s="17">
        <v>0</v>
      </c>
      <c r="Z86" s="17">
        <v>0</v>
      </c>
      <c r="AA86" s="17">
        <v>5.6000000000000001E-2</v>
      </c>
      <c r="AB86" s="17">
        <v>0</v>
      </c>
    </row>
    <row r="87" spans="17:28" ht="19" x14ac:dyDescent="0.25">
      <c r="Q87" t="s">
        <v>13</v>
      </c>
      <c r="R87" s="6">
        <v>2</v>
      </c>
      <c r="S87" s="17">
        <v>0</v>
      </c>
      <c r="T87" s="17">
        <v>0</v>
      </c>
      <c r="U87" s="17">
        <v>1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</row>
    <row r="88" spans="17:28" ht="19" x14ac:dyDescent="0.25">
      <c r="Q88" t="s">
        <v>42</v>
      </c>
      <c r="R88" s="6">
        <v>3</v>
      </c>
      <c r="S88" s="17">
        <v>0</v>
      </c>
      <c r="T88" s="17">
        <v>0</v>
      </c>
      <c r="U88" s="17">
        <v>0</v>
      </c>
      <c r="V88" s="17">
        <v>1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</row>
    <row r="89" spans="17:28" ht="19" x14ac:dyDescent="0.25">
      <c r="Q89" t="s">
        <v>62</v>
      </c>
      <c r="R89" s="6">
        <v>4</v>
      </c>
      <c r="S89" s="17">
        <v>0</v>
      </c>
      <c r="T89" s="17">
        <v>0</v>
      </c>
      <c r="U89" s="17">
        <v>0</v>
      </c>
      <c r="V89" s="17">
        <v>0</v>
      </c>
      <c r="W89" s="17">
        <v>1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</row>
    <row r="90" spans="17:28" ht="19" x14ac:dyDescent="0.25">
      <c r="Q90" t="s">
        <v>48</v>
      </c>
      <c r="R90" s="6">
        <v>5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0.15</v>
      </c>
      <c r="Y90" s="17">
        <v>0</v>
      </c>
      <c r="Z90" s="17">
        <v>0</v>
      </c>
      <c r="AA90" s="17">
        <v>0.05</v>
      </c>
      <c r="AB90" s="17">
        <v>0.8</v>
      </c>
    </row>
    <row r="91" spans="17:28" ht="19" x14ac:dyDescent="0.25">
      <c r="Q91" t="s">
        <v>8</v>
      </c>
      <c r="R91" s="6">
        <v>6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0.20599999999999999</v>
      </c>
      <c r="AB91" s="17">
        <v>0</v>
      </c>
    </row>
    <row r="92" spans="17:28" ht="19" x14ac:dyDescent="0.25">
      <c r="Q92" t="s">
        <v>64</v>
      </c>
      <c r="R92" s="6">
        <v>7</v>
      </c>
      <c r="S92" s="17">
        <v>1.111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</row>
    <row r="93" spans="17:28" ht="19" x14ac:dyDescent="0.25">
      <c r="Q93" t="s">
        <v>44</v>
      </c>
      <c r="R93" s="6">
        <v>8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</row>
    <row r="94" spans="17:28" ht="19" x14ac:dyDescent="0.25">
      <c r="Q94" t="s">
        <v>2</v>
      </c>
      <c r="R94" s="6">
        <v>9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</row>
    <row r="95" spans="17:28" ht="19" x14ac:dyDescent="0.25">
      <c r="Q95" t="s">
        <v>5</v>
      </c>
      <c r="R95" s="6">
        <v>10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</row>
    <row r="108" spans="1:30" ht="37" x14ac:dyDescent="0.45">
      <c r="A108" s="12"/>
    </row>
    <row r="109" spans="1:30" ht="34" x14ac:dyDescent="0.4">
      <c r="A109" s="32" t="s">
        <v>57</v>
      </c>
      <c r="B109" s="31"/>
    </row>
    <row r="112" spans="1:30" ht="21" x14ac:dyDescent="0.25">
      <c r="Q112" s="28" t="s">
        <v>3</v>
      </c>
      <c r="S112" s="2" t="s">
        <v>49</v>
      </c>
      <c r="T112" s="2" t="s">
        <v>13</v>
      </c>
      <c r="U112" s="2" t="s">
        <v>42</v>
      </c>
      <c r="V112" s="2" t="s">
        <v>62</v>
      </c>
      <c r="W112" s="2" t="s">
        <v>45</v>
      </c>
      <c r="X112" s="2" t="s">
        <v>47</v>
      </c>
      <c r="Y112" s="2" t="s">
        <v>48</v>
      </c>
      <c r="Z112" s="2" t="s">
        <v>8</v>
      </c>
      <c r="AA112" s="2" t="s">
        <v>64</v>
      </c>
      <c r="AB112" t="s">
        <v>44</v>
      </c>
      <c r="AC112" s="2" t="s">
        <v>2</v>
      </c>
      <c r="AD112" s="2" t="s">
        <v>5</v>
      </c>
    </row>
    <row r="113" spans="17:30" ht="21" x14ac:dyDescent="0.25">
      <c r="Q113" s="15"/>
      <c r="R113" s="16" t="s">
        <v>4</v>
      </c>
      <c r="S113" s="11">
        <v>1</v>
      </c>
      <c r="T113" s="11">
        <v>2</v>
      </c>
      <c r="U113" s="11">
        <v>3</v>
      </c>
      <c r="V113" s="11">
        <v>4</v>
      </c>
      <c r="W113" s="11">
        <v>5</v>
      </c>
      <c r="X113" s="11">
        <v>6</v>
      </c>
      <c r="Y113" s="11">
        <v>7</v>
      </c>
      <c r="Z113" s="11">
        <v>8</v>
      </c>
      <c r="AA113" s="11">
        <v>9</v>
      </c>
      <c r="AB113" s="11">
        <v>10</v>
      </c>
      <c r="AC113" s="11">
        <v>11</v>
      </c>
      <c r="AD113" s="11">
        <v>12</v>
      </c>
    </row>
    <row r="114" spans="17:30" ht="19" x14ac:dyDescent="0.25">
      <c r="Q114" t="s">
        <v>49</v>
      </c>
      <c r="R114" s="6">
        <v>1</v>
      </c>
      <c r="S114" s="17">
        <v>0</v>
      </c>
      <c r="T114" s="17">
        <v>0.6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3.3000000000000002E-2</v>
      </c>
      <c r="AA114" s="17">
        <v>0</v>
      </c>
      <c r="AB114" s="17">
        <v>0</v>
      </c>
      <c r="AC114" s="17">
        <v>3.3000000000000002E-2</v>
      </c>
      <c r="AD114" s="17">
        <v>0</v>
      </c>
    </row>
    <row r="115" spans="17:30" ht="19" x14ac:dyDescent="0.25">
      <c r="Q115" t="s">
        <v>13</v>
      </c>
      <c r="R115" s="6">
        <v>2</v>
      </c>
      <c r="S115" s="17">
        <v>0</v>
      </c>
      <c r="T115" s="17">
        <v>0</v>
      </c>
      <c r="U115" s="17">
        <v>0.6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</row>
    <row r="116" spans="17:30" ht="19" x14ac:dyDescent="0.25">
      <c r="Q116" t="s">
        <v>42</v>
      </c>
      <c r="R116" s="6">
        <v>3</v>
      </c>
      <c r="S116" s="17">
        <v>0</v>
      </c>
      <c r="T116" s="17">
        <v>0</v>
      </c>
      <c r="U116" s="17">
        <v>0</v>
      </c>
      <c r="V116" s="17">
        <v>0.5</v>
      </c>
      <c r="W116" s="17">
        <v>0.5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</row>
    <row r="117" spans="17:30" ht="19" x14ac:dyDescent="0.25">
      <c r="Q117" t="s">
        <v>62</v>
      </c>
      <c r="R117" s="6">
        <v>4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0.25</v>
      </c>
      <c r="Y117" s="17">
        <v>0.25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</row>
    <row r="118" spans="17:30" ht="19" x14ac:dyDescent="0.25">
      <c r="Q118" t="s">
        <v>45</v>
      </c>
      <c r="R118" s="6">
        <v>5</v>
      </c>
      <c r="S118" s="17">
        <v>0</v>
      </c>
      <c r="T118" s="17">
        <v>0</v>
      </c>
      <c r="U118" s="17">
        <v>0.4</v>
      </c>
      <c r="V118" s="17">
        <v>0</v>
      </c>
      <c r="W118" s="17">
        <v>0</v>
      </c>
      <c r="X118" s="17">
        <v>0</v>
      </c>
      <c r="Y118" s="17">
        <v>0</v>
      </c>
      <c r="Z118" s="17">
        <v>7.4999999999999997E-2</v>
      </c>
      <c r="AA118" s="17">
        <v>0</v>
      </c>
      <c r="AB118" s="17">
        <v>0</v>
      </c>
      <c r="AC118" s="17">
        <v>2.5000000000000001E-2</v>
      </c>
      <c r="AD118" s="17">
        <v>0</v>
      </c>
    </row>
    <row r="119" spans="17:30" ht="19" x14ac:dyDescent="0.25">
      <c r="Q119" t="s">
        <v>47</v>
      </c>
      <c r="R119" s="6">
        <v>6</v>
      </c>
      <c r="S119" s="17">
        <v>0.2</v>
      </c>
      <c r="T119" s="17">
        <v>0</v>
      </c>
      <c r="U119" s="17">
        <v>0</v>
      </c>
      <c r="V119" s="17">
        <v>0</v>
      </c>
      <c r="W119" s="17">
        <v>0</v>
      </c>
      <c r="X119" s="17">
        <v>0.2</v>
      </c>
      <c r="Y119" s="17">
        <v>0</v>
      </c>
      <c r="Z119" s="17">
        <v>3.7499999999999999E-2</v>
      </c>
      <c r="AA119" s="17">
        <v>0</v>
      </c>
      <c r="AB119" s="17">
        <v>0</v>
      </c>
      <c r="AC119" s="17">
        <v>1.2500000000000001E-2</v>
      </c>
      <c r="AD119" s="17">
        <v>0</v>
      </c>
    </row>
    <row r="120" spans="17:30" ht="19" x14ac:dyDescent="0.25">
      <c r="Q120" t="s">
        <v>48</v>
      </c>
      <c r="R120" s="6">
        <v>7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3.7499999999999999E-2</v>
      </c>
      <c r="AA120" s="17">
        <v>0</v>
      </c>
      <c r="AB120" s="17">
        <v>0</v>
      </c>
      <c r="AC120" s="17">
        <v>1.2500000000000001E-2</v>
      </c>
      <c r="AD120" s="17">
        <v>0.2</v>
      </c>
    </row>
    <row r="121" spans="17:30" ht="19" x14ac:dyDescent="0.25">
      <c r="Q121" t="s">
        <v>8</v>
      </c>
      <c r="R121" s="6">
        <v>8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0.183</v>
      </c>
      <c r="AD121" s="17">
        <v>0</v>
      </c>
    </row>
    <row r="122" spans="17:30" ht="19" x14ac:dyDescent="0.25">
      <c r="Q122" t="s">
        <v>64</v>
      </c>
      <c r="R122" s="6">
        <v>9</v>
      </c>
      <c r="S122" s="17">
        <v>0.46600000000000003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</row>
    <row r="123" spans="17:30" ht="19" x14ac:dyDescent="0.25">
      <c r="Q123" t="s">
        <v>44</v>
      </c>
      <c r="R123" s="6">
        <v>10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</row>
    <row r="124" spans="17:30" ht="19" x14ac:dyDescent="0.25">
      <c r="Q124" t="s">
        <v>2</v>
      </c>
      <c r="R124" s="6">
        <v>11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</row>
    <row r="125" spans="17:30" ht="19" x14ac:dyDescent="0.25">
      <c r="Q125" t="s">
        <v>5</v>
      </c>
      <c r="R125" s="6">
        <v>12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</row>
    <row r="146" spans="1:27" ht="34" x14ac:dyDescent="0.4">
      <c r="A146" s="13"/>
    </row>
    <row r="149" spans="1:27" ht="37" x14ac:dyDescent="0.45">
      <c r="A149" s="30" t="s">
        <v>26</v>
      </c>
      <c r="B149" s="31"/>
    </row>
    <row r="150" spans="1:27" ht="21" x14ac:dyDescent="0.25">
      <c r="Q150" s="29" t="s">
        <v>3</v>
      </c>
      <c r="S150" s="2" t="s">
        <v>49</v>
      </c>
      <c r="T150" s="2" t="s">
        <v>13</v>
      </c>
      <c r="U150" s="2" t="s">
        <v>42</v>
      </c>
      <c r="V150" s="2" t="s">
        <v>62</v>
      </c>
      <c r="W150" s="2" t="s">
        <v>8</v>
      </c>
      <c r="X150" s="2" t="s">
        <v>64</v>
      </c>
      <c r="Y150" t="s">
        <v>44</v>
      </c>
      <c r="Z150" s="2" t="s">
        <v>2</v>
      </c>
      <c r="AA150" s="2" t="s">
        <v>5</v>
      </c>
    </row>
    <row r="151" spans="1:27" ht="21" x14ac:dyDescent="0.25">
      <c r="R151" s="10" t="s">
        <v>4</v>
      </c>
      <c r="S151" s="4">
        <v>1</v>
      </c>
      <c r="T151" s="4">
        <v>2</v>
      </c>
      <c r="U151" s="4">
        <v>3</v>
      </c>
      <c r="V151" s="4">
        <v>4</v>
      </c>
      <c r="W151" s="4">
        <v>5</v>
      </c>
      <c r="X151" s="4">
        <v>6</v>
      </c>
      <c r="Y151" s="4">
        <v>7</v>
      </c>
      <c r="Z151" s="4">
        <v>8</v>
      </c>
      <c r="AA151" s="4">
        <v>9</v>
      </c>
    </row>
    <row r="152" spans="1:27" ht="19" x14ac:dyDescent="0.25">
      <c r="Q152" t="s">
        <v>49</v>
      </c>
      <c r="R152" s="5">
        <v>1</v>
      </c>
      <c r="S152" s="3">
        <v>0</v>
      </c>
      <c r="T152" s="3">
        <v>0.2</v>
      </c>
      <c r="U152" s="3">
        <v>0</v>
      </c>
      <c r="V152" s="3">
        <v>0</v>
      </c>
      <c r="W152" s="3">
        <v>1.0999999999999999E-2</v>
      </c>
      <c r="X152" s="3">
        <v>0</v>
      </c>
      <c r="Y152" s="3">
        <v>0</v>
      </c>
      <c r="Z152" s="3">
        <v>1.0999999999999999E-2</v>
      </c>
      <c r="AA152" s="3">
        <v>0</v>
      </c>
    </row>
    <row r="153" spans="1:27" ht="19" x14ac:dyDescent="0.25">
      <c r="Q153" t="s">
        <v>13</v>
      </c>
      <c r="R153" s="5">
        <v>2</v>
      </c>
      <c r="S153" s="3">
        <v>0</v>
      </c>
      <c r="T153" s="3">
        <v>0</v>
      </c>
      <c r="U153" s="3">
        <v>0.2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 ht="19" x14ac:dyDescent="0.25">
      <c r="Q154" t="s">
        <v>42</v>
      </c>
      <c r="R154" s="5">
        <v>3</v>
      </c>
      <c r="S154" s="3">
        <v>0</v>
      </c>
      <c r="T154" s="3">
        <v>0</v>
      </c>
      <c r="U154" s="3">
        <v>0</v>
      </c>
      <c r="V154" s="3">
        <v>0.2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</row>
    <row r="155" spans="1:27" ht="19" x14ac:dyDescent="0.25">
      <c r="Q155" t="s">
        <v>62</v>
      </c>
      <c r="R155" s="5">
        <v>4</v>
      </c>
      <c r="S155" s="3">
        <v>0</v>
      </c>
      <c r="T155" s="3">
        <v>0</v>
      </c>
      <c r="U155" s="3">
        <v>0</v>
      </c>
      <c r="V155" s="3">
        <v>0</v>
      </c>
      <c r="W155" s="3">
        <v>0.2</v>
      </c>
      <c r="X155" s="3">
        <v>0</v>
      </c>
      <c r="Y155" s="3">
        <v>0</v>
      </c>
      <c r="Z155" s="3">
        <v>0</v>
      </c>
      <c r="AA155" s="3">
        <v>0</v>
      </c>
    </row>
    <row r="156" spans="1:27" ht="19" x14ac:dyDescent="0.25">
      <c r="Q156" t="s">
        <v>8</v>
      </c>
      <c r="R156" s="5">
        <v>5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0.21099999999999999</v>
      </c>
      <c r="AA156" s="3">
        <v>0</v>
      </c>
    </row>
    <row r="157" spans="1:27" ht="19" x14ac:dyDescent="0.25">
      <c r="Q157" t="s">
        <v>64</v>
      </c>
      <c r="R157" s="5">
        <v>6</v>
      </c>
      <c r="S157" s="3">
        <v>0.222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</row>
    <row r="158" spans="1:27" ht="19" x14ac:dyDescent="0.25">
      <c r="Q158" t="s">
        <v>44</v>
      </c>
      <c r="R158" s="5">
        <v>7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</row>
    <row r="159" spans="1:27" ht="19" x14ac:dyDescent="0.25">
      <c r="Q159" t="s">
        <v>2</v>
      </c>
      <c r="R159" s="5">
        <v>8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</row>
    <row r="160" spans="1:27" ht="19" x14ac:dyDescent="0.25">
      <c r="Q160" t="s">
        <v>5</v>
      </c>
      <c r="R160" s="5">
        <v>9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</row>
    <row r="169" spans="1:30" ht="37" x14ac:dyDescent="0.45">
      <c r="A169" s="30" t="s">
        <v>32</v>
      </c>
      <c r="B169" s="31"/>
      <c r="C169" s="31"/>
      <c r="D169" s="31"/>
      <c r="E169" s="31"/>
      <c r="F169" s="31"/>
    </row>
    <row r="170" spans="1:30" ht="21" x14ac:dyDescent="0.25">
      <c r="Q170" s="29" t="s">
        <v>3</v>
      </c>
      <c r="S170" s="2" t="s">
        <v>49</v>
      </c>
      <c r="T170" s="2" t="s">
        <v>13</v>
      </c>
      <c r="U170" s="2" t="s">
        <v>42</v>
      </c>
      <c r="V170" s="2" t="s">
        <v>62</v>
      </c>
      <c r="W170" s="2" t="s">
        <v>45</v>
      </c>
      <c r="X170" s="2" t="s">
        <v>47</v>
      </c>
      <c r="Y170" s="2" t="s">
        <v>48</v>
      </c>
      <c r="Z170" s="2" t="s">
        <v>8</v>
      </c>
      <c r="AA170" s="2" t="s">
        <v>64</v>
      </c>
      <c r="AB170" s="2" t="s">
        <v>44</v>
      </c>
      <c r="AC170" s="2" t="s">
        <v>2</v>
      </c>
      <c r="AD170" s="2" t="s">
        <v>5</v>
      </c>
    </row>
    <row r="171" spans="1:30" ht="21" x14ac:dyDescent="0.25">
      <c r="R171" s="10" t="s">
        <v>4</v>
      </c>
      <c r="S171" s="4">
        <v>1</v>
      </c>
      <c r="T171" s="4">
        <v>2</v>
      </c>
      <c r="U171" s="4">
        <v>3</v>
      </c>
      <c r="V171" s="4">
        <v>4</v>
      </c>
      <c r="W171" s="4">
        <v>5</v>
      </c>
      <c r="X171" s="4">
        <v>6</v>
      </c>
      <c r="Y171" s="4">
        <v>7</v>
      </c>
      <c r="Z171" s="4">
        <v>8</v>
      </c>
      <c r="AA171" s="4">
        <v>9</v>
      </c>
      <c r="AB171" s="4">
        <v>10</v>
      </c>
      <c r="AC171" s="4">
        <v>11</v>
      </c>
      <c r="AD171" s="4">
        <v>12</v>
      </c>
    </row>
    <row r="172" spans="1:30" ht="19" x14ac:dyDescent="0.25">
      <c r="Q172" t="s">
        <v>49</v>
      </c>
      <c r="R172" s="5">
        <v>1</v>
      </c>
      <c r="S172" s="3">
        <v>0</v>
      </c>
      <c r="T172" s="3">
        <v>0.12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6.7000000000000002E-3</v>
      </c>
      <c r="AA172" s="3">
        <v>0</v>
      </c>
      <c r="AB172" s="3">
        <v>0</v>
      </c>
      <c r="AC172" s="3">
        <v>6.7000000000000002E-3</v>
      </c>
      <c r="AD172" s="3">
        <v>0</v>
      </c>
    </row>
    <row r="173" spans="1:30" ht="19" x14ac:dyDescent="0.25">
      <c r="Q173" t="s">
        <v>13</v>
      </c>
      <c r="R173" s="5">
        <v>2</v>
      </c>
      <c r="S173" s="3">
        <v>0</v>
      </c>
      <c r="T173" s="3">
        <v>0</v>
      </c>
      <c r="U173" s="3">
        <v>0.12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</row>
    <row r="174" spans="1:30" ht="19" x14ac:dyDescent="0.25">
      <c r="Q174" t="s">
        <v>42</v>
      </c>
      <c r="R174" s="5">
        <v>3</v>
      </c>
      <c r="S174" s="3">
        <v>0</v>
      </c>
      <c r="T174" s="3">
        <v>0</v>
      </c>
      <c r="U174" s="3">
        <v>0</v>
      </c>
      <c r="V174" s="3">
        <v>0.1</v>
      </c>
      <c r="W174" s="3">
        <v>0.1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</row>
    <row r="175" spans="1:30" ht="19" x14ac:dyDescent="0.25">
      <c r="Q175" t="s">
        <v>62</v>
      </c>
      <c r="R175" s="5">
        <v>4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0.05</v>
      </c>
      <c r="Y175" s="3">
        <v>0.05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</row>
    <row r="176" spans="1:30" ht="19" x14ac:dyDescent="0.25">
      <c r="Q176" s="7" t="s">
        <v>45</v>
      </c>
      <c r="R176" s="5">
        <v>5</v>
      </c>
      <c r="S176" s="3">
        <v>0</v>
      </c>
      <c r="T176" s="3">
        <v>0</v>
      </c>
      <c r="U176" s="3">
        <v>0.08</v>
      </c>
      <c r="V176" s="3">
        <v>0</v>
      </c>
      <c r="W176" s="3">
        <v>0</v>
      </c>
      <c r="X176" s="3">
        <v>0</v>
      </c>
      <c r="Y176" s="3">
        <v>0</v>
      </c>
      <c r="Z176" s="3">
        <v>1.4999999999999999E-2</v>
      </c>
      <c r="AA176" s="3">
        <v>0</v>
      </c>
      <c r="AB176" s="3">
        <v>0</v>
      </c>
      <c r="AC176" s="3">
        <v>5.0000000000000001E-3</v>
      </c>
      <c r="AD176" s="3">
        <v>0</v>
      </c>
    </row>
    <row r="177" spans="17:30" ht="19" x14ac:dyDescent="0.25">
      <c r="Q177" s="7" t="s">
        <v>47</v>
      </c>
      <c r="R177" s="5">
        <v>6</v>
      </c>
      <c r="S177" s="3">
        <v>0.04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7.4999999999999997E-3</v>
      </c>
      <c r="AA177" s="3">
        <v>0</v>
      </c>
      <c r="AB177" s="3">
        <v>0</v>
      </c>
      <c r="AC177" s="3">
        <v>2.5000000000000001E-3</v>
      </c>
      <c r="AD177" s="3">
        <v>0</v>
      </c>
    </row>
    <row r="178" spans="17:30" ht="19" x14ac:dyDescent="0.25">
      <c r="Q178" s="7" t="s">
        <v>48</v>
      </c>
      <c r="R178" s="5">
        <v>7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7.4999999999999997E-3</v>
      </c>
      <c r="AA178" s="3">
        <v>0</v>
      </c>
      <c r="AB178" s="3">
        <v>0</v>
      </c>
      <c r="AC178" s="3">
        <v>2.5000000000000001E-3</v>
      </c>
      <c r="AD178" s="3">
        <v>0.04</v>
      </c>
    </row>
    <row r="179" spans="17:30" ht="19" x14ac:dyDescent="0.25">
      <c r="Q179" s="7" t="s">
        <v>8</v>
      </c>
      <c r="R179" s="5">
        <v>8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3.8890000000000001E-2</v>
      </c>
      <c r="AD179" s="3">
        <v>0</v>
      </c>
    </row>
    <row r="180" spans="17:30" ht="19" x14ac:dyDescent="0.25">
      <c r="Q180" t="s">
        <v>64</v>
      </c>
      <c r="R180" s="5">
        <v>9</v>
      </c>
      <c r="S180" s="3">
        <v>9.2999999999999999E-2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</row>
    <row r="181" spans="17:30" ht="19" x14ac:dyDescent="0.25">
      <c r="Q181" t="s">
        <v>44</v>
      </c>
      <c r="R181" s="5">
        <v>10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</row>
    <row r="182" spans="17:30" ht="19" x14ac:dyDescent="0.25">
      <c r="Q182" s="7" t="s">
        <v>2</v>
      </c>
      <c r="R182" s="5">
        <v>11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</row>
    <row r="183" spans="17:30" ht="19" x14ac:dyDescent="0.25">
      <c r="Q183" s="7" t="s">
        <v>5</v>
      </c>
      <c r="R183" s="5">
        <v>12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</row>
    <row r="194" ht="17" customHeight="1" x14ac:dyDescent="0.2"/>
    <row r="258" spans="1:30" ht="37" x14ac:dyDescent="0.45">
      <c r="A258" s="12"/>
    </row>
    <row r="259" spans="1:30" ht="21" x14ac:dyDescent="0.25">
      <c r="R259" s="10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21" x14ac:dyDescent="0.25">
      <c r="R260" s="10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9" x14ac:dyDescent="0.25">
      <c r="R261" s="5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9" x14ac:dyDescent="0.25">
      <c r="R262" s="5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9" x14ac:dyDescent="0.25">
      <c r="R263" s="5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9" x14ac:dyDescent="0.25">
      <c r="R264" s="5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9" x14ac:dyDescent="0.25">
      <c r="R265" s="5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9" x14ac:dyDescent="0.25">
      <c r="R266" s="5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9" x14ac:dyDescent="0.25">
      <c r="R267" s="5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9" x14ac:dyDescent="0.25">
      <c r="R268" s="5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9" x14ac:dyDescent="0.25">
      <c r="R269" s="5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9" x14ac:dyDescent="0.25">
      <c r="R270" s="5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9" x14ac:dyDescent="0.25">
      <c r="R271" s="5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9" x14ac:dyDescent="0.25">
      <c r="R272" s="5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0B56-DC7A-484C-891A-7607F98CBFF0}">
  <dimension ref="A2:I24"/>
  <sheetViews>
    <sheetView zoomScale="140" zoomScaleNormal="140" workbookViewId="0">
      <selection activeCell="A2" sqref="A2:G2"/>
    </sheetView>
  </sheetViews>
  <sheetFormatPr baseColWidth="10" defaultRowHeight="16" x14ac:dyDescent="0.2"/>
  <cols>
    <col min="2" max="2" width="30.6640625" customWidth="1"/>
  </cols>
  <sheetData>
    <row r="2" spans="1:9" x14ac:dyDescent="0.2">
      <c r="A2" s="41"/>
    </row>
    <row r="4" spans="1:9" x14ac:dyDescent="0.2">
      <c r="A4" t="s">
        <v>87</v>
      </c>
      <c r="B4" t="s">
        <v>88</v>
      </c>
    </row>
    <row r="5" spans="1:9" x14ac:dyDescent="0.2">
      <c r="A5" t="s">
        <v>84</v>
      </c>
      <c r="B5" t="s">
        <v>89</v>
      </c>
    </row>
    <row r="6" spans="1:9" x14ac:dyDescent="0.2">
      <c r="A6" t="s">
        <v>85</v>
      </c>
      <c r="B6" t="s">
        <v>90</v>
      </c>
    </row>
    <row r="7" spans="1:9" x14ac:dyDescent="0.2">
      <c r="A7" t="s">
        <v>86</v>
      </c>
      <c r="B7" t="s">
        <v>31</v>
      </c>
    </row>
    <row r="8" spans="1:9" x14ac:dyDescent="0.2">
      <c r="A8" t="s">
        <v>33</v>
      </c>
      <c r="B8" t="s">
        <v>91</v>
      </c>
    </row>
    <row r="9" spans="1:9" x14ac:dyDescent="0.2">
      <c r="A9" t="s">
        <v>92</v>
      </c>
      <c r="B9" t="s">
        <v>93</v>
      </c>
    </row>
    <row r="14" spans="1:9" x14ac:dyDescent="0.2">
      <c r="B14" s="42"/>
      <c r="C14" s="43" t="s">
        <v>30</v>
      </c>
      <c r="D14" s="43" t="s">
        <v>84</v>
      </c>
      <c r="E14" s="43" t="s">
        <v>85</v>
      </c>
      <c r="F14" s="43" t="s">
        <v>86</v>
      </c>
      <c r="G14" s="43" t="s">
        <v>6</v>
      </c>
      <c r="H14" s="43" t="s">
        <v>33</v>
      </c>
      <c r="I14" s="43" t="s">
        <v>92</v>
      </c>
    </row>
    <row r="15" spans="1:9" x14ac:dyDescent="0.2">
      <c r="B15" s="42" t="s">
        <v>82</v>
      </c>
      <c r="C15" s="43">
        <v>0</v>
      </c>
      <c r="D15" s="43">
        <v>0.9</v>
      </c>
      <c r="E15" s="43">
        <v>4.05</v>
      </c>
      <c r="F15" s="43">
        <v>4.05</v>
      </c>
      <c r="G15" s="43">
        <v>0.19600000000000001</v>
      </c>
      <c r="H15" s="43">
        <v>0.14299999999999999</v>
      </c>
      <c r="I15" s="43">
        <v>0</v>
      </c>
    </row>
    <row r="16" spans="1:9" x14ac:dyDescent="0.2">
      <c r="B16" s="42" t="s">
        <v>0</v>
      </c>
      <c r="C16" s="43">
        <v>3.6</v>
      </c>
      <c r="D16" s="43">
        <v>4.5</v>
      </c>
      <c r="E16" s="43">
        <v>2.36</v>
      </c>
      <c r="F16" s="43">
        <v>2.36</v>
      </c>
      <c r="G16" s="43">
        <v>0.66</v>
      </c>
      <c r="H16" s="43">
        <v>0.76</v>
      </c>
      <c r="I16" s="43">
        <v>0.8</v>
      </c>
    </row>
    <row r="17" spans="2:9" x14ac:dyDescent="0.2">
      <c r="B17" s="42" t="s">
        <v>7</v>
      </c>
      <c r="C17" s="43">
        <v>2.57</v>
      </c>
      <c r="D17" s="43">
        <v>3.2</v>
      </c>
      <c r="E17" s="43">
        <v>5</v>
      </c>
      <c r="F17" s="43">
        <v>5</v>
      </c>
      <c r="G17" s="43">
        <v>0.45</v>
      </c>
      <c r="H17" s="43">
        <v>0.5</v>
      </c>
      <c r="I17" s="43">
        <v>0.72</v>
      </c>
    </row>
    <row r="18" spans="2:9" x14ac:dyDescent="0.2">
      <c r="B18" s="42" t="s">
        <v>28</v>
      </c>
      <c r="C18" s="43">
        <v>0.72</v>
      </c>
      <c r="D18" s="43">
        <v>0.9</v>
      </c>
      <c r="E18" s="43">
        <v>4.2</v>
      </c>
      <c r="F18" s="43">
        <v>4.2</v>
      </c>
      <c r="G18" s="43">
        <v>0.28000000000000003</v>
      </c>
      <c r="H18" s="43">
        <v>0.38</v>
      </c>
      <c r="I18" s="43">
        <v>0</v>
      </c>
    </row>
    <row r="19" spans="2:9" x14ac:dyDescent="0.2">
      <c r="B19" s="42" t="s">
        <v>29</v>
      </c>
      <c r="C19" s="43">
        <v>1.72</v>
      </c>
      <c r="D19" s="43">
        <v>2.15</v>
      </c>
      <c r="E19" s="43">
        <v>3.68</v>
      </c>
      <c r="F19" s="43">
        <v>3.68</v>
      </c>
      <c r="G19" s="43">
        <v>0.74</v>
      </c>
      <c r="H19" s="43">
        <v>0.59</v>
      </c>
      <c r="I19" s="43">
        <v>0.57999999999999996</v>
      </c>
    </row>
    <row r="20" spans="2:9" ht="19" x14ac:dyDescent="0.2">
      <c r="B20" s="42" t="s">
        <v>26</v>
      </c>
      <c r="C20" s="43">
        <v>0</v>
      </c>
      <c r="D20" s="43" t="s">
        <v>104</v>
      </c>
      <c r="E20" s="43">
        <v>0.81</v>
      </c>
      <c r="F20" s="43" t="s">
        <v>105</v>
      </c>
      <c r="G20" s="43">
        <v>0.19500000000000001</v>
      </c>
      <c r="H20" s="43">
        <v>0.82</v>
      </c>
      <c r="I20" s="43">
        <v>0</v>
      </c>
    </row>
    <row r="21" spans="2:9" x14ac:dyDescent="0.2">
      <c r="B21" s="42" t="s">
        <v>83</v>
      </c>
      <c r="C21" s="43">
        <v>1.72</v>
      </c>
      <c r="D21" s="43">
        <v>2.15</v>
      </c>
      <c r="E21" s="43">
        <v>0.7</v>
      </c>
      <c r="F21" s="43">
        <v>3.48</v>
      </c>
      <c r="G21" s="43">
        <v>0.71</v>
      </c>
      <c r="H21" s="43">
        <v>0.91</v>
      </c>
      <c r="I21" s="43">
        <v>0.57999999999999996</v>
      </c>
    </row>
    <row r="22" spans="2:9" x14ac:dyDescent="0.2">
      <c r="B22" s="42"/>
      <c r="C22" s="42"/>
      <c r="D22" s="42"/>
      <c r="E22" s="42"/>
      <c r="F22" s="42"/>
      <c r="G22" s="42"/>
      <c r="H22" s="42"/>
      <c r="I22" s="42"/>
    </row>
    <row r="23" spans="2:9" ht="19" x14ac:dyDescent="0.2">
      <c r="B23" s="42" t="s">
        <v>106</v>
      </c>
      <c r="C23" s="42"/>
      <c r="D23" s="42"/>
      <c r="E23" s="42"/>
      <c r="F23" s="42"/>
      <c r="G23" s="42"/>
      <c r="H23" s="42"/>
      <c r="I23" s="42"/>
    </row>
    <row r="24" spans="2:9" ht="19" x14ac:dyDescent="0.2">
      <c r="B24" s="42" t="s">
        <v>107</v>
      </c>
      <c r="C24" s="42"/>
      <c r="D24" s="42"/>
      <c r="E24" s="42"/>
      <c r="F24" s="42"/>
      <c r="G24" s="42"/>
      <c r="H24" s="42"/>
      <c r="I24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8B03-F712-0949-A093-18E0C024B27C}">
  <dimension ref="B1:N133"/>
  <sheetViews>
    <sheetView topLeftCell="A74" zoomScale="88" zoomScaleNormal="120" workbookViewId="0">
      <selection activeCell="B95" sqref="B95:E95"/>
    </sheetView>
  </sheetViews>
  <sheetFormatPr baseColWidth="10" defaultRowHeight="16" x14ac:dyDescent="0.2"/>
  <cols>
    <col min="2" max="2" width="81.6640625" customWidth="1"/>
    <col min="3" max="3" width="26.6640625" customWidth="1"/>
    <col min="4" max="4" width="24.1640625" customWidth="1"/>
    <col min="5" max="5" width="25.5" customWidth="1"/>
    <col min="6" max="6" width="38.1640625" customWidth="1"/>
  </cols>
  <sheetData>
    <row r="1" spans="2:14" ht="19" x14ac:dyDescent="0.25">
      <c r="B1" s="35" t="s">
        <v>66</v>
      </c>
      <c r="C1" s="34" t="s">
        <v>71</v>
      </c>
      <c r="D1" s="20" t="s">
        <v>70</v>
      </c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2:14" ht="19" x14ac:dyDescent="0.25">
      <c r="B2" s="1" t="s">
        <v>12</v>
      </c>
      <c r="C2" s="3">
        <v>0.122</v>
      </c>
      <c r="D2" t="s">
        <v>9</v>
      </c>
      <c r="E2" s="1"/>
      <c r="F2" s="1"/>
      <c r="G2" s="1"/>
      <c r="H2" s="1"/>
      <c r="I2" s="1"/>
      <c r="J2" s="1"/>
      <c r="K2" s="1"/>
      <c r="L2" s="1"/>
    </row>
    <row r="3" spans="2:14" ht="19" x14ac:dyDescent="0.25">
      <c r="B3" s="1" t="s">
        <v>10</v>
      </c>
      <c r="C3" s="3">
        <v>0.05</v>
      </c>
      <c r="D3" t="s">
        <v>11</v>
      </c>
      <c r="E3" s="1"/>
      <c r="F3" s="1"/>
      <c r="G3" s="1"/>
      <c r="H3" s="1"/>
      <c r="I3" s="1"/>
      <c r="J3" s="1"/>
      <c r="K3" s="1"/>
      <c r="L3" s="1"/>
    </row>
    <row r="4" spans="2:14" ht="19" x14ac:dyDescent="0.25">
      <c r="B4" s="1" t="s">
        <v>75</v>
      </c>
      <c r="C4" s="3">
        <v>0.23599999999999999</v>
      </c>
      <c r="D4" t="s">
        <v>15</v>
      </c>
      <c r="E4" s="1"/>
      <c r="F4" s="1"/>
      <c r="G4" s="1"/>
      <c r="H4" s="1"/>
      <c r="I4" s="1"/>
      <c r="J4" s="1"/>
      <c r="K4" s="1"/>
      <c r="L4" s="1"/>
    </row>
    <row r="5" spans="2:14" ht="19" x14ac:dyDescent="0.25">
      <c r="B5" s="1" t="s">
        <v>76</v>
      </c>
      <c r="C5" s="3">
        <v>2990</v>
      </c>
      <c r="D5" t="s">
        <v>16</v>
      </c>
      <c r="E5" s="1"/>
      <c r="F5" s="1"/>
      <c r="G5" s="1"/>
      <c r="H5" s="1"/>
      <c r="I5" s="1"/>
      <c r="J5" s="1"/>
      <c r="K5" s="1"/>
      <c r="L5" s="1"/>
    </row>
    <row r="6" spans="2:14" ht="19" x14ac:dyDescent="0.25">
      <c r="B6" s="1" t="s">
        <v>77</v>
      </c>
      <c r="C6" s="3">
        <v>4.7E-2</v>
      </c>
      <c r="D6" t="s">
        <v>19</v>
      </c>
    </row>
    <row r="7" spans="2:14" ht="19" x14ac:dyDescent="0.25">
      <c r="B7" s="1" t="s">
        <v>78</v>
      </c>
      <c r="C7" s="3">
        <v>285</v>
      </c>
      <c r="D7" t="s">
        <v>67</v>
      </c>
    </row>
    <row r="8" spans="2:14" ht="19" x14ac:dyDescent="0.25">
      <c r="B8" s="1" t="s">
        <v>79</v>
      </c>
      <c r="C8" s="3">
        <v>20</v>
      </c>
      <c r="D8" t="s">
        <v>67</v>
      </c>
      <c r="E8" s="21"/>
    </row>
    <row r="9" spans="2:14" ht="19" x14ac:dyDescent="0.25">
      <c r="B9" s="1" t="s">
        <v>81</v>
      </c>
      <c r="C9" s="3">
        <v>408</v>
      </c>
      <c r="D9" s="1" t="s">
        <v>69</v>
      </c>
    </row>
    <row r="10" spans="2:14" ht="19" x14ac:dyDescent="0.25">
      <c r="B10" s="1" t="s">
        <v>73</v>
      </c>
      <c r="C10" s="3">
        <v>648</v>
      </c>
      <c r="D10" s="1" t="s">
        <v>68</v>
      </c>
    </row>
    <row r="11" spans="2:14" ht="19" x14ac:dyDescent="0.25">
      <c r="B11" s="1" t="s">
        <v>74</v>
      </c>
      <c r="C11" s="3">
        <v>3.5</v>
      </c>
      <c r="D11" s="1" t="s">
        <v>68</v>
      </c>
      <c r="G11" s="1"/>
      <c r="H11" s="1"/>
      <c r="I11" s="1"/>
    </row>
    <row r="12" spans="2:14" ht="19" x14ac:dyDescent="0.25">
      <c r="B12" s="1" t="s">
        <v>80</v>
      </c>
      <c r="C12" s="3">
        <v>3240</v>
      </c>
      <c r="D12" s="1" t="s">
        <v>69</v>
      </c>
    </row>
    <row r="13" spans="2:14" ht="19" x14ac:dyDescent="0.25">
      <c r="B13" s="1" t="s">
        <v>72</v>
      </c>
      <c r="C13" s="3">
        <v>264</v>
      </c>
      <c r="D13" s="1" t="s">
        <v>69</v>
      </c>
    </row>
    <row r="14" spans="2:14" ht="19" x14ac:dyDescent="0.25">
      <c r="B14" s="1"/>
      <c r="C14" s="36"/>
      <c r="D14" s="1"/>
    </row>
    <row r="15" spans="2:14" ht="19" x14ac:dyDescent="0.25">
      <c r="B15" s="20" t="s">
        <v>108</v>
      </c>
      <c r="C15" s="33"/>
      <c r="D15" s="20" t="s">
        <v>109</v>
      </c>
      <c r="E15" s="33"/>
      <c r="F15" s="33"/>
      <c r="G15" s="34"/>
      <c r="H15" s="20"/>
      <c r="I15" s="20"/>
      <c r="J15" s="33"/>
      <c r="K15" s="33"/>
      <c r="L15" s="33"/>
      <c r="M15" s="33"/>
      <c r="N15" s="33"/>
    </row>
    <row r="17" spans="2:9" ht="24" x14ac:dyDescent="0.3">
      <c r="B17" s="22" t="s">
        <v>61</v>
      </c>
      <c r="C17" s="1"/>
      <c r="D17" s="1"/>
      <c r="E17" s="1"/>
      <c r="F17" s="1"/>
      <c r="G17" s="3"/>
      <c r="H17" s="1"/>
      <c r="I17" s="1"/>
    </row>
    <row r="18" spans="2:9" ht="21" x14ac:dyDescent="0.25">
      <c r="B18" s="23" t="s">
        <v>56</v>
      </c>
      <c r="C18" s="3" t="s">
        <v>14</v>
      </c>
      <c r="D18" s="3" t="s">
        <v>18</v>
      </c>
      <c r="E18" s="3" t="s">
        <v>17</v>
      </c>
      <c r="F18" s="3" t="s">
        <v>59</v>
      </c>
      <c r="G18" s="3"/>
      <c r="H18" s="1"/>
      <c r="I18" s="1"/>
    </row>
    <row r="19" spans="2:9" ht="26" x14ac:dyDescent="0.3">
      <c r="B19" s="1" t="s">
        <v>49</v>
      </c>
      <c r="C19" s="3">
        <f>C12*Networks!T12</f>
        <v>3240</v>
      </c>
      <c r="D19" s="3">
        <v>0</v>
      </c>
      <c r="E19" s="3">
        <v>0</v>
      </c>
      <c r="F19" s="3">
        <v>0</v>
      </c>
      <c r="G19" s="1"/>
      <c r="H19" s="37"/>
      <c r="I19" s="1"/>
    </row>
    <row r="20" spans="2:9" ht="19" x14ac:dyDescent="0.25">
      <c r="B20" s="1" t="s">
        <v>13</v>
      </c>
      <c r="C20" s="3">
        <v>0</v>
      </c>
      <c r="D20" s="3">
        <v>0</v>
      </c>
      <c r="E20" s="3">
        <f>C13*Networks!U13</f>
        <v>264</v>
      </c>
      <c r="F20" s="3">
        <v>0</v>
      </c>
      <c r="G20" s="1"/>
      <c r="H20" s="1"/>
      <c r="I20" s="1"/>
    </row>
    <row r="21" spans="2:9" ht="19" x14ac:dyDescent="0.25">
      <c r="B21" s="1" t="s">
        <v>8</v>
      </c>
      <c r="C21" s="3">
        <f>C7*Networks!Z16</f>
        <v>300.81750000000005</v>
      </c>
      <c r="D21" s="3">
        <v>0</v>
      </c>
      <c r="E21" s="3">
        <v>0</v>
      </c>
      <c r="F21" s="3">
        <f>C8*Networks!Z16</f>
        <v>21.110000000000003</v>
      </c>
      <c r="G21" s="1"/>
      <c r="H21" s="1"/>
      <c r="I21" s="1"/>
    </row>
    <row r="22" spans="2:9" ht="19" x14ac:dyDescent="0.25">
      <c r="B22" s="18" t="s">
        <v>22</v>
      </c>
      <c r="C22" s="19">
        <f>E20*C4+F21</f>
        <v>83.414000000000001</v>
      </c>
      <c r="D22" s="3"/>
      <c r="E22" s="3"/>
      <c r="F22" s="3"/>
      <c r="G22" s="1"/>
      <c r="H22" s="1"/>
      <c r="I22" s="1"/>
    </row>
    <row r="23" spans="2:9" ht="19" x14ac:dyDescent="0.25">
      <c r="B23" s="18" t="s">
        <v>20</v>
      </c>
      <c r="C23" s="19">
        <f>C19*C2+C21*C2+E20*C4+F21</f>
        <v>515.39373499999999</v>
      </c>
      <c r="D23" s="3"/>
      <c r="E23" s="3"/>
      <c r="F23" s="3"/>
      <c r="G23" s="1"/>
      <c r="H23" s="1"/>
      <c r="I23" s="1"/>
    </row>
    <row r="24" spans="2:9" ht="19" x14ac:dyDescent="0.25">
      <c r="B24" s="18" t="s">
        <v>21</v>
      </c>
      <c r="C24" s="19">
        <v>5059</v>
      </c>
      <c r="D24" s="3"/>
      <c r="E24" s="3"/>
      <c r="F24" s="3"/>
      <c r="G24" s="1"/>
      <c r="H24" s="1"/>
      <c r="I24" s="1"/>
    </row>
    <row r="25" spans="2:9" ht="19" x14ac:dyDescent="0.25">
      <c r="B25" s="1"/>
      <c r="C25" s="3"/>
      <c r="D25" s="3"/>
      <c r="E25" s="3"/>
      <c r="F25" s="3"/>
      <c r="G25" s="1"/>
      <c r="H25" s="1"/>
      <c r="I25" s="1"/>
    </row>
    <row r="26" spans="2:9" ht="19" x14ac:dyDescent="0.25">
      <c r="B26" s="1"/>
      <c r="C26" s="3"/>
      <c r="D26" s="3"/>
      <c r="E26" s="3"/>
      <c r="F26" s="3"/>
      <c r="G26" s="1"/>
      <c r="H26" s="1"/>
      <c r="I26" s="1"/>
    </row>
    <row r="27" spans="2:9" ht="19" x14ac:dyDescent="0.25">
      <c r="B27" s="1"/>
      <c r="C27" s="3"/>
      <c r="D27" s="3"/>
      <c r="E27" s="3"/>
      <c r="F27" s="3"/>
      <c r="G27" s="1"/>
      <c r="H27" s="1"/>
      <c r="I27" s="1"/>
    </row>
    <row r="28" spans="2:9" ht="21" x14ac:dyDescent="0.25">
      <c r="B28" s="23" t="s">
        <v>0</v>
      </c>
      <c r="C28" s="17" t="s">
        <v>14</v>
      </c>
      <c r="D28" s="17" t="s">
        <v>18</v>
      </c>
      <c r="E28" s="17" t="s">
        <v>17</v>
      </c>
      <c r="F28" s="17" t="s">
        <v>59</v>
      </c>
      <c r="G28" s="1"/>
      <c r="H28" s="1"/>
      <c r="I28" s="1"/>
    </row>
    <row r="29" spans="2:9" ht="19" x14ac:dyDescent="0.25">
      <c r="B29" s="1" t="s">
        <v>49</v>
      </c>
      <c r="C29" s="3">
        <f>Networks!T31*C12</f>
        <v>648</v>
      </c>
      <c r="D29" s="3">
        <v>0</v>
      </c>
      <c r="E29" s="3">
        <v>0</v>
      </c>
      <c r="F29" s="3">
        <v>0</v>
      </c>
      <c r="G29" s="1"/>
      <c r="H29" s="1"/>
      <c r="I29" s="1"/>
    </row>
    <row r="30" spans="2:9" ht="19" x14ac:dyDescent="0.25">
      <c r="B30" s="1" t="s">
        <v>13</v>
      </c>
      <c r="C30" s="3">
        <v>0</v>
      </c>
      <c r="D30" s="3">
        <v>0</v>
      </c>
      <c r="E30" s="3">
        <f>Networks!U32*C13</f>
        <v>52.800000000000004</v>
      </c>
      <c r="F30" s="3">
        <v>0</v>
      </c>
      <c r="G30" s="1"/>
      <c r="H30" s="1"/>
      <c r="I30" s="1"/>
    </row>
    <row r="31" spans="2:9" ht="19" x14ac:dyDescent="0.25">
      <c r="B31" s="1" t="s">
        <v>8</v>
      </c>
      <c r="C31" s="3">
        <f>Networks!Z35*C7</f>
        <v>45.884999999999998</v>
      </c>
      <c r="D31" s="3">
        <v>0</v>
      </c>
      <c r="E31" s="3">
        <v>0</v>
      </c>
      <c r="F31" s="3">
        <f>Networks!Z35*C8</f>
        <v>3.22</v>
      </c>
      <c r="G31" s="1"/>
      <c r="H31" s="1"/>
      <c r="I31" s="1"/>
    </row>
    <row r="32" spans="2:9" ht="19" x14ac:dyDescent="0.25">
      <c r="B32" s="1" t="s">
        <v>60</v>
      </c>
      <c r="C32" s="3">
        <v>0</v>
      </c>
      <c r="D32" s="3">
        <v>0</v>
      </c>
      <c r="E32" s="3">
        <v>0</v>
      </c>
      <c r="F32" s="3">
        <v>0</v>
      </c>
      <c r="G32" s="1"/>
      <c r="H32" s="1"/>
      <c r="I32" s="1"/>
    </row>
    <row r="33" spans="2:9" ht="19" x14ac:dyDescent="0.25">
      <c r="B33" s="18" t="s">
        <v>22</v>
      </c>
      <c r="C33" s="24">
        <f>E30*C4+F31</f>
        <v>15.680800000000001</v>
      </c>
      <c r="D33" s="3"/>
      <c r="E33" s="3"/>
      <c r="F33" s="3"/>
      <c r="G33" s="1"/>
      <c r="H33" s="1"/>
      <c r="I33" s="1"/>
    </row>
    <row r="34" spans="2:9" ht="19" x14ac:dyDescent="0.25">
      <c r="B34" s="18" t="s">
        <v>20</v>
      </c>
      <c r="C34" s="24">
        <f>(C29+C31+C32*C14)*C2+C33</f>
        <v>100.33477000000001</v>
      </c>
      <c r="D34" s="3"/>
      <c r="E34" s="3"/>
      <c r="F34" s="3"/>
      <c r="G34" s="1"/>
      <c r="H34" s="1"/>
      <c r="I34" s="1"/>
    </row>
    <row r="35" spans="2:9" ht="19" x14ac:dyDescent="0.25">
      <c r="B35" s="18" t="s">
        <v>41</v>
      </c>
      <c r="C35" s="19">
        <v>2416</v>
      </c>
      <c r="D35" s="3"/>
      <c r="E35" s="3"/>
      <c r="F35" s="3"/>
      <c r="G35" s="1"/>
      <c r="H35" s="1"/>
      <c r="I35" s="1"/>
    </row>
    <row r="36" spans="2:9" ht="19" x14ac:dyDescent="0.25">
      <c r="B36" s="1"/>
      <c r="C36" s="25"/>
      <c r="D36" s="3"/>
      <c r="E36" s="3"/>
      <c r="F36" s="3"/>
      <c r="G36" s="1"/>
      <c r="H36" s="1"/>
      <c r="I36" s="1"/>
    </row>
    <row r="37" spans="2:9" ht="19" x14ac:dyDescent="0.25">
      <c r="B37" s="1"/>
      <c r="C37" s="3"/>
      <c r="D37" s="3"/>
      <c r="E37" s="3"/>
      <c r="F37" s="3"/>
      <c r="G37" s="1"/>
      <c r="H37" s="1"/>
      <c r="I37" s="1"/>
    </row>
    <row r="38" spans="2:9" ht="21" x14ac:dyDescent="0.25">
      <c r="B38" s="23" t="s">
        <v>7</v>
      </c>
      <c r="C38" s="17" t="s">
        <v>14</v>
      </c>
      <c r="D38" s="17" t="s">
        <v>18</v>
      </c>
      <c r="E38" s="17" t="s">
        <v>17</v>
      </c>
      <c r="F38" s="17" t="s">
        <v>59</v>
      </c>
      <c r="G38" s="1"/>
      <c r="H38" s="1"/>
      <c r="I38" s="1"/>
    </row>
    <row r="39" spans="2:9" ht="19" x14ac:dyDescent="0.25">
      <c r="B39" s="1" t="s">
        <v>49</v>
      </c>
      <c r="C39" s="3">
        <f>C12*Networks!T56</f>
        <v>3240</v>
      </c>
      <c r="D39" s="3">
        <v>0</v>
      </c>
      <c r="E39" s="3">
        <v>0</v>
      </c>
      <c r="F39" s="3">
        <v>0</v>
      </c>
      <c r="G39" s="1"/>
      <c r="H39" s="1"/>
      <c r="I39" s="1"/>
    </row>
    <row r="40" spans="2:9" ht="19" x14ac:dyDescent="0.25">
      <c r="B40" s="1" t="s">
        <v>13</v>
      </c>
      <c r="C40" s="3">
        <v>0</v>
      </c>
      <c r="D40" s="3">
        <v>0</v>
      </c>
      <c r="E40" s="3">
        <f>C13*Networks!U57</f>
        <v>264</v>
      </c>
      <c r="F40" s="3">
        <v>0</v>
      </c>
      <c r="G40" s="1"/>
      <c r="H40" s="1"/>
      <c r="I40" s="1"/>
    </row>
    <row r="41" spans="2:9" ht="19" x14ac:dyDescent="0.25">
      <c r="B41" s="1" t="s">
        <v>8</v>
      </c>
      <c r="C41" s="3">
        <f>C7*Networks!AA61</f>
        <v>58.709999999999994</v>
      </c>
      <c r="D41" s="3">
        <v>0</v>
      </c>
      <c r="E41" s="3">
        <v>0</v>
      </c>
      <c r="F41" s="3">
        <f>C8*Networks!AA61</f>
        <v>4.12</v>
      </c>
      <c r="G41" s="1"/>
      <c r="H41" s="1"/>
      <c r="I41" s="1"/>
    </row>
    <row r="42" spans="2:9" ht="19" x14ac:dyDescent="0.25">
      <c r="B42" s="1" t="s">
        <v>65</v>
      </c>
      <c r="C42" s="3">
        <f>C10*Networks!W59</f>
        <v>648</v>
      </c>
      <c r="D42" s="3">
        <f>C11*Networks!W59</f>
        <v>3.5</v>
      </c>
      <c r="E42" s="3">
        <v>0</v>
      </c>
      <c r="F42" s="3">
        <v>0</v>
      </c>
      <c r="G42" s="1"/>
      <c r="H42" s="1"/>
      <c r="I42" s="1"/>
    </row>
    <row r="43" spans="2:9" ht="19" x14ac:dyDescent="0.25">
      <c r="B43" s="18" t="s">
        <v>22</v>
      </c>
      <c r="C43" s="24">
        <f>E40*C4+F41</f>
        <v>66.423999999999992</v>
      </c>
      <c r="D43" s="3"/>
      <c r="E43" s="3"/>
      <c r="F43" s="3"/>
      <c r="G43" s="1"/>
      <c r="H43" s="1"/>
      <c r="I43" s="1"/>
    </row>
    <row r="44" spans="2:9" ht="19" x14ac:dyDescent="0.25">
      <c r="B44" s="18" t="s">
        <v>20</v>
      </c>
      <c r="C44" s="24">
        <f>(C39+C41+C42)*C2+D42*C3+C43</f>
        <v>548.09762000000001</v>
      </c>
      <c r="D44" s="3"/>
      <c r="E44" s="3"/>
      <c r="F44" s="3"/>
      <c r="G44" s="1"/>
      <c r="H44" s="1"/>
      <c r="I44" s="1"/>
    </row>
    <row r="45" spans="2:9" ht="19" x14ac:dyDescent="0.25">
      <c r="B45" s="18" t="s">
        <v>41</v>
      </c>
      <c r="C45" s="19">
        <v>1976</v>
      </c>
      <c r="D45" s="3"/>
      <c r="E45" s="3"/>
      <c r="F45" s="3"/>
      <c r="G45" s="1"/>
      <c r="H45" s="1"/>
      <c r="I45" s="1"/>
    </row>
    <row r="46" spans="2:9" ht="19" x14ac:dyDescent="0.25">
      <c r="B46" s="1"/>
      <c r="C46" s="3"/>
      <c r="D46" s="3"/>
      <c r="E46" s="3"/>
      <c r="F46" s="3"/>
      <c r="G46" s="1"/>
      <c r="H46" s="1"/>
      <c r="I46" s="1"/>
    </row>
    <row r="47" spans="2:9" ht="19" x14ac:dyDescent="0.25">
      <c r="B47" s="1"/>
      <c r="C47" s="3"/>
      <c r="D47" s="3"/>
      <c r="E47" s="3"/>
      <c r="F47" s="3"/>
      <c r="G47" s="1"/>
      <c r="H47" s="1"/>
      <c r="I47" s="1"/>
    </row>
    <row r="48" spans="2:9" ht="21" x14ac:dyDescent="0.25">
      <c r="B48" s="23" t="s">
        <v>28</v>
      </c>
      <c r="C48" s="17" t="s">
        <v>14</v>
      </c>
      <c r="D48" s="17" t="s">
        <v>18</v>
      </c>
      <c r="E48" s="17" t="s">
        <v>17</v>
      </c>
      <c r="F48" s="17" t="s">
        <v>59</v>
      </c>
      <c r="G48" s="1"/>
      <c r="H48" s="1"/>
      <c r="I48" s="1"/>
    </row>
    <row r="49" spans="2:9" ht="19" x14ac:dyDescent="0.25">
      <c r="B49" s="1" t="s">
        <v>49</v>
      </c>
      <c r="C49" s="3">
        <f>C12*Networks!T86</f>
        <v>3240</v>
      </c>
      <c r="D49" s="3">
        <v>0</v>
      </c>
      <c r="E49" s="3">
        <v>0</v>
      </c>
      <c r="F49" s="3">
        <v>0</v>
      </c>
      <c r="G49" s="1"/>
      <c r="H49" s="1"/>
      <c r="I49" s="1"/>
    </row>
    <row r="50" spans="2:9" ht="19" x14ac:dyDescent="0.25">
      <c r="B50" s="1" t="s">
        <v>13</v>
      </c>
      <c r="C50" s="3">
        <v>0</v>
      </c>
      <c r="D50" s="3">
        <v>0</v>
      </c>
      <c r="E50" s="3">
        <f>C13*Networks!U87</f>
        <v>264</v>
      </c>
      <c r="F50" s="3">
        <v>0</v>
      </c>
      <c r="G50" s="1"/>
      <c r="H50" s="1"/>
      <c r="I50" s="1"/>
    </row>
    <row r="51" spans="2:9" ht="19" x14ac:dyDescent="0.25">
      <c r="B51" s="1" t="s">
        <v>8</v>
      </c>
      <c r="C51" s="3">
        <f>Networks!AA91*C7</f>
        <v>58.709999999999994</v>
      </c>
      <c r="D51" s="3">
        <v>0</v>
      </c>
      <c r="E51" s="3">
        <v>0</v>
      </c>
      <c r="F51" s="3">
        <f>Networks!AA91*C8</f>
        <v>4.12</v>
      </c>
      <c r="G51" s="1"/>
      <c r="H51" s="1"/>
      <c r="I51" s="1"/>
    </row>
    <row r="52" spans="2:9" ht="19" x14ac:dyDescent="0.25">
      <c r="B52" s="1" t="s">
        <v>48</v>
      </c>
      <c r="C52" s="3">
        <f>C9*Networks!W89</f>
        <v>408</v>
      </c>
      <c r="D52" s="3">
        <v>0</v>
      </c>
      <c r="E52" s="3">
        <v>0</v>
      </c>
      <c r="F52" s="3">
        <v>0</v>
      </c>
      <c r="G52" s="1"/>
      <c r="H52" s="1"/>
      <c r="I52" s="1"/>
    </row>
    <row r="53" spans="2:9" ht="19" x14ac:dyDescent="0.25">
      <c r="B53" s="18" t="s">
        <v>22</v>
      </c>
      <c r="C53" s="24">
        <f>E50*C4+F51</f>
        <v>66.423999999999992</v>
      </c>
      <c r="D53" s="3"/>
      <c r="E53" s="3"/>
      <c r="F53" s="3"/>
      <c r="G53" s="1"/>
      <c r="H53" s="1"/>
      <c r="I53" s="1"/>
    </row>
    <row r="54" spans="2:9" ht="19" x14ac:dyDescent="0.25">
      <c r="B54" s="18" t="s">
        <v>20</v>
      </c>
      <c r="C54" s="24">
        <f>(C49+C51+C52)*C2+C53</f>
        <v>518.64261999999997</v>
      </c>
      <c r="D54" s="3"/>
      <c r="E54" s="3"/>
      <c r="F54" s="3"/>
      <c r="G54" s="1"/>
      <c r="H54" s="1"/>
      <c r="I54" s="1"/>
    </row>
    <row r="55" spans="2:9" ht="19" x14ac:dyDescent="0.25">
      <c r="B55" s="18" t="s">
        <v>41</v>
      </c>
      <c r="C55" s="19">
        <v>3290</v>
      </c>
      <c r="D55" s="3"/>
      <c r="E55" s="3"/>
      <c r="F55" s="3"/>
      <c r="G55" s="1"/>
      <c r="H55" s="1"/>
      <c r="I55" s="1"/>
    </row>
    <row r="56" spans="2:9" ht="19" x14ac:dyDescent="0.25">
      <c r="B56" s="1"/>
      <c r="C56" s="3"/>
      <c r="D56" s="3"/>
      <c r="E56" s="3"/>
      <c r="F56" s="3"/>
      <c r="G56" s="1"/>
      <c r="H56" s="1"/>
      <c r="I56" s="1"/>
    </row>
    <row r="57" spans="2:9" ht="19" x14ac:dyDescent="0.25">
      <c r="B57" s="1"/>
      <c r="C57" s="3"/>
      <c r="D57" s="3"/>
      <c r="E57" s="3"/>
      <c r="F57" s="3"/>
      <c r="G57" s="1"/>
      <c r="H57" s="1"/>
      <c r="I57" s="1"/>
    </row>
    <row r="58" spans="2:9" ht="21" x14ac:dyDescent="0.25">
      <c r="B58" s="23" t="s">
        <v>29</v>
      </c>
      <c r="C58" s="17" t="s">
        <v>14</v>
      </c>
      <c r="D58" s="17" t="s">
        <v>18</v>
      </c>
      <c r="E58" s="17" t="s">
        <v>17</v>
      </c>
      <c r="F58" s="17" t="s">
        <v>59</v>
      </c>
      <c r="G58" s="1"/>
      <c r="H58" s="1"/>
      <c r="I58" s="1"/>
    </row>
    <row r="59" spans="2:9" ht="19" x14ac:dyDescent="0.25">
      <c r="B59" s="1" t="s">
        <v>49</v>
      </c>
      <c r="C59" s="3">
        <f>C12*Networks!T114</f>
        <v>1944</v>
      </c>
      <c r="D59" s="3">
        <v>0</v>
      </c>
      <c r="E59" s="3">
        <v>0</v>
      </c>
      <c r="F59" s="3">
        <v>0</v>
      </c>
      <c r="G59" s="1"/>
      <c r="H59" s="1"/>
      <c r="I59" s="1"/>
    </row>
    <row r="60" spans="2:9" ht="19" x14ac:dyDescent="0.25">
      <c r="B60" s="1" t="s">
        <v>13</v>
      </c>
      <c r="C60" s="3">
        <v>0</v>
      </c>
      <c r="D60" s="3">
        <v>0</v>
      </c>
      <c r="E60" s="3">
        <f>0.6*264</f>
        <v>158.4</v>
      </c>
      <c r="F60" s="3">
        <v>0</v>
      </c>
      <c r="G60" s="1"/>
      <c r="H60" s="1"/>
      <c r="I60" s="1"/>
    </row>
    <row r="61" spans="2:9" ht="19" x14ac:dyDescent="0.25">
      <c r="B61" s="1" t="s">
        <v>8</v>
      </c>
      <c r="C61" s="25">
        <f>Networks!AC121*C7</f>
        <v>52.155000000000001</v>
      </c>
      <c r="D61" s="3">
        <v>0</v>
      </c>
      <c r="E61" s="3">
        <v>0</v>
      </c>
      <c r="F61" s="25">
        <f>0.6*C8</f>
        <v>12</v>
      </c>
      <c r="G61" s="1"/>
      <c r="H61" s="1"/>
      <c r="I61" s="1"/>
    </row>
    <row r="62" spans="2:9" ht="19" x14ac:dyDescent="0.25">
      <c r="B62" s="1" t="s">
        <v>60</v>
      </c>
      <c r="C62" s="3">
        <v>0</v>
      </c>
      <c r="D62" s="3">
        <v>0</v>
      </c>
      <c r="E62" s="3">
        <v>0</v>
      </c>
      <c r="F62" s="3">
        <v>0</v>
      </c>
      <c r="G62" s="1"/>
      <c r="H62" s="1"/>
      <c r="I62" s="1"/>
    </row>
    <row r="63" spans="2:9" ht="19" x14ac:dyDescent="0.25">
      <c r="B63" s="1" t="s">
        <v>65</v>
      </c>
      <c r="C63" s="3">
        <f>C10*Networks!X117</f>
        <v>162</v>
      </c>
      <c r="D63" s="3">
        <f>C11*Networks!X117</f>
        <v>0.875</v>
      </c>
      <c r="E63" s="3">
        <v>0</v>
      </c>
      <c r="F63" s="3">
        <v>0</v>
      </c>
      <c r="G63" s="1"/>
      <c r="H63" s="1"/>
      <c r="I63" s="1"/>
    </row>
    <row r="64" spans="2:9" ht="19" x14ac:dyDescent="0.25">
      <c r="B64" s="1" t="s">
        <v>48</v>
      </c>
      <c r="C64" s="3">
        <f>C9*Networks!Y117</f>
        <v>102</v>
      </c>
      <c r="D64" s="3">
        <v>0</v>
      </c>
      <c r="E64" s="3">
        <v>0</v>
      </c>
      <c r="F64" s="3">
        <v>0</v>
      </c>
      <c r="G64" s="1"/>
      <c r="H64" s="1"/>
      <c r="I64" s="1"/>
    </row>
    <row r="65" spans="2:9" ht="19" x14ac:dyDescent="0.25">
      <c r="B65" s="18" t="s">
        <v>22</v>
      </c>
      <c r="C65" s="24">
        <f>E60*C4+F61</f>
        <v>49.382399999999997</v>
      </c>
      <c r="D65" s="3"/>
      <c r="E65" s="3"/>
      <c r="F65" s="3"/>
      <c r="G65" s="1"/>
      <c r="H65" s="1"/>
      <c r="I65" s="1"/>
    </row>
    <row r="66" spans="2:9" ht="19" x14ac:dyDescent="0.25">
      <c r="B66" s="18" t="s">
        <v>20</v>
      </c>
      <c r="C66" s="24">
        <f>SUM(C59:C64)*C2+D63*C3+C65</f>
        <v>325.16505999999998</v>
      </c>
      <c r="D66" s="3"/>
      <c r="E66" s="3"/>
      <c r="F66" s="3"/>
      <c r="G66" s="1"/>
      <c r="H66" s="1"/>
      <c r="I66" s="1"/>
    </row>
    <row r="67" spans="2:9" ht="19" x14ac:dyDescent="0.25">
      <c r="B67" s="18" t="s">
        <v>41</v>
      </c>
      <c r="C67" s="19">
        <v>2524</v>
      </c>
      <c r="D67" s="3"/>
      <c r="E67" s="3"/>
      <c r="F67" s="3"/>
      <c r="G67" s="1"/>
      <c r="H67" s="1"/>
      <c r="I67" s="1"/>
    </row>
    <row r="68" spans="2:9" ht="19" x14ac:dyDescent="0.25">
      <c r="B68" s="1"/>
      <c r="C68" s="3"/>
      <c r="D68" s="3"/>
      <c r="E68" s="3"/>
      <c r="F68" s="3"/>
      <c r="G68" s="1"/>
      <c r="H68" s="1"/>
      <c r="I68" s="1"/>
    </row>
    <row r="69" spans="2:9" ht="19" x14ac:dyDescent="0.25">
      <c r="B69" s="1"/>
      <c r="C69" s="3"/>
      <c r="D69" s="3"/>
      <c r="E69" s="3"/>
      <c r="F69" s="3"/>
      <c r="G69" s="1"/>
      <c r="H69" s="1"/>
      <c r="I69" s="1"/>
    </row>
    <row r="70" spans="2:9" ht="21" x14ac:dyDescent="0.25">
      <c r="B70" s="23" t="s">
        <v>26</v>
      </c>
      <c r="C70" s="17" t="s">
        <v>14</v>
      </c>
      <c r="D70" s="17" t="s">
        <v>18</v>
      </c>
      <c r="E70" s="17" t="s">
        <v>17</v>
      </c>
      <c r="F70" s="17" t="s">
        <v>59</v>
      </c>
      <c r="G70" s="1"/>
      <c r="H70" s="1"/>
      <c r="I70" s="1"/>
    </row>
    <row r="71" spans="2:9" ht="19" x14ac:dyDescent="0.25">
      <c r="B71" s="1" t="s">
        <v>49</v>
      </c>
      <c r="C71" s="3">
        <f>C12*Networks!T152</f>
        <v>648</v>
      </c>
      <c r="D71" s="3">
        <v>0</v>
      </c>
      <c r="E71" s="3">
        <v>0</v>
      </c>
      <c r="F71" s="3">
        <v>0</v>
      </c>
      <c r="G71" s="1"/>
      <c r="H71" s="1"/>
      <c r="I71" s="1"/>
    </row>
    <row r="72" spans="2:9" ht="19" x14ac:dyDescent="0.25">
      <c r="B72" s="1" t="s">
        <v>13</v>
      </c>
      <c r="C72" s="3">
        <v>0</v>
      </c>
      <c r="D72" s="3">
        <v>0</v>
      </c>
      <c r="E72" s="3">
        <f>C13*Networks!U153</f>
        <v>52.800000000000004</v>
      </c>
      <c r="F72" s="3">
        <v>0</v>
      </c>
      <c r="G72" s="1"/>
      <c r="H72" s="1"/>
      <c r="I72" s="1"/>
    </row>
    <row r="73" spans="2:9" ht="19" x14ac:dyDescent="0.25">
      <c r="B73" s="1" t="s">
        <v>8</v>
      </c>
      <c r="C73" s="3">
        <f>C7*Networks!Z156</f>
        <v>60.134999999999998</v>
      </c>
      <c r="D73" s="3">
        <v>0</v>
      </c>
      <c r="E73" s="3">
        <v>0</v>
      </c>
      <c r="F73" s="3">
        <f>C8*Networks!Z156</f>
        <v>4.22</v>
      </c>
      <c r="G73" s="1"/>
      <c r="H73" s="1"/>
      <c r="I73" s="1"/>
    </row>
    <row r="74" spans="2:9" ht="19" x14ac:dyDescent="0.25">
      <c r="B74" s="18" t="s">
        <v>22</v>
      </c>
      <c r="C74" s="24">
        <f>E72*C4+F73</f>
        <v>16.680800000000001</v>
      </c>
      <c r="D74" s="3"/>
      <c r="E74" s="3"/>
      <c r="F74" s="3"/>
      <c r="G74" s="1"/>
      <c r="H74" s="1"/>
      <c r="I74" s="1"/>
    </row>
    <row r="75" spans="2:9" ht="19" x14ac:dyDescent="0.25">
      <c r="B75" s="18" t="s">
        <v>20</v>
      </c>
      <c r="C75" s="24">
        <f>(C71+C73)*C2+C74</f>
        <v>103.07327000000001</v>
      </c>
      <c r="D75" s="3"/>
      <c r="E75" s="3"/>
      <c r="F75" s="3"/>
      <c r="G75" s="1"/>
      <c r="H75" s="1"/>
      <c r="I75" s="1"/>
    </row>
    <row r="76" spans="2:9" ht="19" x14ac:dyDescent="0.25">
      <c r="B76" s="18" t="s">
        <v>41</v>
      </c>
      <c r="C76" s="19">
        <v>1012</v>
      </c>
      <c r="D76" s="3"/>
      <c r="E76" s="3"/>
      <c r="F76" s="3"/>
      <c r="G76" s="1"/>
      <c r="H76" s="1"/>
      <c r="I76" s="1"/>
    </row>
    <row r="77" spans="2:9" ht="19" x14ac:dyDescent="0.25">
      <c r="B77" s="1"/>
      <c r="C77" s="3"/>
      <c r="D77" s="3"/>
      <c r="E77" s="3"/>
      <c r="F77" s="3"/>
      <c r="G77" s="1"/>
      <c r="H77" s="1"/>
      <c r="I77" s="1"/>
    </row>
    <row r="78" spans="2:9" ht="19" x14ac:dyDescent="0.25">
      <c r="E78" s="3"/>
      <c r="F78" s="3"/>
      <c r="G78" s="1"/>
      <c r="H78" s="1"/>
      <c r="I78" s="1"/>
    </row>
    <row r="79" spans="2:9" ht="19" x14ac:dyDescent="0.25">
      <c r="E79" s="3"/>
      <c r="F79" s="3"/>
      <c r="G79" s="1"/>
      <c r="H79" s="1"/>
      <c r="I79" s="1"/>
    </row>
    <row r="80" spans="2:9" ht="19" x14ac:dyDescent="0.25">
      <c r="E80" s="3"/>
      <c r="F80" s="3"/>
      <c r="G80" s="1"/>
      <c r="H80" s="1"/>
      <c r="I80" s="1"/>
    </row>
    <row r="81" spans="2:9" ht="19" x14ac:dyDescent="0.25">
      <c r="B81" s="1"/>
      <c r="C81" s="3"/>
      <c r="D81" s="3"/>
      <c r="E81" s="3"/>
      <c r="F81" s="3"/>
      <c r="G81" s="1"/>
      <c r="H81" s="1"/>
      <c r="I81" s="1"/>
    </row>
    <row r="82" spans="2:9" ht="21" x14ac:dyDescent="0.25">
      <c r="B82" s="23" t="s">
        <v>32</v>
      </c>
      <c r="C82" s="17" t="s">
        <v>14</v>
      </c>
      <c r="D82" s="17" t="s">
        <v>18</v>
      </c>
      <c r="E82" s="17" t="s">
        <v>17</v>
      </c>
      <c r="F82" s="17" t="s">
        <v>59</v>
      </c>
      <c r="G82" s="1"/>
      <c r="H82" s="1"/>
      <c r="I82" s="1"/>
    </row>
    <row r="83" spans="2:9" ht="19" x14ac:dyDescent="0.25">
      <c r="B83" s="1" t="s">
        <v>49</v>
      </c>
      <c r="C83" s="3">
        <f>C12*Networks!T172</f>
        <v>388.8</v>
      </c>
      <c r="D83" s="3">
        <v>0</v>
      </c>
      <c r="E83" s="3">
        <v>0</v>
      </c>
      <c r="F83" s="3">
        <v>0</v>
      </c>
      <c r="G83" s="1"/>
      <c r="H83" s="1"/>
      <c r="I83" s="1"/>
    </row>
    <row r="84" spans="2:9" ht="19" x14ac:dyDescent="0.25">
      <c r="B84" s="1" t="s">
        <v>13</v>
      </c>
      <c r="C84" s="3">
        <v>0</v>
      </c>
      <c r="D84" s="3">
        <v>0</v>
      </c>
      <c r="E84" s="3">
        <f>'GHG Emission'!C13*Networks!U173</f>
        <v>31.68</v>
      </c>
      <c r="F84" s="3">
        <v>0</v>
      </c>
      <c r="G84" s="1"/>
      <c r="H84" s="1"/>
      <c r="I84" s="1"/>
    </row>
    <row r="85" spans="2:9" ht="19" x14ac:dyDescent="0.25">
      <c r="B85" s="1" t="s">
        <v>8</v>
      </c>
      <c r="C85" s="25">
        <f>C7*Networks!AC179</f>
        <v>11.08365</v>
      </c>
      <c r="D85" s="3">
        <v>0</v>
      </c>
      <c r="E85" s="3">
        <v>0</v>
      </c>
      <c r="F85" s="25">
        <f>C8*Networks!AC179</f>
        <v>0.77780000000000005</v>
      </c>
      <c r="G85" s="1"/>
      <c r="H85" s="1"/>
      <c r="I85" s="1"/>
    </row>
    <row r="86" spans="2:9" ht="19" x14ac:dyDescent="0.25">
      <c r="B86" s="1" t="s">
        <v>60</v>
      </c>
      <c r="C86" s="3">
        <v>0</v>
      </c>
      <c r="D86" s="3">
        <v>0</v>
      </c>
      <c r="E86" s="3">
        <v>0</v>
      </c>
      <c r="F86" s="3">
        <v>0</v>
      </c>
      <c r="G86" s="1"/>
      <c r="H86" s="1"/>
      <c r="I86" s="1"/>
    </row>
    <row r="87" spans="2:9" ht="19" x14ac:dyDescent="0.25">
      <c r="B87" s="1" t="s">
        <v>65</v>
      </c>
      <c r="C87" s="3">
        <f>C10*Networks!X175</f>
        <v>32.4</v>
      </c>
      <c r="D87" s="3">
        <f>C11*Networks!X175</f>
        <v>0.17500000000000002</v>
      </c>
      <c r="E87" s="3"/>
      <c r="F87" s="3"/>
      <c r="G87" s="1"/>
      <c r="H87" s="1"/>
      <c r="I87" s="1"/>
    </row>
    <row r="88" spans="2:9" ht="19" x14ac:dyDescent="0.25">
      <c r="B88" s="1" t="s">
        <v>48</v>
      </c>
      <c r="C88" s="3">
        <f>C9*Networks!Y175</f>
        <v>20.400000000000002</v>
      </c>
      <c r="D88" s="3"/>
      <c r="E88" s="3"/>
      <c r="F88" s="3"/>
      <c r="G88" s="1"/>
      <c r="H88" s="1"/>
      <c r="I88" s="1"/>
    </row>
    <row r="89" spans="2:9" ht="19" x14ac:dyDescent="0.25">
      <c r="B89" s="18" t="s">
        <v>22</v>
      </c>
      <c r="C89" s="24">
        <f>E84*C4+F85</f>
        <v>8.2542799999999996</v>
      </c>
      <c r="D89" s="3"/>
      <c r="E89" s="3"/>
      <c r="F89" s="3"/>
      <c r="G89" s="1"/>
      <c r="H89" s="1"/>
      <c r="I89" s="1"/>
    </row>
    <row r="90" spans="2:9" ht="19" x14ac:dyDescent="0.25">
      <c r="B90" s="18" t="s">
        <v>20</v>
      </c>
      <c r="C90" s="24">
        <f>SUM(C83:C88)*C2+ D87*C3 +C89</f>
        <v>63.490435299999994</v>
      </c>
      <c r="D90" s="3"/>
      <c r="E90" s="3"/>
      <c r="F90" s="3"/>
      <c r="G90" s="1"/>
      <c r="H90" s="1"/>
      <c r="I90" s="1"/>
    </row>
    <row r="91" spans="2:9" ht="19" x14ac:dyDescent="0.25">
      <c r="B91" s="18" t="s">
        <v>41</v>
      </c>
      <c r="C91" s="19">
        <v>505</v>
      </c>
      <c r="D91" s="3"/>
      <c r="E91" s="3"/>
      <c r="F91" s="3"/>
      <c r="G91" s="1"/>
      <c r="H91" s="1"/>
      <c r="I91" s="1"/>
    </row>
    <row r="92" spans="2:9" ht="19" x14ac:dyDescent="0.25">
      <c r="B92" s="1"/>
      <c r="C92" s="3"/>
      <c r="D92" s="3"/>
      <c r="E92" s="3"/>
      <c r="F92" s="3"/>
    </row>
    <row r="98" spans="2:6" ht="21" x14ac:dyDescent="0.25">
      <c r="B98" s="38" t="s">
        <v>94</v>
      </c>
    </row>
    <row r="100" spans="2:6" ht="19" x14ac:dyDescent="0.25">
      <c r="B100" s="1"/>
      <c r="C100" s="3" t="s">
        <v>103</v>
      </c>
      <c r="D100" s="3" t="s">
        <v>23</v>
      </c>
      <c r="E100" s="3" t="s">
        <v>24</v>
      </c>
      <c r="F100" s="3" t="s">
        <v>25</v>
      </c>
    </row>
    <row r="101" spans="2:6" ht="19" x14ac:dyDescent="0.25">
      <c r="B101" s="1" t="s">
        <v>27</v>
      </c>
      <c r="C101" s="3">
        <v>4.05</v>
      </c>
      <c r="D101" s="3">
        <f>C22</f>
        <v>83.414000000000001</v>
      </c>
      <c r="E101" s="3">
        <f>C23</f>
        <v>515.39373499999999</v>
      </c>
      <c r="F101" s="3">
        <f>C24</f>
        <v>5059</v>
      </c>
    </row>
    <row r="102" spans="2:6" ht="19" x14ac:dyDescent="0.25">
      <c r="B102" s="1" t="s">
        <v>0</v>
      </c>
      <c r="C102" s="3">
        <v>2.36</v>
      </c>
      <c r="D102" s="25">
        <f>C33</f>
        <v>15.680800000000001</v>
      </c>
      <c r="E102" s="25">
        <f>C34</f>
        <v>100.33477000000001</v>
      </c>
      <c r="F102" s="3">
        <f>C35</f>
        <v>2416</v>
      </c>
    </row>
    <row r="103" spans="2:6" ht="19" x14ac:dyDescent="0.25">
      <c r="B103" s="1" t="s">
        <v>51</v>
      </c>
      <c r="C103" s="3">
        <v>5</v>
      </c>
      <c r="D103" s="25">
        <f>C43</f>
        <v>66.423999999999992</v>
      </c>
      <c r="E103" s="25">
        <f>C44</f>
        <v>548.09762000000001</v>
      </c>
      <c r="F103" s="3">
        <f>C45</f>
        <v>1976</v>
      </c>
    </row>
    <row r="104" spans="2:6" ht="19" x14ac:dyDescent="0.25">
      <c r="B104" s="1" t="s">
        <v>28</v>
      </c>
      <c r="C104" s="3">
        <v>4.2</v>
      </c>
      <c r="D104" s="25">
        <f>C53</f>
        <v>66.423999999999992</v>
      </c>
      <c r="E104" s="25">
        <f>C54</f>
        <v>518.64261999999997</v>
      </c>
      <c r="F104" s="3">
        <f>C55</f>
        <v>3290</v>
      </c>
    </row>
    <row r="105" spans="2:6" ht="19" x14ac:dyDescent="0.25">
      <c r="B105" s="1" t="s">
        <v>26</v>
      </c>
      <c r="C105" s="3">
        <v>0.81</v>
      </c>
      <c r="D105" s="25">
        <f>C74</f>
        <v>16.680800000000001</v>
      </c>
      <c r="E105" s="25">
        <f>C75</f>
        <v>103.07327000000001</v>
      </c>
      <c r="F105" s="3">
        <f>C76</f>
        <v>1012</v>
      </c>
    </row>
    <row r="106" spans="2:6" ht="19" x14ac:dyDescent="0.25">
      <c r="B106" s="1" t="s">
        <v>29</v>
      </c>
      <c r="C106" s="3">
        <v>3.68</v>
      </c>
      <c r="D106" s="25">
        <f>C65</f>
        <v>49.382399999999997</v>
      </c>
      <c r="E106" s="25">
        <f>C66</f>
        <v>325.16505999999998</v>
      </c>
      <c r="F106" s="3">
        <f>C67</f>
        <v>2524</v>
      </c>
    </row>
    <row r="126" spans="3:5" x14ac:dyDescent="0.2">
      <c r="C126" s="2"/>
      <c r="D126" s="2"/>
      <c r="E126" s="2"/>
    </row>
    <row r="127" spans="3:5" x14ac:dyDescent="0.2">
      <c r="C127" s="2"/>
      <c r="D127" s="2"/>
      <c r="E127" s="2"/>
    </row>
    <row r="128" spans="3:5" x14ac:dyDescent="0.2">
      <c r="C128" s="2"/>
      <c r="D128" s="2"/>
      <c r="E128" s="2"/>
    </row>
    <row r="129" spans="3:6" x14ac:dyDescent="0.2">
      <c r="C129" s="2"/>
      <c r="D129" s="2"/>
      <c r="E129" s="2"/>
    </row>
    <row r="130" spans="3:6" x14ac:dyDescent="0.2">
      <c r="C130" s="2"/>
      <c r="D130" s="2"/>
      <c r="E130" s="2"/>
    </row>
    <row r="131" spans="3:6" x14ac:dyDescent="0.2">
      <c r="C131" s="2"/>
      <c r="D131" s="2"/>
      <c r="E131" s="2"/>
      <c r="F131" s="26"/>
    </row>
    <row r="132" spans="3:6" x14ac:dyDescent="0.2">
      <c r="C132" s="2"/>
      <c r="D132" s="2"/>
      <c r="E132" s="2"/>
      <c r="F132" s="2"/>
    </row>
    <row r="133" spans="3:6" x14ac:dyDescent="0.2">
      <c r="F133" s="2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63CD-B157-F349-8C39-0327DF3C3A97}">
  <dimension ref="A5:G26"/>
  <sheetViews>
    <sheetView tabSelected="1" zoomScale="133" workbookViewId="0">
      <selection activeCell="D24" sqref="D24"/>
    </sheetView>
  </sheetViews>
  <sheetFormatPr baseColWidth="10" defaultRowHeight="16" x14ac:dyDescent="0.2"/>
  <cols>
    <col min="2" max="2" width="25" customWidth="1"/>
    <col min="4" max="4" width="35.1640625" customWidth="1"/>
    <col min="5" max="5" width="14.1640625" customWidth="1"/>
  </cols>
  <sheetData>
    <row r="5" spans="1:7" x14ac:dyDescent="0.2">
      <c r="A5" t="s">
        <v>30</v>
      </c>
      <c r="B5" t="s">
        <v>96</v>
      </c>
    </row>
    <row r="6" spans="1:7" x14ac:dyDescent="0.2">
      <c r="A6" t="s">
        <v>33</v>
      </c>
      <c r="B6" t="s">
        <v>91</v>
      </c>
    </row>
    <row r="7" spans="1:7" x14ac:dyDescent="0.2">
      <c r="A7" t="s">
        <v>97</v>
      </c>
      <c r="B7" t="s">
        <v>98</v>
      </c>
    </row>
    <row r="10" spans="1:7" x14ac:dyDescent="0.2">
      <c r="C10" s="2" t="s">
        <v>30</v>
      </c>
      <c r="D10" s="2" t="s">
        <v>95</v>
      </c>
      <c r="E10" s="2" t="s">
        <v>6</v>
      </c>
      <c r="F10" s="2" t="s">
        <v>33</v>
      </c>
      <c r="G10" s="2" t="s">
        <v>34</v>
      </c>
    </row>
    <row r="11" spans="1:7" x14ac:dyDescent="0.2">
      <c r="B11" t="s">
        <v>27</v>
      </c>
      <c r="C11" s="2">
        <v>0</v>
      </c>
      <c r="D11" s="2">
        <v>5059</v>
      </c>
      <c r="E11" s="2">
        <v>0.19600000000000001</v>
      </c>
      <c r="F11" s="2">
        <v>0.14299999999999999</v>
      </c>
      <c r="G11" s="2">
        <v>0</v>
      </c>
    </row>
    <row r="12" spans="1:7" x14ac:dyDescent="0.2">
      <c r="B12" t="s">
        <v>0</v>
      </c>
      <c r="C12" s="2">
        <v>3.6</v>
      </c>
      <c r="D12" s="2">
        <v>2416</v>
      </c>
      <c r="E12" s="2">
        <v>0.66</v>
      </c>
      <c r="F12" s="2">
        <v>0.76</v>
      </c>
      <c r="G12" s="2">
        <v>0.81</v>
      </c>
    </row>
    <row r="13" spans="1:7" x14ac:dyDescent="0.2">
      <c r="B13" t="s">
        <v>7</v>
      </c>
      <c r="C13" s="2">
        <v>2.57</v>
      </c>
      <c r="D13" s="2">
        <v>1976</v>
      </c>
      <c r="E13" s="2">
        <v>0.45</v>
      </c>
      <c r="F13" s="2">
        <v>0.5</v>
      </c>
      <c r="G13" s="2">
        <v>0.74</v>
      </c>
    </row>
    <row r="14" spans="1:7" x14ac:dyDescent="0.2">
      <c r="B14" t="s">
        <v>28</v>
      </c>
      <c r="C14" s="2">
        <v>0.72</v>
      </c>
      <c r="D14" s="2">
        <v>3290</v>
      </c>
      <c r="E14" s="2">
        <v>0.28000000000000003</v>
      </c>
      <c r="F14" s="2">
        <v>0.38</v>
      </c>
      <c r="G14" s="2">
        <v>0.34</v>
      </c>
    </row>
    <row r="15" spans="1:7" x14ac:dyDescent="0.2">
      <c r="B15" t="s">
        <v>29</v>
      </c>
      <c r="C15" s="2">
        <v>1.72</v>
      </c>
      <c r="D15" s="2">
        <v>2524</v>
      </c>
      <c r="E15" s="2">
        <v>0.74</v>
      </c>
      <c r="F15" s="2">
        <v>0.59</v>
      </c>
      <c r="G15" s="2">
        <v>0.68</v>
      </c>
    </row>
    <row r="16" spans="1:7" x14ac:dyDescent="0.2">
      <c r="B16" t="s">
        <v>26</v>
      </c>
      <c r="C16" s="2">
        <v>0</v>
      </c>
      <c r="D16" s="2">
        <v>1012</v>
      </c>
      <c r="E16" s="2">
        <v>0.19500000000000001</v>
      </c>
      <c r="F16" s="2">
        <v>0.82</v>
      </c>
      <c r="G16" s="2">
        <v>0</v>
      </c>
    </row>
    <row r="20" spans="3:5" x14ac:dyDescent="0.2">
      <c r="C20" s="2"/>
      <c r="D20" s="2"/>
      <c r="E20" s="2"/>
    </row>
    <row r="21" spans="3:5" x14ac:dyDescent="0.2">
      <c r="C21" s="27"/>
      <c r="D21" s="2"/>
      <c r="E21" s="27"/>
    </row>
    <row r="22" spans="3:5" x14ac:dyDescent="0.2">
      <c r="C22" s="2"/>
      <c r="D22" s="2"/>
      <c r="E22" s="2"/>
    </row>
    <row r="23" spans="3:5" x14ac:dyDescent="0.2">
      <c r="C23" s="2"/>
      <c r="D23" s="2"/>
      <c r="E23" s="2"/>
    </row>
    <row r="24" spans="3:5" x14ac:dyDescent="0.2">
      <c r="C24" s="2"/>
      <c r="D24" s="2"/>
      <c r="E24" s="2"/>
    </row>
    <row r="25" spans="3:5" x14ac:dyDescent="0.2">
      <c r="C25" s="2"/>
      <c r="D25" s="2"/>
      <c r="E25" s="2"/>
    </row>
    <row r="26" spans="3:5" x14ac:dyDescent="0.2">
      <c r="C26" s="2"/>
      <c r="D26" s="2"/>
      <c r="E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Assumptions</vt:lpstr>
      <vt:lpstr>Networks</vt:lpstr>
      <vt:lpstr>Eco-inspired Indicators</vt:lpstr>
      <vt:lpstr>GHG Emission</vt:lpstr>
      <vt:lpstr>Trade-off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Nazemi, Farshid</dc:creator>
  <cp:lastModifiedBy>Nazemi, Farshid</cp:lastModifiedBy>
  <cp:lastPrinted>2023-12-12T21:06:29Z</cp:lastPrinted>
  <dcterms:created xsi:type="dcterms:W3CDTF">2023-10-11T09:02:27Z</dcterms:created>
  <dcterms:modified xsi:type="dcterms:W3CDTF">2024-06-25T00:03:08Z</dcterms:modified>
</cp:coreProperties>
</file>