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anes\GitHub\barrierfilmtea\data\"/>
    </mc:Choice>
  </mc:AlternateContent>
  <xr:revisionPtr revIDLastSave="0" documentId="13_ncr:1_{B2CA9475-77DC-4D40-8922-196641B8D45B}" xr6:coauthVersionLast="47" xr6:coauthVersionMax="47" xr10:uidLastSave="{00000000-0000-0000-0000-000000000000}"/>
  <bookViews>
    <workbookView xWindow="5880" yWindow="90" windowWidth="19935" windowHeight="21420" activeTab="2" xr2:uid="{18A134BB-DDED-4D0C-BB32-28D771348885}"/>
  </bookViews>
  <sheets>
    <sheet name="Design" sheetId="1" r:id="rId1"/>
    <sheet name="Parameters" sheetId="4" r:id="rId2"/>
    <sheet name="Financial" sheetId="2" r:id="rId3"/>
    <sheet name="Structure" sheetId="3" r:id="rId4"/>
  </sheets>
  <definedNames>
    <definedName name="_xlnm._FilterDatabase" localSheetId="0" hidden="1">Design!$A$1:$F$97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8" i="2" l="1"/>
  <c r="D17" i="2"/>
  <c r="D33" i="1"/>
  <c r="D10" i="2"/>
  <c r="D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tc={C5A86496-A7DF-46AE-931D-0E92753F8A94}</author>
  </authors>
  <commentList>
    <comment ref="C31" authorId="0" shapeId="0" xr:uid="{C5A86496-A7DF-46AE-931D-0E92753F8A9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displaces fuel oil</t>
      </text>
    </comment>
  </commentList>
</comments>
</file>

<file path=xl/sharedStrings.xml><?xml version="1.0" encoding="utf-8"?>
<sst xmlns="http://schemas.openxmlformats.org/spreadsheetml/2006/main" count="675" uniqueCount="151">
  <si>
    <t>Technology</t>
  </si>
  <si>
    <t>Category</t>
  </si>
  <si>
    <t>Index</t>
  </si>
  <si>
    <t>Value</t>
  </si>
  <si>
    <t>Barrier Film</t>
  </si>
  <si>
    <t>Input</t>
  </si>
  <si>
    <t>Output</t>
  </si>
  <si>
    <t>Units</t>
  </si>
  <si>
    <t>Notes</t>
  </si>
  <si>
    <t>Labor</t>
  </si>
  <si>
    <t>Blown film extruder machine</t>
  </si>
  <si>
    <t>Conveyor and feed mixing tank</t>
  </si>
  <si>
    <t>$/lb</t>
  </si>
  <si>
    <t>$/person-hour</t>
  </si>
  <si>
    <t>person-hours/hour</t>
  </si>
  <si>
    <t>lb/hour</t>
  </si>
  <si>
    <t>$/unit</t>
  </si>
  <si>
    <t>Capital</t>
  </si>
  <si>
    <t>units</t>
  </si>
  <si>
    <t>Barrier film</t>
  </si>
  <si>
    <t>Electricity</t>
  </si>
  <si>
    <t>$/MWh</t>
  </si>
  <si>
    <t>Output efficiency</t>
  </si>
  <si>
    <t>10% reject rate</t>
  </si>
  <si>
    <t>Capital depreciation</t>
  </si>
  <si>
    <t>years</t>
  </si>
  <si>
    <t>Capital scale</t>
  </si>
  <si>
    <t>329 operating days/yr</t>
  </si>
  <si>
    <t>Sheet Molding Compound</t>
  </si>
  <si>
    <t xml:space="preserve">Initiators </t>
  </si>
  <si>
    <t>Conveyor</t>
  </si>
  <si>
    <t>Cost</t>
  </si>
  <si>
    <t>Maintenance</t>
  </si>
  <si>
    <t>Operations</t>
  </si>
  <si>
    <t>Annual</t>
  </si>
  <si>
    <t>Cost Multiplier</t>
  </si>
  <si>
    <t>Pyrolysis</t>
  </si>
  <si>
    <t>Catalyst</t>
  </si>
  <si>
    <t>Sand</t>
  </si>
  <si>
    <t>Pretreatment</t>
  </si>
  <si>
    <t>Purification</t>
  </si>
  <si>
    <t>Hydrogenation</t>
  </si>
  <si>
    <t>Installation</t>
  </si>
  <si>
    <t>frac/year</t>
  </si>
  <si>
    <t>Liquid fuel</t>
  </si>
  <si>
    <t>Unsaturated polyester resin</t>
  </si>
  <si>
    <t>Low profile additives</t>
  </si>
  <si>
    <t>Mineral fillers</t>
  </si>
  <si>
    <t>Thickening agents</t>
  </si>
  <si>
    <t>Other additives</t>
  </si>
  <si>
    <t>Fiber glass</t>
  </si>
  <si>
    <t>SMC machine</t>
  </si>
  <si>
    <t>Gasification</t>
  </si>
  <si>
    <t>Syngas prep</t>
  </si>
  <si>
    <t>Methanolysis</t>
  </si>
  <si>
    <t>Incineration</t>
  </si>
  <si>
    <t>Separations, gasification</t>
  </si>
  <si>
    <t>Separations, pyrolysis</t>
  </si>
  <si>
    <t>Incineration facility</t>
  </si>
  <si>
    <t>Variable</t>
  </si>
  <si>
    <t>apply to equipment purchase cost</t>
  </si>
  <si>
    <t>apply to worker and supervisor pay</t>
  </si>
  <si>
    <t>Utilities</t>
  </si>
  <si>
    <t>Natural gas</t>
  </si>
  <si>
    <t>$/MMBTU</t>
  </si>
  <si>
    <t>Supervisor</t>
  </si>
  <si>
    <t>Worker</t>
  </si>
  <si>
    <t>Burden</t>
  </si>
  <si>
    <t>Landfilling</t>
  </si>
  <si>
    <t>MWh</t>
  </si>
  <si>
    <t>Working Hours</t>
  </si>
  <si>
    <t>Operating Hours</t>
  </si>
  <si>
    <t>for labor calculations</t>
  </si>
  <si>
    <t>assume selling price same as input cost</t>
  </si>
  <si>
    <t>Contingency</t>
  </si>
  <si>
    <t>hours/year</t>
  </si>
  <si>
    <t>hours/person-year</t>
  </si>
  <si>
    <t>frac</t>
  </si>
  <si>
    <t>one-time cost; apply to equipment purchase cost</t>
  </si>
  <si>
    <t>3619 metric tons/year, 7884 operating hours/year</t>
  </si>
  <si>
    <t>Yield is 1.0886 KWh/kg, converted to MWh/lb multiplied by plastic film input rate</t>
  </si>
  <si>
    <t>Treat as no-cost waste input</t>
  </si>
  <si>
    <t>$92.35/lb in 2014 USD from Table 7 of https://www.nrel.gov/docs/fy21osti/80291.pdf; converted to 2022 dollars using PPI</t>
  </si>
  <si>
    <t>$45.74 2011 USD per U.S. ton from Table 7 of https://www.nrel.gov/docs/fy21osti/80291.pdf; converted to 2022 dollars using PPI</t>
  </si>
  <si>
    <t>MWh/hour</t>
  </si>
  <si>
    <t>3225 MWh annually</t>
  </si>
  <si>
    <t>Waste disposal</t>
  </si>
  <si>
    <t>lb</t>
  </si>
  <si>
    <t>Landfilling: $54 per ton, assuming short ton</t>
  </si>
  <si>
    <t>Landfilled waste</t>
  </si>
  <si>
    <t>$/hour</t>
  </si>
  <si>
    <t>Works out to $100K/year</t>
  </si>
  <si>
    <t>unit/hour</t>
  </si>
  <si>
    <t>Used to calculate $100K contingency annually</t>
  </si>
  <si>
    <t>Pelletizing</t>
  </si>
  <si>
    <t>Injection Molding</t>
  </si>
  <si>
    <t>Barrier film, used</t>
  </si>
  <si>
    <t>Pelletizer</t>
  </si>
  <si>
    <t>unit</t>
  </si>
  <si>
    <t>750 kg/hour</t>
  </si>
  <si>
    <t>Granulates</t>
  </si>
  <si>
    <t>from Kohler</t>
  </si>
  <si>
    <t>Polypropylene granulates, virgin</t>
  </si>
  <si>
    <t>Bathtub brackets</t>
  </si>
  <si>
    <t>Assume 10% reject rate</t>
  </si>
  <si>
    <t>Assume same as pelletizing</t>
  </si>
  <si>
    <t>Injection molder</t>
  </si>
  <si>
    <t>Solvent Treatment and Precipitation</t>
  </si>
  <si>
    <t>Water</t>
  </si>
  <si>
    <t>Ethylene glycol</t>
  </si>
  <si>
    <t>Solvent treatment equipment</t>
  </si>
  <si>
    <t>Precipitator</t>
  </si>
  <si>
    <t>fraction</t>
  </si>
  <si>
    <t>Mechanical and Solvent Cleaning</t>
  </si>
  <si>
    <t>Polyethylene</t>
  </si>
  <si>
    <t>Nylon 6</t>
  </si>
  <si>
    <t>Mechanical cleaner</t>
  </si>
  <si>
    <t>Solvent tank</t>
  </si>
  <si>
    <t>Downstream</t>
  </si>
  <si>
    <t>Leave as zero: these are consumed within the closed-loop supply chain</t>
  </si>
  <si>
    <t>41 MJ/kg film processed</t>
  </si>
  <si>
    <t>MMBTU/hr</t>
  </si>
  <si>
    <t>Efficiency is already factored in to Output amount</t>
  </si>
  <si>
    <t>US domestic crude, average price, 2022, converted from $/barrel to $/lb using average density of 850 kg/m3</t>
  </si>
  <si>
    <t>gets updated after instantiation, where needed</t>
  </si>
  <si>
    <t>$5/1000 gallons</t>
  </si>
  <si>
    <t>Diacetone alcohol</t>
  </si>
  <si>
    <t>Pelletizing with Preheating</t>
  </si>
  <si>
    <t>Pelletizing without Preheating</t>
  </si>
  <si>
    <t>MMBTU/hour</t>
  </si>
  <si>
    <t>Transportation</t>
  </si>
  <si>
    <t>264 t-km/t -&gt; 264 km of transpo per metric tonne of barrier film. Scale is 1 metric tonne film per hour after factoring in losses</t>
  </si>
  <si>
    <t>t-km/hour</t>
  </si>
  <si>
    <t>$/t-km</t>
  </si>
  <si>
    <t>Roughly $2.10/mile to transport a full truckload of about 19 metric tons -&gt; $0.068/t-km . Multiply by 264 km -&gt; 18.06 USD/t (to check scale - value not used). sources: https://www.uberfreight.com/blog/freight-trucking-rates-guide/ ; https://www.gofclogistics.com/services/dry-van-full-truckload-ftl/</t>
  </si>
  <si>
    <t>Source: https://corecheminc.com/product/ethylene-glycol/ (Used 55 gallon drum price)</t>
  </si>
  <si>
    <t>Source: https://www.alibaba.com/product-detail/PP-681K-High-Flow-Virgin-PP_1601026048098.html (mid range price used)</t>
  </si>
  <si>
    <t>Using same price as virgin granulates</t>
  </si>
  <si>
    <t>Assumed price</t>
  </si>
  <si>
    <t xml:space="preserve">20 dry tons (assume short)/day </t>
  </si>
  <si>
    <t>~350 lb light fraction per dry ton(assume short) input</t>
  </si>
  <si>
    <t>180 gal/dry short ton, 20 dry short ton/day, average value from source</t>
  </si>
  <si>
    <t>175 kWh/dry short ton, 20 dry short ton/day, average value from source</t>
  </si>
  <si>
    <t>at 99.8% solvent recovery rate (base value)</t>
  </si>
  <si>
    <t>NOT for solvent recovery. 0.976 kWh/hour = 3330.2502 BTU/hour</t>
  </si>
  <si>
    <t>All heat for solvent recovery</t>
  </si>
  <si>
    <t>Makeup solvent with 99% solvent recovery (base)</t>
  </si>
  <si>
    <t>All heat for solvent recovery: 50% of 5.3 MJ/kg solvent, x 5.56 kg recirculating solvent/kg film input, converted to MWh / hour</t>
  </si>
  <si>
    <t>EIA 2020</t>
  </si>
  <si>
    <t>theoretical output, without losses</t>
  </si>
  <si>
    <t>based on $1575/55 gal drum and density of 938 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</si>
</sst>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es, Rebecca" id="{B777F0A1-65F8-4F2E-A5BB-705EB2C3716F}" userId="Hanes, Rebecca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1" dT="2023-08-17T20:46:21.22" personId="{B777F0A1-65F8-4F2E-A5BB-705EB2C3716F}" id="{C5A86496-A7DF-46AE-931D-0E92753F8A94}">
    <text>displaces fuel oil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FB89-2D8D-4CA3-907F-314D1232B2EF}">
  <dimension ref="A1:F97"/>
  <sheetViews>
    <sheetView topLeftCell="A58" zoomScaleNormal="100" workbookViewId="0">
      <selection activeCell="D95" sqref="D95"/>
    </sheetView>
  </sheetViews>
  <sheetFormatPr defaultRowHeight="15" x14ac:dyDescent="0.25"/>
  <cols>
    <col min="1" max="1" width="33.85546875" bestFit="1" customWidth="1"/>
    <col min="2" max="2" width="19.140625" bestFit="1" customWidth="1"/>
    <col min="3" max="3" width="30.42578125" bestFit="1" customWidth="1"/>
    <col min="4" max="4" width="12" bestFit="1" customWidth="1"/>
    <col min="5" max="5" width="18.140625" bestFit="1" customWidth="1"/>
  </cols>
  <sheetData>
    <row r="1" spans="1:6" x14ac:dyDescent="0.25">
      <c r="A1" t="s">
        <v>0</v>
      </c>
      <c r="B1" t="s">
        <v>59</v>
      </c>
      <c r="C1" t="s">
        <v>2</v>
      </c>
      <c r="D1" t="s">
        <v>3</v>
      </c>
      <c r="E1" t="s">
        <v>7</v>
      </c>
      <c r="F1" t="s">
        <v>8</v>
      </c>
    </row>
    <row r="2" spans="1:6" x14ac:dyDescent="0.25">
      <c r="A2" t="s">
        <v>4</v>
      </c>
      <c r="B2" t="s">
        <v>5</v>
      </c>
      <c r="C2" t="s">
        <v>114</v>
      </c>
      <c r="D2">
        <v>1812.1998000000001</v>
      </c>
      <c r="E2" t="s">
        <v>15</v>
      </c>
      <c r="F2" s="1">
        <v>0.7</v>
      </c>
    </row>
    <row r="3" spans="1:6" x14ac:dyDescent="0.25">
      <c r="A3" t="s">
        <v>4</v>
      </c>
      <c r="B3" t="s">
        <v>5</v>
      </c>
      <c r="C3" t="s">
        <v>115</v>
      </c>
      <c r="D3">
        <v>637.13594000000001</v>
      </c>
      <c r="E3" t="s">
        <v>15</v>
      </c>
      <c r="F3" s="1">
        <v>0.3</v>
      </c>
    </row>
    <row r="4" spans="1:6" x14ac:dyDescent="0.25">
      <c r="A4" t="s">
        <v>4</v>
      </c>
      <c r="B4" t="s">
        <v>5</v>
      </c>
      <c r="C4" t="s">
        <v>130</v>
      </c>
      <c r="D4">
        <v>264</v>
      </c>
      <c r="E4" t="s">
        <v>132</v>
      </c>
      <c r="F4" s="1" t="s">
        <v>131</v>
      </c>
    </row>
    <row r="5" spans="1:6" x14ac:dyDescent="0.25">
      <c r="A5" t="s">
        <v>4</v>
      </c>
      <c r="B5" t="s">
        <v>5</v>
      </c>
      <c r="C5" t="s">
        <v>74</v>
      </c>
      <c r="D5">
        <v>1</v>
      </c>
      <c r="E5" t="s">
        <v>92</v>
      </c>
      <c r="F5" t="s">
        <v>93</v>
      </c>
    </row>
    <row r="6" spans="1:6" x14ac:dyDescent="0.25">
      <c r="A6" t="s">
        <v>4</v>
      </c>
      <c r="B6" t="s">
        <v>62</v>
      </c>
      <c r="C6" t="s">
        <v>20</v>
      </c>
      <c r="D6">
        <v>0.9</v>
      </c>
      <c r="E6" t="s">
        <v>84</v>
      </c>
      <c r="F6" t="s">
        <v>85</v>
      </c>
    </row>
    <row r="7" spans="1:6" x14ac:dyDescent="0.25">
      <c r="A7" t="s">
        <v>4</v>
      </c>
      <c r="B7" t="s">
        <v>9</v>
      </c>
      <c r="C7" t="s">
        <v>66</v>
      </c>
      <c r="D7">
        <v>6</v>
      </c>
      <c r="E7" t="s">
        <v>14</v>
      </c>
    </row>
    <row r="8" spans="1:6" x14ac:dyDescent="0.25">
      <c r="A8" t="s">
        <v>4</v>
      </c>
      <c r="B8" t="s">
        <v>9</v>
      </c>
      <c r="C8" t="s">
        <v>65</v>
      </c>
      <c r="D8">
        <v>2</v>
      </c>
      <c r="E8" t="s">
        <v>14</v>
      </c>
    </row>
    <row r="9" spans="1:6" x14ac:dyDescent="0.25">
      <c r="A9" t="s">
        <v>4</v>
      </c>
      <c r="B9" t="s">
        <v>6</v>
      </c>
      <c r="C9" t="s">
        <v>19</v>
      </c>
      <c r="D9">
        <v>2449.33574</v>
      </c>
      <c r="E9" t="s">
        <v>15</v>
      </c>
      <c r="F9" t="s">
        <v>149</v>
      </c>
    </row>
    <row r="10" spans="1:6" x14ac:dyDescent="0.25">
      <c r="A10" t="s">
        <v>4</v>
      </c>
      <c r="B10" t="s">
        <v>22</v>
      </c>
      <c r="C10" t="s">
        <v>19</v>
      </c>
      <c r="D10">
        <v>0.9</v>
      </c>
      <c r="F10" t="s">
        <v>23</v>
      </c>
    </row>
    <row r="11" spans="1:6" x14ac:dyDescent="0.25">
      <c r="A11" t="s">
        <v>4</v>
      </c>
      <c r="B11" t="s">
        <v>24</v>
      </c>
      <c r="C11" t="s">
        <v>10</v>
      </c>
      <c r="D11">
        <v>10</v>
      </c>
      <c r="E11" t="s">
        <v>25</v>
      </c>
    </row>
    <row r="12" spans="1:6" x14ac:dyDescent="0.25">
      <c r="A12" t="s">
        <v>4</v>
      </c>
      <c r="B12" t="s">
        <v>24</v>
      </c>
      <c r="C12" t="s">
        <v>11</v>
      </c>
      <c r="D12">
        <v>10</v>
      </c>
      <c r="E12" t="s">
        <v>25</v>
      </c>
    </row>
    <row r="13" spans="1:6" x14ac:dyDescent="0.25">
      <c r="A13" t="s">
        <v>4</v>
      </c>
      <c r="B13" t="s">
        <v>26</v>
      </c>
      <c r="C13" t="s">
        <v>10</v>
      </c>
      <c r="D13">
        <v>5</v>
      </c>
      <c r="E13" t="s">
        <v>18</v>
      </c>
    </row>
    <row r="14" spans="1:6" x14ac:dyDescent="0.25">
      <c r="A14" t="s">
        <v>4</v>
      </c>
      <c r="B14" t="s">
        <v>26</v>
      </c>
      <c r="C14" t="s">
        <v>11</v>
      </c>
      <c r="D14">
        <v>1</v>
      </c>
      <c r="E14" t="s">
        <v>18</v>
      </c>
    </row>
    <row r="15" spans="1:6" x14ac:dyDescent="0.25">
      <c r="A15" t="s">
        <v>36</v>
      </c>
      <c r="B15" t="s">
        <v>5</v>
      </c>
      <c r="C15" t="s">
        <v>96</v>
      </c>
      <c r="D15">
        <v>1666.67</v>
      </c>
      <c r="E15" t="s">
        <v>15</v>
      </c>
      <c r="F15" t="s">
        <v>139</v>
      </c>
    </row>
    <row r="16" spans="1:6" x14ac:dyDescent="0.25">
      <c r="A16" t="s">
        <v>36</v>
      </c>
      <c r="B16" t="s">
        <v>5</v>
      </c>
      <c r="C16" t="s">
        <v>108</v>
      </c>
      <c r="D16">
        <v>1251.8</v>
      </c>
      <c r="E16" t="s">
        <v>15</v>
      </c>
      <c r="F16" t="s">
        <v>141</v>
      </c>
    </row>
    <row r="17" spans="1:6" x14ac:dyDescent="0.25">
      <c r="A17" t="s">
        <v>36</v>
      </c>
      <c r="B17" t="s">
        <v>5</v>
      </c>
      <c r="C17" t="s">
        <v>74</v>
      </c>
      <c r="D17">
        <v>1</v>
      </c>
      <c r="E17" t="s">
        <v>92</v>
      </c>
      <c r="F17" t="s">
        <v>93</v>
      </c>
    </row>
    <row r="18" spans="1:6" x14ac:dyDescent="0.25">
      <c r="A18" t="s">
        <v>36</v>
      </c>
      <c r="B18" t="s">
        <v>62</v>
      </c>
      <c r="C18" t="s">
        <v>20</v>
      </c>
      <c r="D18">
        <v>0.1459</v>
      </c>
      <c r="E18" t="s">
        <v>69</v>
      </c>
      <c r="F18" t="s">
        <v>142</v>
      </c>
    </row>
    <row r="19" spans="1:6" x14ac:dyDescent="0.25">
      <c r="A19" t="s">
        <v>36</v>
      </c>
      <c r="B19" t="s">
        <v>9</v>
      </c>
      <c r="C19" t="s">
        <v>66</v>
      </c>
      <c r="D19">
        <v>6</v>
      </c>
      <c r="E19" t="s">
        <v>14</v>
      </c>
    </row>
    <row r="20" spans="1:6" x14ac:dyDescent="0.25">
      <c r="A20" t="s">
        <v>36</v>
      </c>
      <c r="B20" t="s">
        <v>9</v>
      </c>
      <c r="C20" t="s">
        <v>65</v>
      </c>
      <c r="D20">
        <v>2</v>
      </c>
      <c r="E20" t="s">
        <v>14</v>
      </c>
    </row>
    <row r="21" spans="1:6" x14ac:dyDescent="0.25">
      <c r="A21" t="s">
        <v>36</v>
      </c>
      <c r="B21" t="s">
        <v>24</v>
      </c>
      <c r="C21" t="s">
        <v>39</v>
      </c>
      <c r="D21">
        <v>15</v>
      </c>
      <c r="E21" t="s">
        <v>25</v>
      </c>
    </row>
    <row r="22" spans="1:6" x14ac:dyDescent="0.25">
      <c r="A22" t="s">
        <v>36</v>
      </c>
      <c r="B22" t="s">
        <v>24</v>
      </c>
      <c r="C22" t="s">
        <v>36</v>
      </c>
      <c r="D22">
        <v>15</v>
      </c>
      <c r="E22" t="s">
        <v>25</v>
      </c>
    </row>
    <row r="23" spans="1:6" x14ac:dyDescent="0.25">
      <c r="A23" t="s">
        <v>36</v>
      </c>
      <c r="B23" t="s">
        <v>24</v>
      </c>
      <c r="C23" t="s">
        <v>57</v>
      </c>
      <c r="D23">
        <v>15</v>
      </c>
      <c r="E23" t="s">
        <v>25</v>
      </c>
    </row>
    <row r="24" spans="1:6" x14ac:dyDescent="0.25">
      <c r="A24" t="s">
        <v>36</v>
      </c>
      <c r="B24" t="s">
        <v>24</v>
      </c>
      <c r="C24" t="s">
        <v>40</v>
      </c>
      <c r="D24">
        <v>15</v>
      </c>
      <c r="E24" t="s">
        <v>25</v>
      </c>
    </row>
    <row r="25" spans="1:6" x14ac:dyDescent="0.25">
      <c r="A25" t="s">
        <v>36</v>
      </c>
      <c r="B25" t="s">
        <v>24</v>
      </c>
      <c r="C25" t="s">
        <v>41</v>
      </c>
      <c r="D25">
        <v>15</v>
      </c>
      <c r="E25" t="s">
        <v>25</v>
      </c>
    </row>
    <row r="26" spans="1:6" x14ac:dyDescent="0.25">
      <c r="A26" t="s">
        <v>36</v>
      </c>
      <c r="B26" t="s">
        <v>26</v>
      </c>
      <c r="C26" t="s">
        <v>39</v>
      </c>
      <c r="D26">
        <v>1</v>
      </c>
      <c r="E26" t="s">
        <v>18</v>
      </c>
    </row>
    <row r="27" spans="1:6" x14ac:dyDescent="0.25">
      <c r="A27" t="s">
        <v>36</v>
      </c>
      <c r="B27" t="s">
        <v>26</v>
      </c>
      <c r="C27" t="s">
        <v>36</v>
      </c>
      <c r="D27">
        <v>1</v>
      </c>
      <c r="E27" t="s">
        <v>18</v>
      </c>
    </row>
    <row r="28" spans="1:6" x14ac:dyDescent="0.25">
      <c r="A28" t="s">
        <v>36</v>
      </c>
      <c r="B28" t="s">
        <v>26</v>
      </c>
      <c r="C28" t="s">
        <v>57</v>
      </c>
      <c r="D28">
        <v>1</v>
      </c>
      <c r="E28" t="s">
        <v>18</v>
      </c>
    </row>
    <row r="29" spans="1:6" x14ac:dyDescent="0.25">
      <c r="A29" t="s">
        <v>36</v>
      </c>
      <c r="B29" t="s">
        <v>26</v>
      </c>
      <c r="C29" t="s">
        <v>40</v>
      </c>
      <c r="D29">
        <v>1</v>
      </c>
      <c r="E29" t="s">
        <v>18</v>
      </c>
    </row>
    <row r="30" spans="1:6" x14ac:dyDescent="0.25">
      <c r="A30" t="s">
        <v>36</v>
      </c>
      <c r="B30" t="s">
        <v>26</v>
      </c>
      <c r="C30" t="s">
        <v>41</v>
      </c>
      <c r="D30">
        <v>1</v>
      </c>
      <c r="E30" t="s">
        <v>18</v>
      </c>
    </row>
    <row r="31" spans="1:6" x14ac:dyDescent="0.25">
      <c r="A31" t="s">
        <v>36</v>
      </c>
      <c r="B31" t="s">
        <v>6</v>
      </c>
      <c r="C31" t="s">
        <v>44</v>
      </c>
      <c r="D31">
        <v>291.67</v>
      </c>
      <c r="E31" t="s">
        <v>15</v>
      </c>
      <c r="F31" t="s">
        <v>140</v>
      </c>
    </row>
    <row r="32" spans="1:6" x14ac:dyDescent="0.25">
      <c r="A32" t="s">
        <v>36</v>
      </c>
      <c r="B32" t="s">
        <v>22</v>
      </c>
      <c r="C32" t="s">
        <v>44</v>
      </c>
      <c r="D32">
        <v>1</v>
      </c>
    </row>
    <row r="33" spans="1:6" x14ac:dyDescent="0.25">
      <c r="A33" t="s">
        <v>55</v>
      </c>
      <c r="B33" t="s">
        <v>5</v>
      </c>
      <c r="C33" t="s">
        <v>96</v>
      </c>
      <c r="D33">
        <f>3619*2204.62/7884</f>
        <v>1011.9888102486046</v>
      </c>
      <c r="E33" t="s">
        <v>15</v>
      </c>
      <c r="F33" t="s">
        <v>79</v>
      </c>
    </row>
    <row r="34" spans="1:6" x14ac:dyDescent="0.25">
      <c r="A34" t="s">
        <v>55</v>
      </c>
      <c r="B34" t="s">
        <v>5</v>
      </c>
      <c r="C34" t="s">
        <v>74</v>
      </c>
      <c r="D34">
        <v>1</v>
      </c>
      <c r="E34" t="s">
        <v>92</v>
      </c>
      <c r="F34" t="s">
        <v>93</v>
      </c>
    </row>
    <row r="35" spans="1:6" x14ac:dyDescent="0.25">
      <c r="A35" t="s">
        <v>55</v>
      </c>
      <c r="B35" t="s">
        <v>9</v>
      </c>
      <c r="C35" t="s">
        <v>66</v>
      </c>
      <c r="D35">
        <v>6</v>
      </c>
      <c r="E35" t="s">
        <v>14</v>
      </c>
    </row>
    <row r="36" spans="1:6" x14ac:dyDescent="0.25">
      <c r="A36" t="s">
        <v>55</v>
      </c>
      <c r="B36" t="s">
        <v>9</v>
      </c>
      <c r="C36" t="s">
        <v>65</v>
      </c>
      <c r="D36">
        <v>2</v>
      </c>
      <c r="E36" t="s">
        <v>14</v>
      </c>
    </row>
    <row r="37" spans="1:6" x14ac:dyDescent="0.25">
      <c r="A37" t="s">
        <v>55</v>
      </c>
      <c r="B37" t="s">
        <v>24</v>
      </c>
      <c r="C37" t="s">
        <v>58</v>
      </c>
      <c r="D37">
        <v>10</v>
      </c>
      <c r="E37" t="s">
        <v>25</v>
      </c>
    </row>
    <row r="38" spans="1:6" x14ac:dyDescent="0.25">
      <c r="A38" t="s">
        <v>55</v>
      </c>
      <c r="B38" t="s">
        <v>26</v>
      </c>
      <c r="C38" t="s">
        <v>58</v>
      </c>
      <c r="D38">
        <v>1</v>
      </c>
      <c r="E38" t="s">
        <v>18</v>
      </c>
    </row>
    <row r="39" spans="1:6" x14ac:dyDescent="0.25">
      <c r="A39" t="s">
        <v>55</v>
      </c>
      <c r="B39" t="s">
        <v>6</v>
      </c>
      <c r="C39" t="s">
        <v>20</v>
      </c>
      <c r="D39">
        <v>0.49969999999999998</v>
      </c>
      <c r="E39" t="s">
        <v>84</v>
      </c>
      <c r="F39" t="s">
        <v>80</v>
      </c>
    </row>
    <row r="40" spans="1:6" x14ac:dyDescent="0.25">
      <c r="A40" t="s">
        <v>55</v>
      </c>
      <c r="B40" t="s">
        <v>22</v>
      </c>
      <c r="C40" t="s">
        <v>20</v>
      </c>
      <c r="D40">
        <v>1</v>
      </c>
      <c r="F40" t="s">
        <v>122</v>
      </c>
    </row>
    <row r="41" spans="1:6" x14ac:dyDescent="0.25">
      <c r="A41" t="s">
        <v>68</v>
      </c>
      <c r="B41" t="s">
        <v>5</v>
      </c>
      <c r="C41" t="s">
        <v>86</v>
      </c>
      <c r="D41">
        <v>1</v>
      </c>
      <c r="E41" t="s">
        <v>87</v>
      </c>
    </row>
    <row r="42" spans="1:6" x14ac:dyDescent="0.25">
      <c r="A42" t="s">
        <v>68</v>
      </c>
      <c r="B42" t="s">
        <v>6</v>
      </c>
      <c r="C42" t="s">
        <v>89</v>
      </c>
      <c r="D42">
        <v>1</v>
      </c>
      <c r="E42" t="s">
        <v>87</v>
      </c>
    </row>
    <row r="43" spans="1:6" x14ac:dyDescent="0.25">
      <c r="A43" t="s">
        <v>68</v>
      </c>
      <c r="B43" t="s">
        <v>22</v>
      </c>
      <c r="C43" t="s">
        <v>89</v>
      </c>
      <c r="D43">
        <v>1</v>
      </c>
    </row>
    <row r="44" spans="1:6" x14ac:dyDescent="0.25">
      <c r="A44" t="s">
        <v>107</v>
      </c>
      <c r="B44" t="s">
        <v>5</v>
      </c>
      <c r="C44" t="s">
        <v>96</v>
      </c>
      <c r="D44">
        <v>2204.62</v>
      </c>
      <c r="E44" t="s">
        <v>15</v>
      </c>
    </row>
    <row r="45" spans="1:6" x14ac:dyDescent="0.25">
      <c r="A45" t="s">
        <v>107</v>
      </c>
      <c r="B45" t="s">
        <v>5</v>
      </c>
      <c r="C45" t="s">
        <v>108</v>
      </c>
      <c r="D45">
        <v>2976.241</v>
      </c>
      <c r="E45" t="s">
        <v>15</v>
      </c>
    </row>
    <row r="46" spans="1:6" x14ac:dyDescent="0.25">
      <c r="A46" t="s">
        <v>107</v>
      </c>
      <c r="B46" t="s">
        <v>5</v>
      </c>
      <c r="C46" t="s">
        <v>109</v>
      </c>
      <c r="D46">
        <v>50.706299999999999</v>
      </c>
      <c r="E46" t="s">
        <v>15</v>
      </c>
      <c r="F46" t="s">
        <v>143</v>
      </c>
    </row>
    <row r="47" spans="1:6" x14ac:dyDescent="0.25">
      <c r="A47" t="s">
        <v>107</v>
      </c>
      <c r="B47" t="s">
        <v>62</v>
      </c>
      <c r="C47" t="s">
        <v>20</v>
      </c>
      <c r="D47">
        <v>0.18</v>
      </c>
      <c r="E47" t="s">
        <v>69</v>
      </c>
      <c r="F47" t="s">
        <v>145</v>
      </c>
    </row>
    <row r="48" spans="1:6" x14ac:dyDescent="0.25">
      <c r="A48" t="s">
        <v>107</v>
      </c>
      <c r="B48" t="s">
        <v>62</v>
      </c>
      <c r="C48" t="s">
        <v>63</v>
      </c>
      <c r="D48">
        <v>3.3300000000000001E-3</v>
      </c>
      <c r="E48" t="s">
        <v>129</v>
      </c>
      <c r="F48" t="s">
        <v>144</v>
      </c>
    </row>
    <row r="49" spans="1:5" x14ac:dyDescent="0.25">
      <c r="A49" t="s">
        <v>107</v>
      </c>
      <c r="B49" t="s">
        <v>24</v>
      </c>
      <c r="C49" t="s">
        <v>110</v>
      </c>
      <c r="D49">
        <v>10</v>
      </c>
      <c r="E49" t="s">
        <v>25</v>
      </c>
    </row>
    <row r="50" spans="1:5" x14ac:dyDescent="0.25">
      <c r="A50" t="s">
        <v>107</v>
      </c>
      <c r="B50" t="s">
        <v>24</v>
      </c>
      <c r="C50" t="s">
        <v>111</v>
      </c>
      <c r="D50">
        <v>10</v>
      </c>
      <c r="E50" t="s">
        <v>25</v>
      </c>
    </row>
    <row r="51" spans="1:5" x14ac:dyDescent="0.25">
      <c r="A51" t="s">
        <v>107</v>
      </c>
      <c r="B51" t="s">
        <v>26</v>
      </c>
      <c r="C51" t="s">
        <v>110</v>
      </c>
      <c r="D51">
        <v>1</v>
      </c>
      <c r="E51" t="s">
        <v>98</v>
      </c>
    </row>
    <row r="52" spans="1:5" x14ac:dyDescent="0.25">
      <c r="A52" t="s">
        <v>107</v>
      </c>
      <c r="B52" t="s">
        <v>26</v>
      </c>
      <c r="C52" t="s">
        <v>111</v>
      </c>
      <c r="D52">
        <v>1</v>
      </c>
      <c r="E52" t="s">
        <v>98</v>
      </c>
    </row>
    <row r="53" spans="1:5" x14ac:dyDescent="0.25">
      <c r="A53" t="s">
        <v>107</v>
      </c>
      <c r="B53" t="s">
        <v>6</v>
      </c>
      <c r="C53" t="s">
        <v>114</v>
      </c>
      <c r="D53">
        <v>1631.421</v>
      </c>
      <c r="E53" t="s">
        <v>15</v>
      </c>
    </row>
    <row r="54" spans="1:5" x14ac:dyDescent="0.25">
      <c r="A54" t="s">
        <v>107</v>
      </c>
      <c r="B54" t="s">
        <v>6</v>
      </c>
      <c r="C54" t="s">
        <v>115</v>
      </c>
      <c r="D54">
        <v>573.20190000000002</v>
      </c>
      <c r="E54" t="s">
        <v>15</v>
      </c>
    </row>
    <row r="55" spans="1:5" x14ac:dyDescent="0.25">
      <c r="A55" t="s">
        <v>107</v>
      </c>
      <c r="B55" t="s">
        <v>22</v>
      </c>
      <c r="C55" t="s">
        <v>114</v>
      </c>
      <c r="D55">
        <v>0.95</v>
      </c>
      <c r="E55" t="s">
        <v>112</v>
      </c>
    </row>
    <row r="56" spans="1:5" x14ac:dyDescent="0.25">
      <c r="A56" t="s">
        <v>107</v>
      </c>
      <c r="B56" t="s">
        <v>22</v>
      </c>
      <c r="C56" t="s">
        <v>115</v>
      </c>
      <c r="D56">
        <v>0.95</v>
      </c>
      <c r="E56" t="s">
        <v>112</v>
      </c>
    </row>
    <row r="57" spans="1:5" x14ac:dyDescent="0.25">
      <c r="A57" t="s">
        <v>107</v>
      </c>
      <c r="B57" t="s">
        <v>9</v>
      </c>
      <c r="C57" t="s">
        <v>66</v>
      </c>
      <c r="D57">
        <v>6</v>
      </c>
      <c r="E57" t="s">
        <v>14</v>
      </c>
    </row>
    <row r="58" spans="1:5" x14ac:dyDescent="0.25">
      <c r="A58" t="s">
        <v>107</v>
      </c>
      <c r="B58" t="s">
        <v>9</v>
      </c>
      <c r="C58" t="s">
        <v>65</v>
      </c>
      <c r="D58">
        <v>2</v>
      </c>
      <c r="E58" t="s">
        <v>14</v>
      </c>
    </row>
    <row r="59" spans="1:5" x14ac:dyDescent="0.25">
      <c r="A59" t="s">
        <v>128</v>
      </c>
      <c r="B59" t="s">
        <v>5</v>
      </c>
      <c r="C59" t="s">
        <v>96</v>
      </c>
      <c r="D59">
        <v>1653.47</v>
      </c>
      <c r="E59" t="s">
        <v>15</v>
      </c>
    </row>
    <row r="60" spans="1:5" x14ac:dyDescent="0.25">
      <c r="A60" t="s">
        <v>128</v>
      </c>
      <c r="B60" t="s">
        <v>5</v>
      </c>
      <c r="C60" t="s">
        <v>74</v>
      </c>
      <c r="D60">
        <v>1</v>
      </c>
      <c r="E60" t="s">
        <v>92</v>
      </c>
    </row>
    <row r="61" spans="1:5" x14ac:dyDescent="0.25">
      <c r="A61" t="s">
        <v>128</v>
      </c>
      <c r="B61" t="s">
        <v>24</v>
      </c>
      <c r="C61" t="s">
        <v>97</v>
      </c>
      <c r="D61">
        <v>10</v>
      </c>
      <c r="E61" t="s">
        <v>25</v>
      </c>
    </row>
    <row r="62" spans="1:5" x14ac:dyDescent="0.25">
      <c r="A62" t="s">
        <v>128</v>
      </c>
      <c r="B62" t="s">
        <v>26</v>
      </c>
      <c r="C62" t="s">
        <v>97</v>
      </c>
      <c r="D62">
        <v>1</v>
      </c>
      <c r="E62" t="s">
        <v>98</v>
      </c>
    </row>
    <row r="63" spans="1:5" x14ac:dyDescent="0.25">
      <c r="A63" t="s">
        <v>128</v>
      </c>
      <c r="B63" t="s">
        <v>6</v>
      </c>
      <c r="C63" t="s">
        <v>100</v>
      </c>
      <c r="D63">
        <v>1653.7</v>
      </c>
      <c r="E63" t="s">
        <v>15</v>
      </c>
    </row>
    <row r="64" spans="1:5" x14ac:dyDescent="0.25">
      <c r="A64" t="s">
        <v>128</v>
      </c>
      <c r="B64" t="s">
        <v>22</v>
      </c>
      <c r="C64" t="s">
        <v>100</v>
      </c>
      <c r="D64">
        <v>0.63649999999999995</v>
      </c>
      <c r="E64" t="s">
        <v>77</v>
      </c>
    </row>
    <row r="65" spans="1:6" x14ac:dyDescent="0.25">
      <c r="A65" t="s">
        <v>128</v>
      </c>
      <c r="B65" t="s">
        <v>9</v>
      </c>
      <c r="C65" t="s">
        <v>66</v>
      </c>
      <c r="D65">
        <v>6</v>
      </c>
      <c r="E65" t="s">
        <v>14</v>
      </c>
    </row>
    <row r="66" spans="1:6" x14ac:dyDescent="0.25">
      <c r="A66" t="s">
        <v>128</v>
      </c>
      <c r="B66" t="s">
        <v>9</v>
      </c>
      <c r="C66" t="s">
        <v>65</v>
      </c>
      <c r="D66">
        <v>2</v>
      </c>
      <c r="E66" t="s">
        <v>14</v>
      </c>
    </row>
    <row r="67" spans="1:6" x14ac:dyDescent="0.25">
      <c r="A67" t="s">
        <v>127</v>
      </c>
      <c r="B67" t="s">
        <v>5</v>
      </c>
      <c r="C67" t="s">
        <v>96</v>
      </c>
      <c r="D67">
        <v>1653.47</v>
      </c>
      <c r="E67" t="s">
        <v>15</v>
      </c>
      <c r="F67" t="s">
        <v>99</v>
      </c>
    </row>
    <row r="68" spans="1:6" x14ac:dyDescent="0.25">
      <c r="A68" t="s">
        <v>127</v>
      </c>
      <c r="B68" t="s">
        <v>5</v>
      </c>
      <c r="C68" t="s">
        <v>74</v>
      </c>
      <c r="D68">
        <v>1</v>
      </c>
      <c r="E68" t="s">
        <v>92</v>
      </c>
    </row>
    <row r="69" spans="1:6" x14ac:dyDescent="0.25">
      <c r="A69" t="s">
        <v>127</v>
      </c>
      <c r="B69" t="s">
        <v>62</v>
      </c>
      <c r="C69" t="s">
        <v>63</v>
      </c>
      <c r="D69">
        <v>29.14</v>
      </c>
      <c r="E69" t="s">
        <v>121</v>
      </c>
      <c r="F69" t="s">
        <v>120</v>
      </c>
    </row>
    <row r="70" spans="1:6" x14ac:dyDescent="0.25">
      <c r="A70" t="s">
        <v>127</v>
      </c>
      <c r="B70" t="s">
        <v>24</v>
      </c>
      <c r="C70" t="s">
        <v>97</v>
      </c>
      <c r="D70">
        <v>10</v>
      </c>
      <c r="E70" t="s">
        <v>25</v>
      </c>
    </row>
    <row r="71" spans="1:6" x14ac:dyDescent="0.25">
      <c r="A71" t="s">
        <v>127</v>
      </c>
      <c r="B71" t="s">
        <v>26</v>
      </c>
      <c r="C71" t="s">
        <v>97</v>
      </c>
      <c r="D71">
        <v>1</v>
      </c>
      <c r="E71" t="s">
        <v>98</v>
      </c>
    </row>
    <row r="72" spans="1:6" x14ac:dyDescent="0.25">
      <c r="A72" t="s">
        <v>127</v>
      </c>
      <c r="B72" t="s">
        <v>6</v>
      </c>
      <c r="C72" t="s">
        <v>100</v>
      </c>
      <c r="D72">
        <v>1653.47</v>
      </c>
      <c r="E72" t="s">
        <v>15</v>
      </c>
    </row>
    <row r="73" spans="1:6" x14ac:dyDescent="0.25">
      <c r="A73" t="s">
        <v>127</v>
      </c>
      <c r="B73" t="s">
        <v>22</v>
      </c>
      <c r="C73" t="s">
        <v>100</v>
      </c>
      <c r="D73">
        <v>0.95</v>
      </c>
      <c r="E73" t="s">
        <v>77</v>
      </c>
      <c r="F73" t="s">
        <v>101</v>
      </c>
    </row>
    <row r="74" spans="1:6" x14ac:dyDescent="0.25">
      <c r="A74" t="s">
        <v>127</v>
      </c>
      <c r="B74" t="s">
        <v>9</v>
      </c>
      <c r="C74" t="s">
        <v>66</v>
      </c>
      <c r="D74">
        <v>6</v>
      </c>
      <c r="E74" t="s">
        <v>14</v>
      </c>
    </row>
    <row r="75" spans="1:6" x14ac:dyDescent="0.25">
      <c r="A75" t="s">
        <v>127</v>
      </c>
      <c r="B75" t="s">
        <v>9</v>
      </c>
      <c r="C75" t="s">
        <v>65</v>
      </c>
      <c r="D75">
        <v>2</v>
      </c>
      <c r="E75" t="s">
        <v>14</v>
      </c>
    </row>
    <row r="76" spans="1:6" x14ac:dyDescent="0.25">
      <c r="A76" t="s">
        <v>95</v>
      </c>
      <c r="B76" t="s">
        <v>5</v>
      </c>
      <c r="C76" t="s">
        <v>100</v>
      </c>
      <c r="D76">
        <v>500</v>
      </c>
      <c r="E76" t="s">
        <v>15</v>
      </c>
    </row>
    <row r="77" spans="1:6" x14ac:dyDescent="0.25">
      <c r="A77" t="s">
        <v>95</v>
      </c>
      <c r="B77" t="s">
        <v>5</v>
      </c>
      <c r="C77" t="s">
        <v>102</v>
      </c>
      <c r="D77">
        <v>500</v>
      </c>
      <c r="E77" t="s">
        <v>15</v>
      </c>
    </row>
    <row r="78" spans="1:6" x14ac:dyDescent="0.25">
      <c r="A78" t="s">
        <v>95</v>
      </c>
      <c r="B78" t="s">
        <v>5</v>
      </c>
      <c r="C78" t="s">
        <v>74</v>
      </c>
      <c r="D78">
        <v>1</v>
      </c>
      <c r="E78" t="s">
        <v>92</v>
      </c>
    </row>
    <row r="79" spans="1:6" x14ac:dyDescent="0.25">
      <c r="A79" t="s">
        <v>95</v>
      </c>
      <c r="B79" t="s">
        <v>6</v>
      </c>
      <c r="C79" t="s">
        <v>103</v>
      </c>
      <c r="D79">
        <v>1000</v>
      </c>
      <c r="E79" t="s">
        <v>15</v>
      </c>
    </row>
    <row r="80" spans="1:6" x14ac:dyDescent="0.25">
      <c r="A80" t="s">
        <v>95</v>
      </c>
      <c r="B80" t="s">
        <v>22</v>
      </c>
      <c r="C80" t="s">
        <v>103</v>
      </c>
      <c r="D80">
        <v>0.9</v>
      </c>
      <c r="E80" t="s">
        <v>77</v>
      </c>
      <c r="F80" t="s">
        <v>104</v>
      </c>
    </row>
    <row r="81" spans="1:6" x14ac:dyDescent="0.25">
      <c r="A81" t="s">
        <v>95</v>
      </c>
      <c r="B81" t="s">
        <v>62</v>
      </c>
      <c r="C81" t="s">
        <v>20</v>
      </c>
      <c r="D81">
        <v>8.5000000000000006E-2</v>
      </c>
      <c r="E81" t="s">
        <v>69</v>
      </c>
      <c r="F81" t="s">
        <v>105</v>
      </c>
    </row>
    <row r="82" spans="1:6" x14ac:dyDescent="0.25">
      <c r="A82" t="s">
        <v>95</v>
      </c>
      <c r="B82" t="s">
        <v>9</v>
      </c>
      <c r="C82" t="s">
        <v>66</v>
      </c>
      <c r="D82">
        <v>6</v>
      </c>
      <c r="E82" t="s">
        <v>14</v>
      </c>
    </row>
    <row r="83" spans="1:6" x14ac:dyDescent="0.25">
      <c r="A83" t="s">
        <v>95</v>
      </c>
      <c r="B83" t="s">
        <v>9</v>
      </c>
      <c r="C83" t="s">
        <v>65</v>
      </c>
      <c r="D83">
        <v>2</v>
      </c>
      <c r="E83" t="s">
        <v>14</v>
      </c>
    </row>
    <row r="84" spans="1:6" x14ac:dyDescent="0.25">
      <c r="A84" t="s">
        <v>95</v>
      </c>
      <c r="B84" t="s">
        <v>24</v>
      </c>
      <c r="C84" t="s">
        <v>106</v>
      </c>
      <c r="D84">
        <v>10</v>
      </c>
      <c r="E84" t="s">
        <v>25</v>
      </c>
    </row>
    <row r="85" spans="1:6" x14ac:dyDescent="0.25">
      <c r="A85" t="s">
        <v>95</v>
      </c>
      <c r="B85" t="s">
        <v>26</v>
      </c>
      <c r="C85" t="s">
        <v>106</v>
      </c>
      <c r="D85">
        <v>1</v>
      </c>
      <c r="E85" t="s">
        <v>98</v>
      </c>
    </row>
    <row r="86" spans="1:6" x14ac:dyDescent="0.25">
      <c r="A86" t="s">
        <v>113</v>
      </c>
      <c r="B86" t="s">
        <v>5</v>
      </c>
      <c r="C86" t="s">
        <v>96</v>
      </c>
      <c r="D86">
        <v>1000</v>
      </c>
      <c r="E86" t="s">
        <v>15</v>
      </c>
    </row>
    <row r="87" spans="1:6" x14ac:dyDescent="0.25">
      <c r="A87" t="s">
        <v>113</v>
      </c>
      <c r="B87" t="s">
        <v>5</v>
      </c>
      <c r="C87" t="s">
        <v>126</v>
      </c>
      <c r="D87">
        <v>55.6</v>
      </c>
      <c r="E87" t="s">
        <v>15</v>
      </c>
      <c r="F87" t="s">
        <v>146</v>
      </c>
    </row>
    <row r="88" spans="1:6" x14ac:dyDescent="0.25">
      <c r="A88" t="s">
        <v>113</v>
      </c>
      <c r="B88" t="s">
        <v>5</v>
      </c>
      <c r="C88" t="s">
        <v>74</v>
      </c>
      <c r="D88">
        <v>1</v>
      </c>
      <c r="E88" t="s">
        <v>92</v>
      </c>
    </row>
    <row r="89" spans="1:6" x14ac:dyDescent="0.25">
      <c r="A89" t="s">
        <v>113</v>
      </c>
      <c r="B89" t="s">
        <v>62</v>
      </c>
      <c r="C89" t="s">
        <v>20</v>
      </c>
      <c r="D89">
        <v>1.8560000000000001</v>
      </c>
      <c r="E89" t="s">
        <v>69</v>
      </c>
      <c r="F89" t="s">
        <v>147</v>
      </c>
    </row>
    <row r="90" spans="1:6" x14ac:dyDescent="0.25">
      <c r="A90" t="s">
        <v>113</v>
      </c>
      <c r="B90" t="s">
        <v>24</v>
      </c>
      <c r="C90" t="s">
        <v>116</v>
      </c>
      <c r="D90">
        <v>10</v>
      </c>
      <c r="E90" t="s">
        <v>25</v>
      </c>
    </row>
    <row r="91" spans="1:6" x14ac:dyDescent="0.25">
      <c r="A91" t="s">
        <v>113</v>
      </c>
      <c r="B91" t="s">
        <v>24</v>
      </c>
      <c r="C91" t="s">
        <v>117</v>
      </c>
      <c r="D91">
        <v>10</v>
      </c>
      <c r="E91" t="s">
        <v>25</v>
      </c>
    </row>
    <row r="92" spans="1:6" x14ac:dyDescent="0.25">
      <c r="A92" t="s">
        <v>113</v>
      </c>
      <c r="B92" t="s">
        <v>26</v>
      </c>
      <c r="C92" t="s">
        <v>116</v>
      </c>
      <c r="D92">
        <v>1</v>
      </c>
      <c r="E92" t="s">
        <v>98</v>
      </c>
    </row>
    <row r="93" spans="1:6" x14ac:dyDescent="0.25">
      <c r="A93" t="s">
        <v>113</v>
      </c>
      <c r="B93" t="s">
        <v>26</v>
      </c>
      <c r="C93" t="s">
        <v>117</v>
      </c>
      <c r="D93">
        <v>1</v>
      </c>
      <c r="E93" t="s">
        <v>98</v>
      </c>
    </row>
    <row r="94" spans="1:6" x14ac:dyDescent="0.25">
      <c r="A94" t="s">
        <v>113</v>
      </c>
      <c r="B94" t="s">
        <v>6</v>
      </c>
      <c r="C94" t="s">
        <v>19</v>
      </c>
      <c r="D94">
        <v>1000</v>
      </c>
      <c r="E94" t="s">
        <v>15</v>
      </c>
    </row>
    <row r="95" spans="1:6" x14ac:dyDescent="0.25">
      <c r="A95" t="s">
        <v>113</v>
      </c>
      <c r="B95" t="s">
        <v>22</v>
      </c>
      <c r="C95" t="s">
        <v>19</v>
      </c>
      <c r="D95">
        <v>0.95</v>
      </c>
      <c r="E95" t="s">
        <v>112</v>
      </c>
    </row>
    <row r="96" spans="1:6" x14ac:dyDescent="0.25">
      <c r="A96" t="s">
        <v>113</v>
      </c>
      <c r="B96" t="s">
        <v>9</v>
      </c>
      <c r="C96" t="s">
        <v>66</v>
      </c>
      <c r="D96">
        <v>6</v>
      </c>
      <c r="E96" t="s">
        <v>14</v>
      </c>
    </row>
    <row r="97" spans="1:5" x14ac:dyDescent="0.25">
      <c r="A97" t="s">
        <v>113</v>
      </c>
      <c r="B97" t="s">
        <v>9</v>
      </c>
      <c r="C97" t="s">
        <v>65</v>
      </c>
      <c r="D97">
        <v>2</v>
      </c>
      <c r="E97" t="s">
        <v>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70E0-CCF6-420E-A4D2-CF67D766C8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3E2A-4C8C-4C94-883D-2934A1FC25EB}">
  <dimension ref="A1:F56"/>
  <sheetViews>
    <sheetView tabSelected="1" zoomScaleNormal="100" workbookViewId="0">
      <selection activeCell="F25" sqref="F25"/>
    </sheetView>
  </sheetViews>
  <sheetFormatPr defaultRowHeight="15" x14ac:dyDescent="0.25"/>
  <cols>
    <col min="1" max="1" width="14.28515625" bestFit="1" customWidth="1"/>
    <col min="2" max="2" width="15.5703125" bestFit="1" customWidth="1"/>
    <col min="3" max="3" width="30.42578125" bestFit="1" customWidth="1"/>
    <col min="4" max="4" width="22" customWidth="1"/>
    <col min="5" max="5" width="17.85546875" bestFit="1" customWidth="1"/>
  </cols>
  <sheetData>
    <row r="1" spans="1:6" x14ac:dyDescent="0.25">
      <c r="A1" t="s">
        <v>1</v>
      </c>
      <c r="B1" t="s">
        <v>59</v>
      </c>
      <c r="C1" t="s">
        <v>2</v>
      </c>
      <c r="D1" t="s">
        <v>3</v>
      </c>
      <c r="E1" t="s">
        <v>7</v>
      </c>
      <c r="F1" t="s">
        <v>8</v>
      </c>
    </row>
    <row r="2" spans="1:6" x14ac:dyDescent="0.25">
      <c r="A2" t="s">
        <v>33</v>
      </c>
      <c r="B2" t="s">
        <v>71</v>
      </c>
      <c r="C2" t="s">
        <v>34</v>
      </c>
      <c r="D2">
        <v>7884</v>
      </c>
      <c r="E2" t="s">
        <v>75</v>
      </c>
      <c r="F2" t="s">
        <v>27</v>
      </c>
    </row>
    <row r="3" spans="1:6" x14ac:dyDescent="0.25">
      <c r="A3" t="s">
        <v>33</v>
      </c>
      <c r="B3" t="s">
        <v>70</v>
      </c>
      <c r="C3" t="s">
        <v>34</v>
      </c>
      <c r="D3">
        <v>2100</v>
      </c>
      <c r="E3" t="s">
        <v>76</v>
      </c>
      <c r="F3" t="s">
        <v>72</v>
      </c>
    </row>
    <row r="4" spans="1:6" x14ac:dyDescent="0.25">
      <c r="A4" t="s">
        <v>31</v>
      </c>
      <c r="B4" t="s">
        <v>62</v>
      </c>
      <c r="C4" t="s">
        <v>20</v>
      </c>
      <c r="D4">
        <v>66.7</v>
      </c>
      <c r="E4" t="s">
        <v>21</v>
      </c>
      <c r="F4" t="s">
        <v>148</v>
      </c>
    </row>
    <row r="5" spans="1:6" x14ac:dyDescent="0.25">
      <c r="A5" t="s">
        <v>31</v>
      </c>
      <c r="B5" t="s">
        <v>62</v>
      </c>
      <c r="C5" t="s">
        <v>63</v>
      </c>
      <c r="D5">
        <v>6.5239969999999996</v>
      </c>
      <c r="E5" t="s">
        <v>64</v>
      </c>
    </row>
    <row r="6" spans="1:6" x14ac:dyDescent="0.25">
      <c r="A6" t="s">
        <v>31</v>
      </c>
      <c r="B6" t="s">
        <v>5</v>
      </c>
      <c r="C6" t="s">
        <v>45</v>
      </c>
      <c r="D6">
        <v>0.7</v>
      </c>
      <c r="E6" t="s">
        <v>12</v>
      </c>
    </row>
    <row r="7" spans="1:6" x14ac:dyDescent="0.25">
      <c r="A7" t="s">
        <v>31</v>
      </c>
      <c r="B7" t="s">
        <v>5</v>
      </c>
      <c r="C7" t="s">
        <v>74</v>
      </c>
      <c r="D7">
        <f>100000/7884</f>
        <v>12.683916793505835</v>
      </c>
      <c r="E7" t="s">
        <v>90</v>
      </c>
      <c r="F7" t="s">
        <v>91</v>
      </c>
    </row>
    <row r="8" spans="1:6" x14ac:dyDescent="0.25">
      <c r="A8" t="s">
        <v>31</v>
      </c>
      <c r="B8" t="s">
        <v>5</v>
      </c>
      <c r="C8" t="s">
        <v>46</v>
      </c>
      <c r="D8">
        <v>0.05</v>
      </c>
      <c r="E8" t="s">
        <v>12</v>
      </c>
    </row>
    <row r="9" spans="1:6" x14ac:dyDescent="0.25">
      <c r="A9" t="s">
        <v>31</v>
      </c>
      <c r="B9" t="s">
        <v>5</v>
      </c>
      <c r="C9" t="s">
        <v>29</v>
      </c>
      <c r="D9">
        <v>1</v>
      </c>
      <c r="E9" t="s">
        <v>12</v>
      </c>
    </row>
    <row r="10" spans="1:6" x14ac:dyDescent="0.25">
      <c r="A10" t="s">
        <v>31</v>
      </c>
      <c r="B10" t="s">
        <v>5</v>
      </c>
      <c r="C10" t="s">
        <v>47</v>
      </c>
      <c r="D10">
        <f>310/2204.62</f>
        <v>0.14061380192504833</v>
      </c>
      <c r="E10" t="s">
        <v>12</v>
      </c>
    </row>
    <row r="11" spans="1:6" x14ac:dyDescent="0.25">
      <c r="A11" t="s">
        <v>31</v>
      </c>
      <c r="B11" t="s">
        <v>5</v>
      </c>
      <c r="C11" t="s">
        <v>48</v>
      </c>
      <c r="D11">
        <v>0.5</v>
      </c>
      <c r="E11" t="s">
        <v>12</v>
      </c>
      <c r="F11" t="s">
        <v>138</v>
      </c>
    </row>
    <row r="12" spans="1:6" x14ac:dyDescent="0.25">
      <c r="A12" t="s">
        <v>31</v>
      </c>
      <c r="B12" t="s">
        <v>5</v>
      </c>
      <c r="C12" t="s">
        <v>49</v>
      </c>
      <c r="D12">
        <v>0.5</v>
      </c>
      <c r="E12" t="s">
        <v>12</v>
      </c>
      <c r="F12" t="s">
        <v>138</v>
      </c>
    </row>
    <row r="13" spans="1:6" x14ac:dyDescent="0.25">
      <c r="A13" t="s">
        <v>31</v>
      </c>
      <c r="B13" t="s">
        <v>5</v>
      </c>
      <c r="C13" t="s">
        <v>19</v>
      </c>
      <c r="D13">
        <v>1.2744604799999999</v>
      </c>
      <c r="E13" t="s">
        <v>12</v>
      </c>
      <c r="F13" t="s">
        <v>124</v>
      </c>
    </row>
    <row r="14" spans="1:6" x14ac:dyDescent="0.25">
      <c r="A14" t="s">
        <v>31</v>
      </c>
      <c r="B14" t="s">
        <v>5</v>
      </c>
      <c r="C14" t="s">
        <v>50</v>
      </c>
      <c r="D14">
        <v>2.5</v>
      </c>
      <c r="E14" t="s">
        <v>12</v>
      </c>
    </row>
    <row r="15" spans="1:6" x14ac:dyDescent="0.25">
      <c r="A15" t="s">
        <v>31</v>
      </c>
      <c r="B15" t="s">
        <v>5</v>
      </c>
      <c r="C15" t="s">
        <v>114</v>
      </c>
      <c r="D15">
        <v>0.7</v>
      </c>
      <c r="E15" t="s">
        <v>12</v>
      </c>
    </row>
    <row r="16" spans="1:6" x14ac:dyDescent="0.25">
      <c r="A16" t="s">
        <v>31</v>
      </c>
      <c r="B16" t="s">
        <v>5</v>
      </c>
      <c r="C16" t="s">
        <v>115</v>
      </c>
      <c r="D16">
        <v>1.87</v>
      </c>
      <c r="E16" t="s">
        <v>12</v>
      </c>
    </row>
    <row r="17" spans="1:6" x14ac:dyDescent="0.25">
      <c r="A17" t="s">
        <v>31</v>
      </c>
      <c r="B17" t="s">
        <v>5</v>
      </c>
      <c r="C17" t="s">
        <v>37</v>
      </c>
      <c r="D17">
        <f>92.35*1.25303685186679</f>
        <v>115.71795326989805</v>
      </c>
      <c r="E17" t="s">
        <v>12</v>
      </c>
      <c r="F17" t="s">
        <v>82</v>
      </c>
    </row>
    <row r="18" spans="1:6" x14ac:dyDescent="0.25">
      <c r="A18" t="s">
        <v>31</v>
      </c>
      <c r="B18" t="s">
        <v>5</v>
      </c>
      <c r="C18" t="s">
        <v>38</v>
      </c>
      <c r="D18">
        <f>45.74/2000*1.5642766469687</f>
        <v>3.5775006916174169E-2</v>
      </c>
      <c r="E18" t="s">
        <v>12</v>
      </c>
      <c r="F18" t="s">
        <v>83</v>
      </c>
    </row>
    <row r="19" spans="1:6" x14ac:dyDescent="0.25">
      <c r="A19" t="s">
        <v>31</v>
      </c>
      <c r="B19" t="s">
        <v>5</v>
      </c>
      <c r="C19" t="s">
        <v>96</v>
      </c>
      <c r="D19">
        <v>0</v>
      </c>
      <c r="E19" t="s">
        <v>12</v>
      </c>
      <c r="F19" t="s">
        <v>81</v>
      </c>
    </row>
    <row r="20" spans="1:6" x14ac:dyDescent="0.25">
      <c r="A20" t="s">
        <v>31</v>
      </c>
      <c r="B20" t="s">
        <v>5</v>
      </c>
      <c r="C20" t="s">
        <v>100</v>
      </c>
      <c r="D20">
        <v>1.27</v>
      </c>
      <c r="E20" t="s">
        <v>12</v>
      </c>
      <c r="F20" t="s">
        <v>137</v>
      </c>
    </row>
    <row r="21" spans="1:6" x14ac:dyDescent="0.25">
      <c r="A21" t="s">
        <v>31</v>
      </c>
      <c r="B21" t="s">
        <v>5</v>
      </c>
      <c r="C21" t="s">
        <v>102</v>
      </c>
      <c r="D21">
        <v>1.27</v>
      </c>
      <c r="E21" t="s">
        <v>12</v>
      </c>
      <c r="F21" t="s">
        <v>136</v>
      </c>
    </row>
    <row r="22" spans="1:6" x14ac:dyDescent="0.25">
      <c r="A22" t="s">
        <v>31</v>
      </c>
      <c r="B22" t="s">
        <v>5</v>
      </c>
      <c r="C22" t="s">
        <v>108</v>
      </c>
      <c r="D22">
        <v>5.9999999999999995E-4</v>
      </c>
      <c r="E22" t="s">
        <v>12</v>
      </c>
      <c r="F22" t="s">
        <v>125</v>
      </c>
    </row>
    <row r="23" spans="1:6" x14ac:dyDescent="0.25">
      <c r="A23" t="s">
        <v>31</v>
      </c>
      <c r="B23" t="s">
        <v>5</v>
      </c>
      <c r="C23" t="s">
        <v>109</v>
      </c>
      <c r="D23">
        <v>2.02</v>
      </c>
      <c r="E23" t="s">
        <v>12</v>
      </c>
      <c r="F23" t="s">
        <v>135</v>
      </c>
    </row>
    <row r="24" spans="1:6" x14ac:dyDescent="0.25">
      <c r="A24" t="s">
        <v>31</v>
      </c>
      <c r="B24" t="s">
        <v>5</v>
      </c>
      <c r="C24" t="s">
        <v>126</v>
      </c>
      <c r="D24">
        <v>3.66</v>
      </c>
      <c r="E24" t="s">
        <v>12</v>
      </c>
      <c r="F24" t="s">
        <v>150</v>
      </c>
    </row>
    <row r="25" spans="1:6" x14ac:dyDescent="0.25">
      <c r="A25" t="s">
        <v>31</v>
      </c>
      <c r="B25" t="s">
        <v>5</v>
      </c>
      <c r="C25" t="s">
        <v>130</v>
      </c>
      <c r="D25">
        <v>6.8000000000000005E-2</v>
      </c>
      <c r="E25" t="s">
        <v>133</v>
      </c>
      <c r="F25" t="s">
        <v>134</v>
      </c>
    </row>
    <row r="26" spans="1:6" x14ac:dyDescent="0.25">
      <c r="A26" t="s">
        <v>35</v>
      </c>
      <c r="B26" t="s">
        <v>9</v>
      </c>
      <c r="C26" t="s">
        <v>67</v>
      </c>
      <c r="D26">
        <v>0.9</v>
      </c>
      <c r="E26" t="s">
        <v>77</v>
      </c>
      <c r="F26" t="s">
        <v>61</v>
      </c>
    </row>
    <row r="27" spans="1:6" x14ac:dyDescent="0.25">
      <c r="A27" t="s">
        <v>31</v>
      </c>
      <c r="B27" t="s">
        <v>9</v>
      </c>
      <c r="C27" t="s">
        <v>66</v>
      </c>
      <c r="D27">
        <v>21</v>
      </c>
      <c r="E27" t="s">
        <v>13</v>
      </c>
    </row>
    <row r="28" spans="1:6" x14ac:dyDescent="0.25">
      <c r="A28" t="s">
        <v>31</v>
      </c>
      <c r="B28" t="s">
        <v>9</v>
      </c>
      <c r="C28" t="s">
        <v>65</v>
      </c>
      <c r="D28">
        <v>58</v>
      </c>
      <c r="E28" t="s">
        <v>13</v>
      </c>
    </row>
    <row r="29" spans="1:6" x14ac:dyDescent="0.25">
      <c r="A29" t="s">
        <v>35</v>
      </c>
      <c r="B29" t="s">
        <v>17</v>
      </c>
      <c r="C29" t="s">
        <v>32</v>
      </c>
      <c r="D29">
        <v>0.03</v>
      </c>
      <c r="E29" t="s">
        <v>43</v>
      </c>
      <c r="F29" t="s">
        <v>60</v>
      </c>
    </row>
    <row r="30" spans="1:6" x14ac:dyDescent="0.25">
      <c r="A30" t="s">
        <v>35</v>
      </c>
      <c r="B30" t="s">
        <v>17</v>
      </c>
      <c r="C30" t="s">
        <v>42</v>
      </c>
      <c r="D30">
        <v>0.6</v>
      </c>
      <c r="E30" t="s">
        <v>77</v>
      </c>
      <c r="F30" t="s">
        <v>78</v>
      </c>
    </row>
    <row r="31" spans="1:6" x14ac:dyDescent="0.25">
      <c r="A31" t="s">
        <v>31</v>
      </c>
      <c r="B31" t="s">
        <v>17</v>
      </c>
      <c r="C31" t="s">
        <v>30</v>
      </c>
      <c r="D31">
        <v>487273</v>
      </c>
      <c r="E31" t="s">
        <v>16</v>
      </c>
    </row>
    <row r="32" spans="1:6" x14ac:dyDescent="0.25">
      <c r="A32" t="s">
        <v>31</v>
      </c>
      <c r="B32" t="s">
        <v>17</v>
      </c>
      <c r="C32" t="s">
        <v>10</v>
      </c>
      <c r="D32">
        <v>200000</v>
      </c>
      <c r="E32" t="s">
        <v>16</v>
      </c>
    </row>
    <row r="33" spans="1:5" x14ac:dyDescent="0.25">
      <c r="A33" t="s">
        <v>31</v>
      </c>
      <c r="B33" t="s">
        <v>17</v>
      </c>
      <c r="C33" t="s">
        <v>11</v>
      </c>
      <c r="D33">
        <v>487273</v>
      </c>
      <c r="E33" t="s">
        <v>16</v>
      </c>
    </row>
    <row r="34" spans="1:5" x14ac:dyDescent="0.25">
      <c r="A34" t="s">
        <v>31</v>
      </c>
      <c r="B34" t="s">
        <v>17</v>
      </c>
      <c r="C34" t="s">
        <v>51</v>
      </c>
      <c r="D34">
        <v>200000</v>
      </c>
      <c r="E34" t="s">
        <v>16</v>
      </c>
    </row>
    <row r="35" spans="1:5" x14ac:dyDescent="0.25">
      <c r="A35" t="s">
        <v>31</v>
      </c>
      <c r="B35" t="s">
        <v>17</v>
      </c>
      <c r="C35" t="s">
        <v>39</v>
      </c>
      <c r="D35">
        <v>2260227</v>
      </c>
      <c r="E35" t="s">
        <v>16</v>
      </c>
    </row>
    <row r="36" spans="1:5" x14ac:dyDescent="0.25">
      <c r="A36" t="s">
        <v>31</v>
      </c>
      <c r="B36" t="s">
        <v>17</v>
      </c>
      <c r="C36" t="s">
        <v>36</v>
      </c>
      <c r="D36">
        <v>4520454</v>
      </c>
      <c r="E36" t="s">
        <v>16</v>
      </c>
    </row>
    <row r="37" spans="1:5" x14ac:dyDescent="0.25">
      <c r="A37" t="s">
        <v>31</v>
      </c>
      <c r="B37" t="s">
        <v>17</v>
      </c>
      <c r="C37" t="s">
        <v>57</v>
      </c>
      <c r="D37">
        <v>2260227</v>
      </c>
      <c r="E37" t="s">
        <v>16</v>
      </c>
    </row>
    <row r="38" spans="1:5" x14ac:dyDescent="0.25">
      <c r="A38" t="s">
        <v>31</v>
      </c>
      <c r="B38" t="s">
        <v>17</v>
      </c>
      <c r="C38" t="s">
        <v>40</v>
      </c>
      <c r="D38">
        <v>1130113</v>
      </c>
      <c r="E38" t="s">
        <v>16</v>
      </c>
    </row>
    <row r="39" spans="1:5" x14ac:dyDescent="0.25">
      <c r="A39" t="s">
        <v>31</v>
      </c>
      <c r="B39" t="s">
        <v>17</v>
      </c>
      <c r="C39" t="s">
        <v>41</v>
      </c>
      <c r="D39">
        <v>1130113</v>
      </c>
      <c r="E39" t="s">
        <v>16</v>
      </c>
    </row>
    <row r="40" spans="1:5" x14ac:dyDescent="0.25">
      <c r="A40" t="s">
        <v>31</v>
      </c>
      <c r="B40" t="s">
        <v>17</v>
      </c>
      <c r="C40" t="s">
        <v>52</v>
      </c>
      <c r="D40">
        <v>3691492</v>
      </c>
      <c r="E40" t="s">
        <v>16</v>
      </c>
    </row>
    <row r="41" spans="1:5" x14ac:dyDescent="0.25">
      <c r="A41" t="s">
        <v>31</v>
      </c>
      <c r="B41" t="s">
        <v>17</v>
      </c>
      <c r="C41" t="s">
        <v>53</v>
      </c>
      <c r="D41">
        <v>9175994</v>
      </c>
      <c r="E41" t="s">
        <v>16</v>
      </c>
    </row>
    <row r="42" spans="1:5" x14ac:dyDescent="0.25">
      <c r="A42" t="s">
        <v>31</v>
      </c>
      <c r="B42" t="s">
        <v>17</v>
      </c>
      <c r="C42" t="s">
        <v>54</v>
      </c>
      <c r="D42">
        <v>21650892</v>
      </c>
      <c r="E42" t="s">
        <v>16</v>
      </c>
    </row>
    <row r="43" spans="1:5" x14ac:dyDescent="0.25">
      <c r="A43" t="s">
        <v>31</v>
      </c>
      <c r="B43" t="s">
        <v>17</v>
      </c>
      <c r="C43" t="s">
        <v>56</v>
      </c>
      <c r="D43">
        <v>779315</v>
      </c>
      <c r="E43" t="s">
        <v>16</v>
      </c>
    </row>
    <row r="44" spans="1:5" x14ac:dyDescent="0.25">
      <c r="A44" t="s">
        <v>31</v>
      </c>
      <c r="B44" t="s">
        <v>17</v>
      </c>
      <c r="C44" t="s">
        <v>58</v>
      </c>
      <c r="D44">
        <v>6400000</v>
      </c>
      <c r="E44" t="s">
        <v>16</v>
      </c>
    </row>
    <row r="45" spans="1:5" x14ac:dyDescent="0.25">
      <c r="A45" t="s">
        <v>31</v>
      </c>
      <c r="B45" t="s">
        <v>17</v>
      </c>
      <c r="C45" t="s">
        <v>97</v>
      </c>
      <c r="D45">
        <v>100000</v>
      </c>
      <c r="E45" t="s">
        <v>16</v>
      </c>
    </row>
    <row r="46" spans="1:5" x14ac:dyDescent="0.25">
      <c r="A46" t="s">
        <v>31</v>
      </c>
      <c r="B46" t="s">
        <v>17</v>
      </c>
      <c r="C46" t="s">
        <v>106</v>
      </c>
      <c r="D46">
        <v>100000</v>
      </c>
      <c r="E46" t="s">
        <v>16</v>
      </c>
    </row>
    <row r="47" spans="1:5" x14ac:dyDescent="0.25">
      <c r="A47" t="s">
        <v>31</v>
      </c>
      <c r="B47" t="s">
        <v>17</v>
      </c>
      <c r="C47" t="s">
        <v>110</v>
      </c>
      <c r="D47">
        <v>100000</v>
      </c>
      <c r="E47" t="s">
        <v>16</v>
      </c>
    </row>
    <row r="48" spans="1:5" x14ac:dyDescent="0.25">
      <c r="A48" t="s">
        <v>31</v>
      </c>
      <c r="B48" t="s">
        <v>17</v>
      </c>
      <c r="C48" t="s">
        <v>111</v>
      </c>
      <c r="D48">
        <v>100000</v>
      </c>
      <c r="E48" t="s">
        <v>16</v>
      </c>
    </row>
    <row r="49" spans="1:6" x14ac:dyDescent="0.25">
      <c r="A49" t="s">
        <v>31</v>
      </c>
      <c r="B49" t="s">
        <v>17</v>
      </c>
      <c r="C49" t="s">
        <v>116</v>
      </c>
      <c r="D49">
        <v>100000</v>
      </c>
      <c r="E49" t="s">
        <v>16</v>
      </c>
    </row>
    <row r="50" spans="1:6" x14ac:dyDescent="0.25">
      <c r="A50" t="s">
        <v>31</v>
      </c>
      <c r="B50" t="s">
        <v>17</v>
      </c>
      <c r="C50" t="s">
        <v>117</v>
      </c>
      <c r="D50">
        <v>100000</v>
      </c>
      <c r="E50" t="s">
        <v>16</v>
      </c>
    </row>
    <row r="51" spans="1:6" x14ac:dyDescent="0.25">
      <c r="A51" t="s">
        <v>31</v>
      </c>
      <c r="B51" t="s">
        <v>5</v>
      </c>
      <c r="C51" t="s">
        <v>86</v>
      </c>
      <c r="D51">
        <f>54/2204.62</f>
        <v>2.4494017109524546E-2</v>
      </c>
      <c r="E51" t="s">
        <v>12</v>
      </c>
      <c r="F51" t="s">
        <v>88</v>
      </c>
    </row>
    <row r="52" spans="1:6" x14ac:dyDescent="0.25">
      <c r="A52" t="s">
        <v>31</v>
      </c>
      <c r="B52" t="s">
        <v>6</v>
      </c>
      <c r="C52" t="s">
        <v>44</v>
      </c>
      <c r="D52">
        <v>0.315</v>
      </c>
      <c r="E52" t="s">
        <v>12</v>
      </c>
      <c r="F52" t="s">
        <v>123</v>
      </c>
    </row>
    <row r="53" spans="1:6" x14ac:dyDescent="0.25">
      <c r="A53" t="s">
        <v>31</v>
      </c>
      <c r="B53" t="s">
        <v>6</v>
      </c>
      <c r="C53" t="s">
        <v>20</v>
      </c>
      <c r="D53">
        <v>66.7</v>
      </c>
      <c r="E53" t="s">
        <v>21</v>
      </c>
      <c r="F53" t="s">
        <v>73</v>
      </c>
    </row>
    <row r="54" spans="1:6" x14ac:dyDescent="0.25">
      <c r="A54" t="s">
        <v>31</v>
      </c>
      <c r="B54" t="s">
        <v>6</v>
      </c>
      <c r="C54" t="s">
        <v>115</v>
      </c>
      <c r="D54">
        <v>0</v>
      </c>
      <c r="E54" t="s">
        <v>12</v>
      </c>
      <c r="F54" t="s">
        <v>119</v>
      </c>
    </row>
    <row r="55" spans="1:6" x14ac:dyDescent="0.25">
      <c r="A55" t="s">
        <v>31</v>
      </c>
      <c r="B55" t="s">
        <v>6</v>
      </c>
      <c r="C55" t="s">
        <v>114</v>
      </c>
      <c r="D55">
        <v>0</v>
      </c>
      <c r="E55" t="s">
        <v>12</v>
      </c>
      <c r="F55" t="s">
        <v>119</v>
      </c>
    </row>
    <row r="56" spans="1:6" x14ac:dyDescent="0.25">
      <c r="A56" t="s">
        <v>31</v>
      </c>
      <c r="B56" t="s">
        <v>6</v>
      </c>
      <c r="C56" t="s">
        <v>100</v>
      </c>
      <c r="D56">
        <v>1.27</v>
      </c>
      <c r="E56" t="s">
        <v>12</v>
      </c>
      <c r="F56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FB67-E974-449C-947B-B759FD02E5FE}">
  <dimension ref="A1:B11"/>
  <sheetViews>
    <sheetView workbookViewId="0">
      <selection activeCell="B11" sqref="B11"/>
    </sheetView>
  </sheetViews>
  <sheetFormatPr defaultRowHeight="15" x14ac:dyDescent="0.25"/>
  <cols>
    <col min="1" max="1" width="33.85546875" bestFit="1" customWidth="1"/>
    <col min="2" max="2" width="15.85546875" bestFit="1" customWidth="1"/>
  </cols>
  <sheetData>
    <row r="1" spans="1:2" x14ac:dyDescent="0.25">
      <c r="A1" t="s">
        <v>0</v>
      </c>
      <c r="B1" t="s">
        <v>118</v>
      </c>
    </row>
    <row r="2" spans="1:2" x14ac:dyDescent="0.25">
      <c r="A2" t="s">
        <v>4</v>
      </c>
    </row>
    <row r="3" spans="1:2" x14ac:dyDescent="0.25">
      <c r="A3" t="s">
        <v>28</v>
      </c>
    </row>
    <row r="4" spans="1:2" x14ac:dyDescent="0.25">
      <c r="A4" t="s">
        <v>36</v>
      </c>
    </row>
    <row r="5" spans="1:2" x14ac:dyDescent="0.25">
      <c r="A5" t="s">
        <v>52</v>
      </c>
    </row>
    <row r="6" spans="1:2" x14ac:dyDescent="0.25">
      <c r="A6" t="s">
        <v>55</v>
      </c>
    </row>
    <row r="7" spans="1:2" x14ac:dyDescent="0.25">
      <c r="A7" t="s">
        <v>68</v>
      </c>
    </row>
    <row r="8" spans="1:2" x14ac:dyDescent="0.25">
      <c r="A8" t="s">
        <v>107</v>
      </c>
      <c r="B8" t="s">
        <v>4</v>
      </c>
    </row>
    <row r="9" spans="1:2" x14ac:dyDescent="0.25">
      <c r="A9" t="s">
        <v>94</v>
      </c>
      <c r="B9" t="s">
        <v>95</v>
      </c>
    </row>
    <row r="10" spans="1:2" x14ac:dyDescent="0.25">
      <c r="A10" t="s">
        <v>95</v>
      </c>
    </row>
    <row r="11" spans="1:2" x14ac:dyDescent="0.25">
      <c r="A11" t="s">
        <v>113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Privilege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Parameters</vt:lpstr>
      <vt:lpstr>Financial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Hanes</dc:creator>
  <cp:lastModifiedBy>Hanes, Rebecca</cp:lastModifiedBy>
  <dcterms:created xsi:type="dcterms:W3CDTF">2023-07-21T19:54:20Z</dcterms:created>
  <dcterms:modified xsi:type="dcterms:W3CDTF">2024-12-30T19:49:32Z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2023-09-27T17:26:23Z</vt:lpwstr>
  </property>
  <property fmtid="{D5CDD505-2E9C-101B-9397-08002B2CF9AE}" pid="4" name="MSIP_Label_95965d95-ecc0-4720-b759-1f33c42ed7da_Method">
    <vt:lpwstr>Privileged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01e046c0-5a38-4e33-9edb-e6a136460b84</vt:lpwstr>
  </property>
  <property fmtid="{D5CDD505-2E9C-101B-9397-08002B2CF9AE}" pid="8" name="MSIP_Label_95965d95-ecc0-4720-b759-1f33c42ed7da_ContentBits">
    <vt:lpwstr>0</vt:lpwstr>
  </property>
</Properties>
</file>