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universitaetstgallen-my.sharepoint.com/personal/fabian_karst_unisg_ch/Documents/03_PhD/Research/3_ArtificialDatabaseCombination/InformationSystemResearch2024/LiteratureReviews/SyntheticTemporalDataGeneration/"/>
    </mc:Choice>
  </mc:AlternateContent>
  <xr:revisionPtr revIDLastSave="2821" documentId="11_AD4DB114E441178AC67DF4FCD652D864693EDF13" xr6:coauthVersionLast="47" xr6:coauthVersionMax="47" xr10:uidLastSave="{59C4176D-A85A-456A-A4B8-3D848290BDEF}"/>
  <bookViews>
    <workbookView xWindow="-108" yWindow="-108" windowWidth="23256" windowHeight="12456" xr2:uid="{00000000-000D-0000-FFFF-FFFF00000000}"/>
  </bookViews>
  <sheets>
    <sheet name="Overview" sheetId="1" r:id="rId1"/>
    <sheet name="Details" sheetId="8" r:id="rId2"/>
    <sheet name="Total" sheetId="6" r:id="rId3"/>
    <sheet name="ACM" sheetId="2" r:id="rId4"/>
    <sheet name="IEEE" sheetId="3" r:id="rId5"/>
    <sheet name="Scopus" sheetId="4" r:id="rId6"/>
    <sheet name="WoS" sheetId="5" r:id="rId7"/>
    <sheet name="Forward" sheetId="7" r:id="rId8"/>
  </sheets>
  <calcPr calcId="191029"/>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33" i="6" l="1"/>
  <c r="A732" i="6"/>
  <c r="A29" i="7"/>
  <c r="A729" i="6"/>
  <c r="A28" i="7"/>
  <c r="A27" i="7"/>
  <c r="A26" i="7"/>
  <c r="A25" i="7"/>
  <c r="A728" i="6"/>
  <c r="A24" i="7"/>
  <c r="A23" i="7"/>
  <c r="A22" i="7"/>
  <c r="A21" i="7"/>
  <c r="A724" i="6"/>
  <c r="A19" i="7"/>
  <c r="A20" i="7"/>
  <c r="F12" i="1"/>
  <c r="F13" i="1" s="1"/>
  <c r="F11" i="1"/>
  <c r="F10" i="1"/>
  <c r="A4" i="7"/>
  <c r="A5" i="7"/>
  <c r="A6" i="7"/>
  <c r="A7" i="7"/>
  <c r="A8" i="7"/>
  <c r="A9" i="7"/>
  <c r="A10" i="7"/>
  <c r="A11" i="7"/>
  <c r="A12" i="7"/>
  <c r="A13" i="7"/>
  <c r="A14" i="7"/>
  <c r="A15" i="7"/>
  <c r="A16" i="7"/>
  <c r="A17" i="7"/>
  <c r="A3" i="7"/>
  <c r="A2" i="7"/>
  <c r="A18" i="7"/>
  <c r="F9" i="1" l="1"/>
  <c r="F8" i="1" l="1"/>
  <c r="G11" i="1" s="1"/>
  <c r="A2" i="2"/>
  <c r="A3" i="2"/>
  <c r="A4" i="2"/>
  <c r="A5" i="2"/>
  <c r="A6" i="2"/>
  <c r="A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H406" i="5"/>
  <c r="H405" i="5"/>
  <c r="H404" i="5"/>
  <c r="H403" i="5"/>
  <c r="H402" i="5"/>
  <c r="H401" i="5"/>
  <c r="H400" i="5"/>
  <c r="H399" i="5"/>
  <c r="H398" i="5"/>
  <c r="H397" i="5"/>
  <c r="H396" i="5"/>
  <c r="H395" i="5"/>
  <c r="H394" i="5"/>
  <c r="H393" i="5"/>
  <c r="H392" i="5"/>
  <c r="H391" i="5"/>
  <c r="H390" i="5"/>
  <c r="H389" i="5"/>
  <c r="H388" i="5"/>
  <c r="H387" i="5"/>
  <c r="H386" i="5"/>
  <c r="H385" i="5"/>
  <c r="H384" i="5"/>
  <c r="H383" i="5"/>
  <c r="H382" i="5"/>
  <c r="H381" i="5"/>
  <c r="H380" i="5"/>
  <c r="H379" i="5"/>
  <c r="H378" i="5"/>
  <c r="H377" i="5"/>
  <c r="H376" i="5"/>
  <c r="H375" i="5"/>
  <c r="H374" i="5"/>
  <c r="H373" i="5"/>
  <c r="H372" i="5"/>
  <c r="H371" i="5"/>
  <c r="H370" i="5"/>
  <c r="H369" i="5"/>
  <c r="H368" i="5"/>
  <c r="H367" i="5"/>
  <c r="H366" i="5"/>
  <c r="H365" i="5"/>
  <c r="H364" i="5"/>
  <c r="H362" i="5"/>
  <c r="H361" i="5"/>
  <c r="H360" i="5"/>
  <c r="H359" i="5"/>
  <c r="H358" i="5"/>
  <c r="H357" i="5"/>
  <c r="H356" i="5"/>
  <c r="H355" i="5"/>
  <c r="H354" i="5"/>
  <c r="H353" i="5"/>
  <c r="H352" i="5"/>
  <c r="H351" i="5"/>
  <c r="H350" i="5"/>
  <c r="H349" i="5"/>
  <c r="H348" i="5"/>
  <c r="H347" i="5"/>
  <c r="H346" i="5"/>
  <c r="H345" i="5"/>
  <c r="H344" i="5"/>
  <c r="H343" i="5"/>
  <c r="H342" i="5"/>
  <c r="H341" i="5"/>
  <c r="H340" i="5"/>
  <c r="H339" i="5"/>
  <c r="H338" i="5"/>
  <c r="H337" i="5"/>
  <c r="H336" i="5"/>
  <c r="H335" i="5"/>
  <c r="H334" i="5"/>
  <c r="H333" i="5"/>
  <c r="H332" i="5"/>
  <c r="H331" i="5"/>
  <c r="H330" i="5"/>
  <c r="H329" i="5"/>
  <c r="H328" i="5"/>
  <c r="H327" i="5"/>
  <c r="H326" i="5"/>
  <c r="H325" i="5"/>
  <c r="H324" i="5"/>
  <c r="H323" i="5"/>
  <c r="H322" i="5"/>
  <c r="H321" i="5"/>
  <c r="H320" i="5"/>
  <c r="H319" i="5"/>
  <c r="H318" i="5"/>
  <c r="H317" i="5"/>
  <c r="H316" i="5"/>
  <c r="H315" i="5"/>
  <c r="H314" i="5"/>
  <c r="H313" i="5"/>
  <c r="H312" i="5"/>
  <c r="H311" i="5"/>
  <c r="H310" i="5"/>
  <c r="H309" i="5"/>
  <c r="H308" i="5"/>
  <c r="H307" i="5"/>
  <c r="H306" i="5"/>
  <c r="H305" i="5"/>
  <c r="H304" i="5"/>
  <c r="H303" i="5"/>
  <c r="H302" i="5"/>
  <c r="H301" i="5"/>
  <c r="H300" i="5"/>
  <c r="H298" i="5"/>
  <c r="H297" i="5"/>
  <c r="H296" i="5"/>
  <c r="H295" i="5"/>
  <c r="H294" i="5"/>
  <c r="H293" i="5"/>
  <c r="H292" i="5"/>
  <c r="H291" i="5"/>
  <c r="H290" i="5"/>
  <c r="H289" i="5"/>
  <c r="H288" i="5"/>
  <c r="H287" i="5"/>
  <c r="H286" i="5"/>
  <c r="H285" i="5"/>
  <c r="H284" i="5"/>
  <c r="H283" i="5"/>
  <c r="H282" i="5"/>
  <c r="H281" i="5"/>
  <c r="H280" i="5"/>
  <c r="H279" i="5"/>
  <c r="H278" i="5"/>
  <c r="H277" i="5"/>
  <c r="H274" i="5"/>
  <c r="H273" i="5"/>
  <c r="H272" i="5"/>
  <c r="H271" i="5"/>
  <c r="H270" i="5"/>
  <c r="H269" i="5"/>
  <c r="H268" i="5"/>
  <c r="H267" i="5"/>
  <c r="H266" i="5"/>
  <c r="H265" i="5"/>
  <c r="H263" i="5"/>
  <c r="H262" i="5"/>
  <c r="H261" i="5"/>
  <c r="H260" i="5"/>
  <c r="H259" i="5"/>
  <c r="H257" i="5"/>
  <c r="H256" i="5"/>
  <c r="H255" i="5"/>
  <c r="H254" i="5"/>
  <c r="H253" i="5"/>
  <c r="H252" i="5"/>
  <c r="H251" i="5"/>
  <c r="H250" i="5"/>
  <c r="H248" i="5"/>
  <c r="H247" i="5"/>
  <c r="H246" i="5"/>
  <c r="H245" i="5"/>
  <c r="H244" i="5"/>
  <c r="H243" i="5"/>
  <c r="H242" i="5"/>
  <c r="H241" i="5"/>
  <c r="H240" i="5"/>
  <c r="H239" i="5"/>
  <c r="H238" i="5"/>
  <c r="H237" i="5"/>
  <c r="H236" i="5"/>
  <c r="H234" i="5"/>
  <c r="H233" i="5"/>
  <c r="H232" i="5"/>
  <c r="H231" i="5"/>
  <c r="H230" i="5"/>
  <c r="H229" i="5"/>
  <c r="H228" i="5"/>
  <c r="H227" i="5"/>
  <c r="H226" i="5"/>
  <c r="H225" i="5"/>
  <c r="H224" i="5"/>
  <c r="H223" i="5"/>
  <c r="H222" i="5"/>
  <c r="H221" i="5"/>
  <c r="H220" i="5"/>
  <c r="H218" i="5"/>
  <c r="H217" i="5"/>
  <c r="H214" i="5"/>
  <c r="H213" i="5"/>
  <c r="H212" i="5"/>
  <c r="H211" i="5"/>
  <c r="H210" i="5"/>
  <c r="H209" i="5"/>
  <c r="H208" i="5"/>
  <c r="H207" i="5"/>
  <c r="H206" i="5"/>
  <c r="H205" i="5"/>
  <c r="H204" i="5"/>
  <c r="H203" i="5"/>
  <c r="H201" i="5"/>
  <c r="H200" i="5"/>
  <c r="H199" i="5"/>
  <c r="H198" i="5"/>
  <c r="H197" i="5"/>
  <c r="H196" i="5"/>
  <c r="H195" i="5"/>
  <c r="H194" i="5"/>
  <c r="H193" i="5"/>
  <c r="H191" i="5"/>
  <c r="H190" i="5"/>
  <c r="H189" i="5"/>
  <c r="H188" i="5"/>
  <c r="H187" i="5"/>
  <c r="H186" i="5"/>
  <c r="H185" i="5"/>
  <c r="H184" i="5"/>
  <c r="H183" i="5"/>
  <c r="H182" i="5"/>
  <c r="H181" i="5"/>
  <c r="H180" i="5"/>
  <c r="H179" i="5"/>
  <c r="H178" i="5"/>
  <c r="H177" i="5"/>
  <c r="H176" i="5"/>
  <c r="H175" i="5"/>
  <c r="H174" i="5"/>
  <c r="H173"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39" i="5"/>
  <c r="H138" i="5"/>
  <c r="H137" i="5"/>
  <c r="H136" i="5"/>
  <c r="H135" i="5"/>
  <c r="H134"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5" i="5"/>
  <c r="H104" i="5"/>
  <c r="H102" i="5"/>
  <c r="H101" i="5"/>
  <c r="H100" i="5"/>
  <c r="H99" i="5"/>
  <c r="H97" i="5"/>
  <c r="H96" i="5"/>
  <c r="H95" i="5"/>
  <c r="H94" i="5"/>
  <c r="H93" i="5"/>
  <c r="H92" i="5"/>
  <c r="H91" i="5"/>
  <c r="H90" i="5"/>
  <c r="H89" i="5"/>
  <c r="H88" i="5"/>
  <c r="H87" i="5"/>
  <c r="H86"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4" i="5"/>
  <c r="H43" i="5"/>
  <c r="H42" i="5"/>
  <c r="H41" i="5"/>
  <c r="H40" i="5"/>
  <c r="H39" i="5"/>
  <c r="H38" i="5"/>
  <c r="H37" i="5"/>
  <c r="H36" i="5"/>
  <c r="H33" i="5"/>
  <c r="H32" i="5"/>
  <c r="H31" i="5"/>
  <c r="H30" i="5"/>
  <c r="H28" i="5"/>
  <c r="H27" i="5"/>
  <c r="H26" i="5"/>
  <c r="H24" i="5"/>
  <c r="H23" i="5"/>
  <c r="H22" i="5"/>
  <c r="H21" i="5"/>
  <c r="H20" i="5"/>
  <c r="H19" i="5"/>
  <c r="H18" i="5"/>
  <c r="H17" i="5"/>
  <c r="H16" i="5"/>
  <c r="H15" i="5"/>
  <c r="H14" i="5"/>
  <c r="H12" i="5"/>
  <c r="H11" i="5"/>
  <c r="H10" i="5"/>
  <c r="H8" i="5"/>
  <c r="H7" i="5"/>
  <c r="H6" i="5"/>
  <c r="H5" i="5"/>
  <c r="H4" i="5"/>
  <c r="H3" i="5"/>
  <c r="H2" i="5"/>
  <c r="A2"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F7" i="1"/>
  <c r="G8" i="1" l="1"/>
  <c r="G7" i="1"/>
  <c r="F5" i="1"/>
  <c r="E6" i="1"/>
  <c r="D6" i="1"/>
  <c r="B6" i="1"/>
  <c r="C6" i="1"/>
  <c r="F6" i="1" l="1"/>
</calcChain>
</file>

<file path=xl/sharedStrings.xml><?xml version="1.0" encoding="utf-8"?>
<sst xmlns="http://schemas.openxmlformats.org/spreadsheetml/2006/main" count="10412" uniqueCount="5680">
  <si>
    <t>Search String</t>
  </si>
  <si>
    <t>ACM</t>
  </si>
  <si>
    <t>IEEE</t>
  </si>
  <si>
    <t>Scopus</t>
  </si>
  <si>
    <t>Web of Science</t>
  </si>
  <si>
    <t>Hits per Database</t>
  </si>
  <si>
    <t>Searched Content: Title / Abstract / Author Keywords</t>
  </si>
  <si>
    <t xml:space="preserve">Date Range: 2020 - </t>
  </si>
  <si>
    <t>Authors</t>
  </si>
  <si>
    <t>Yadav, P; Gaur, M; Fatima, N; Sarwar, S</t>
  </si>
  <si>
    <t>Orlandi, F; Barbierato, E; Gatti, A</t>
  </si>
  <si>
    <t>Rotem, Y; Shimoni, N; Rokach, L; Shapira, B</t>
  </si>
  <si>
    <t>Leel, SRG; Dey, V; Majumdar, P; Khairkar, A</t>
  </si>
  <si>
    <t>Dash, S; Yale, A; Guyon, I; Bennett, KP</t>
  </si>
  <si>
    <t>Klopries, H; Schwung, A</t>
  </si>
  <si>
    <t>Stenger, M; Leppich, R; Foster, I; Kounev, S; Bauer, A</t>
  </si>
  <si>
    <t>Isasa, I; Hernandez, M; Epelde, G; Londoño, F; Beristain, A; Alberdi, A; Bamidis, P; Konstantinidis, E</t>
  </si>
  <si>
    <t>Bhanot, K; Qi, M; Erickson, JS; Guyon, I; Bennett, KP</t>
  </si>
  <si>
    <t>Kim, KM; Kwak, JW</t>
  </si>
  <si>
    <t>Rafiei, A; Rad, MG; Sikora, A; Kamaleswaran, R</t>
  </si>
  <si>
    <t>Isasa, I; Hernandez, M; Epelde, G; Londoño, F; Beristain, A; Larrea, X; Alberdi, A; Bamidis, P; Konstantinidis, E</t>
  </si>
  <si>
    <t>Fonger, F; Aleknonyte-Resch, M; Koschmider, A</t>
  </si>
  <si>
    <t>Jeon, S; Seo, JT</t>
  </si>
  <si>
    <t>Maweu, BM; Shamsuddin, R; Dakshit, S; Prabhakaran, B</t>
  </si>
  <si>
    <t>Jordon, J; Jarrett, D; Jarrett, D; Yoon, J; Elbers, P; Thoral, P; Ercole, A; Zhang, C; Belgrave, D; van der Schaar, M</t>
  </si>
  <si>
    <t>Elliker, C; Tonnelier, E; Shabou, A</t>
  </si>
  <si>
    <t>Sapai, S; Loo, JY; Ding, ZY; Tan, CP; Baskaran, VM; Nurzaman, SG</t>
  </si>
  <si>
    <t>Alcaraz, JML; Strodthoff, N</t>
  </si>
  <si>
    <t>Ashrafi, N; Schmitt, V; Spang, RP; Möller, S; Voigt-Antons, JN</t>
  </si>
  <si>
    <t>Castanho, EN; Lobo, JP; Henriques, R; Madeira, SC</t>
  </si>
  <si>
    <t>Lu, C; Reddy, CK; Wang, P; Nie, D; Ning, Y</t>
  </si>
  <si>
    <t>Debnath, A; Gupta, N; Waghmare, G; Wadhwa, H; Asthana, S; Arora, A</t>
  </si>
  <si>
    <t>Hazra, D; Shafqat, W; Byun, YC</t>
  </si>
  <si>
    <t>Westmeier, T; Botache, D; Bieshaar, M; Sick, B</t>
  </si>
  <si>
    <t>Pezoulas, VC; Zaridis, DI; Mylona, E; Androutsos, C; Apostolidis, K; Tachos, NS; Fotiadis, DI</t>
  </si>
  <si>
    <t>Schulz, NA; Carus, J; Wiederhold, AJ; Johanns, O; Peters, F; Rath, N; Rausch, K; Holleczek, B; Katalinic, A; Gundler, C</t>
  </si>
  <si>
    <t>Shooter, M; Malleson, C; Hilton, A</t>
  </si>
  <si>
    <t>Boukhennoufa, I; Jarchi, D; Zhai, XJ; Utti, V; Sanei, S; Lee, TKM; Jackson, J; McDonald-Maier, KD</t>
  </si>
  <si>
    <t>Herrero, P; Zhu, T; Andorrà, M; Chittajallu, S</t>
  </si>
  <si>
    <t>Marcaccioli, R; Livan, G</t>
  </si>
  <si>
    <t>Clarkson, J; Cucuringu, M; Elliott, A; Reinert, G</t>
  </si>
  <si>
    <t>Hsu, CCY; Hardt, M; Hardt, M</t>
  </si>
  <si>
    <t>Wang, SY; Wang, G; Fu, Q; Song, YF; Liu, JY</t>
  </si>
  <si>
    <t>Zhang, ZY; Wang, ZS</t>
  </si>
  <si>
    <t>Li, YS; Liao, IY; Zhong, N; Toshihiro, F; Wang, Y; Wang, SQ</t>
  </si>
  <si>
    <t>Yang, ZJ; Yan, WW; Huang, XL; Mei, L</t>
  </si>
  <si>
    <t>Merezhnikov, M; Hvatov, A</t>
  </si>
  <si>
    <t>Klopries, H; Torres, DOS; Schwung, A</t>
  </si>
  <si>
    <t>Costantino, G; Giffard-Roisin, S; Marsan, D; Marill, L; Radiguet, M; Mura, MD; Janex, G; Socquet, A</t>
  </si>
  <si>
    <t>Kimbrough, SO; Yilmaz, HÜ</t>
  </si>
  <si>
    <t>Al Mobin, M; Kamrujjaman, M</t>
  </si>
  <si>
    <t>Leznik, M; Michalsky, P; Willis, P; Schanzel, B; Östberg, PO; Domaschka, J</t>
  </si>
  <si>
    <t>Georg, R; Marcel, T; Christian, B; Katharina, O</t>
  </si>
  <si>
    <t>Kim, K; Song, J; Kwak, JW</t>
  </si>
  <si>
    <t>Vonk, MA; Collenteur, RA; Panday, S; Schaars, F; Bakker, M</t>
  </si>
  <si>
    <t>Pei, HZ; Ren, K; Yang, YQ; Liu, C; Qin, T; Li, DS</t>
  </si>
  <si>
    <t>Lamp, J; Derdzinski, M; Hannemann, C; van der Linden, J; Feng, L; Wang, TH; Evans, D</t>
  </si>
  <si>
    <t>Okadome, Y; Nakamura, Y</t>
  </si>
  <si>
    <t>Bergami, G</t>
  </si>
  <si>
    <t>Flores, A; Tito-Chura, H; Apaza-Alanoca, H</t>
  </si>
  <si>
    <t>Li, LY; Yan, JC; Wang, HY; Jin, YH</t>
  </si>
  <si>
    <t>Bhanot, K; Pedersen, J; Guyon, I; Bennett, KP</t>
  </si>
  <si>
    <t>Li, WS; Ma, PF; Wang, HP; Fang, CY</t>
  </si>
  <si>
    <t>Bratu, A; Czibula, G</t>
  </si>
  <si>
    <t>El-Laham, Y; Vyetrenko, S</t>
  </si>
  <si>
    <t>Pulla, ST; Yasarer, H; Yarbrough, LD</t>
  </si>
  <si>
    <t>Ni, H; Szpruch, L; Sabate-Vidales, M; Xiao, BR; Wiese, M; Liao, SJ</t>
  </si>
  <si>
    <t>Becker, S; Hug, R; Huebner, W; Arens, M; Morris, BT</t>
  </si>
  <si>
    <t>Wang, RX; Li, T; Gao, ZK; Yan, XG; Wang, J; Wang, Z; Gao, JM</t>
  </si>
  <si>
    <t>Zhu, TY; Li, KZ; Herrero, P; Georgiou, P</t>
  </si>
  <si>
    <t>Bhattacharya, S; Mazumder, O; Roy, D; Sinha, A; Ghose, A</t>
  </si>
  <si>
    <t>Avkhimenia, V; Weis, T; Musilek, P</t>
  </si>
  <si>
    <t>Donoso, F; Moreno, M; Ortega-Culaciati, F; Bedford, JR; Benavente, R</t>
  </si>
  <si>
    <t>Dave, B; Patel, S; Shivani, R; Purohit, S; Chaudhury, B</t>
  </si>
  <si>
    <t>Chen, Y; Kempton, DJ; Ahmadzadeh, A; Angryk, RA</t>
  </si>
  <si>
    <t>Shain, C; Schuler, W</t>
  </si>
  <si>
    <t>Ibáñez-Berganza, M; Lucibello, C; Santucci, F; Gili, T; Gabrielli, A</t>
  </si>
  <si>
    <t>Carrle, FP; Hollenbenders, Y; Reichenbach, A</t>
  </si>
  <si>
    <t>Bañuelos, JJ; Sigg, S; He, JY; Salim, F; Costa-Requena, J</t>
  </si>
  <si>
    <t>Sarda, K; Yerudkar, A; Del Vecchio, C</t>
  </si>
  <si>
    <t>Carvajal-Patiño, D; Ramos-Pollán, R</t>
  </si>
  <si>
    <t>Hakami, A</t>
  </si>
  <si>
    <t>Seyfi, A; Rajotte, JF; Ng, RT</t>
  </si>
  <si>
    <t>Kim, J; Choo, H; Shin, SY; Song, KD</t>
  </si>
  <si>
    <t>Ait-Hennani, L; Kaid, Z; Laksaci, A; Rachdi, M</t>
  </si>
  <si>
    <t>Bawdekar, AA; Prusty, BR</t>
  </si>
  <si>
    <t>Budu, E; Soliman, A; Etminani, K; Rögnvaldsson, T</t>
  </si>
  <si>
    <t>Li, PY; Boubrahimi, SF; Hamdi, SM</t>
  </si>
  <si>
    <t>Pérez, J; Arroba, P; Moya, JM</t>
  </si>
  <si>
    <t>Quan, TP; Lacey, B; Peto, TEA; Walker, AS</t>
  </si>
  <si>
    <t>Thakur, D; Mohan, A; Ambika, G; Meena, C</t>
  </si>
  <si>
    <t>Jiang, M; Hooper, A; Tian, X; Xu, J; Chen, SN; Ma, ZF; Cheng, X</t>
  </si>
  <si>
    <t>Bamford, T; Coletta, A; Fons, E; Gopalakrishnan, S; Vyetrenko, S; Balch, T</t>
  </si>
  <si>
    <t>Kollovieh, M; Ansari, AF; Bohlke-Schneider, M; Zschiegner, J; Wang, H; Wang, YY</t>
  </si>
  <si>
    <t>Li, XA; Luo, JQ; Younes, R</t>
  </si>
  <si>
    <t>Paparrizos, J; Kang, Y; Boniol, P; Tsay, RS; Palpanas, T; Franklin, MJ</t>
  </si>
  <si>
    <t>Semenoglou, AA; Spiliotis, E; Assimakopoulos, V</t>
  </si>
  <si>
    <t>Chen, IY; Krishnan, RG; Sontag, D</t>
  </si>
  <si>
    <t>Akar, T; Aksoy, H</t>
  </si>
  <si>
    <t>Hachez, J; Chicherin, S; Chaudhry, AM; Bram, S</t>
  </si>
  <si>
    <t>Qian, ZZ; Davis, R; van der Schaar, M</t>
  </si>
  <si>
    <t>Sun, YF; Sun, XB; Hu, T; Zhu, L</t>
  </si>
  <si>
    <t>Hu, CS; Cheng, FJ; Zhao, Y; Guo, SS; Ma, L</t>
  </si>
  <si>
    <t>Zhang, ZQ; Yan, C; Lasko, TA; Sun, JM; Malin, BA</t>
  </si>
  <si>
    <t>Chowdhury, SS; Boubrahimi, SF; Hamdi, SM</t>
  </si>
  <si>
    <t>Silva, I; Silva, ME; Torres, C</t>
  </si>
  <si>
    <t>Li, YM; Ku, B; Kim, G; Ahn, JK; Ko, H</t>
  </si>
  <si>
    <t>Farsi, N; Mahjouri, N; Ghasemi, H</t>
  </si>
  <si>
    <t>Jiang, YL; Garcia-Duran, A; Losada, IB; Girard, P; Terranova, N</t>
  </si>
  <si>
    <t>Ball, STM; Celik, N; Sayari, E; Kadir, LA; O'Brien, F; Barrett-Jolley, R</t>
  </si>
  <si>
    <t>Stallmann, D; Göpfert, JP; Schmitz, J; Grünberger, A; Hammer, B</t>
  </si>
  <si>
    <t>Ye, H; Chen, M; Feng, GF</t>
  </si>
  <si>
    <t>Cheng, K; Ma, YT; Sun, B; Li, Y; Chen, XJ</t>
  </si>
  <si>
    <t>Lakshminarayanan, M; Channegowda, J; Herle, A; Prabhu, D; Chaudhari, S</t>
  </si>
  <si>
    <t>Bellandi, V; Ceravolo, P; Damiani, E; Maghool, S; Cesari, M; Basdekis, I; Iliadou, E; Marzan, MD</t>
  </si>
  <si>
    <t>Qiu, XH; Wang, SF; Chen, K</t>
  </si>
  <si>
    <t>Pinceti, A; Sankar, L; Kosut, O</t>
  </si>
  <si>
    <t>Nader, CA; Ayache, N; Robert, P; Lorenzi, M</t>
  </si>
  <si>
    <t>Padhi, I; Schiff, Y; Melnyk, I; Rigotti, M; Mroueh, Y; Dognin, P; Ross, J; Nair, R; Altman, E</t>
  </si>
  <si>
    <t>Alvarez-Chaves, H; Spruit, M; Moreno, MDR</t>
  </si>
  <si>
    <t>Kulkarni, R; Pal, P; Banoth, E</t>
  </si>
  <si>
    <t>Moghaddam, MA; Ferré, TPA; Chen, XY; Chen, KW; Song, XH; Hammond, G</t>
  </si>
  <si>
    <t>Huang, A; Khushi, M; Suleiman, B</t>
  </si>
  <si>
    <t>Razghandi, M; Zhou, H; Erol-Kantarci, M; Turgut, D</t>
  </si>
  <si>
    <t>Panche, IP; Gómez-Orozco, V; Alvarez-Meza, A; Cárdenas-Peña, D; Orozco-Gutiérrez, A</t>
  </si>
  <si>
    <t>Lin, GC; Lin, AJ</t>
  </si>
  <si>
    <t>Huang, LX; Sudhir, K; Vishnoi, NK</t>
  </si>
  <si>
    <t>Lange, L; Wenzlitschke, N; Rahm, E</t>
  </si>
  <si>
    <t>Wang, ZH</t>
  </si>
  <si>
    <t>Ballout, M; Tuqan, M; Asmar, D; Shammas, E; Sakr, G</t>
  </si>
  <si>
    <t>Wang, TS; Li, JY; Wang, RJ; Kara, DZ; Liu, SZ; Wertheimer, D; Viros-I-Martin, A; Ganti, R; Srivatsa, M; Abdelzaher, T</t>
  </si>
  <si>
    <t>Ganti, B; Chaitanya, G; Balamurugan, RS; Nagaraj, N; Balasubramanian, K; Pati, S</t>
  </si>
  <si>
    <t>Torfi, A; Fox, EA; Reddy, CK</t>
  </si>
  <si>
    <t>Huang, Y; Rotaru, V; Chattopadhyay, I</t>
  </si>
  <si>
    <t>Zhang, NN; Lin, AJ; Yang, PB</t>
  </si>
  <si>
    <t>Banerjee, A; Chandra, S; Ott, E</t>
  </si>
  <si>
    <t>Klyuchnikov, N; Ismailova, L; Kovalev, D; Safonov, S; Koroteev, D</t>
  </si>
  <si>
    <t>Chatterjee, S; Byun, YC</t>
  </si>
  <si>
    <t>Wickramaratne, SD; Parekh, A</t>
  </si>
  <si>
    <t>Kratochvíla, J; Jir, R; Bartos, M; Standara, M; Starcuk, Z Jr; Taxt, T</t>
  </si>
  <si>
    <t>Löcke, M; Labra, JEG; Franco, P; Uribe, S; Bertoglio, C</t>
  </si>
  <si>
    <t>Quinteros-Cartaya, C; Köhler, J; Li, W; Faber, J; Srivastava, N</t>
  </si>
  <si>
    <t>Arias-Arana, D; Fochesatto, GJ; Jimenez, R; Ojeda, C</t>
  </si>
  <si>
    <t>Giorgi, F; Herzel, S; Pigato, P</t>
  </si>
  <si>
    <t>Gkoutroumpi, C; Gkalinikis, NV; Vrakas, D</t>
  </si>
  <si>
    <t>Shiloh, L; Lellouch, A; Giryes, R; Eyal, A</t>
  </si>
  <si>
    <t>Wang, XD; Sun, LJ</t>
  </si>
  <si>
    <t>Iglesias, G; Talavera, E; González-Prieto, A; Mozo, A; Gómez-Canaval, S</t>
  </si>
  <si>
    <t>Tai, CY; Wang, WJ; Huang, YM</t>
  </si>
  <si>
    <t>Schmitt, F; Hahn, C; Rabe, MN; Finkbeiner, B</t>
  </si>
  <si>
    <t>Morra, L; Manigrasso, F; Lamberti, F</t>
  </si>
  <si>
    <t>Raubitzek, S; Corpaci, L; Hofer, R; Mallinger, K; Bosse, E</t>
  </si>
  <si>
    <t>Hasan, MA; Li, F; Piet, A; Gouverneur, P; Irshad, MT; Grzegorzek, M</t>
  </si>
  <si>
    <t>Eldawy, A; Hristidis, V; Ghosh, S; Saeedan, M; Sevim, A; Siddique, AB; Singla, S; Sivaram, G; Vu, T; Zhang, YM</t>
  </si>
  <si>
    <t>Dogariu, M; Stefan, LD; Boteanu, BA; Lamba, C; Ionescu, B</t>
  </si>
  <si>
    <t>James, A; Emile-Geay, J; Malik, N; Khider, D</t>
  </si>
  <si>
    <t>Jiao, PF; Guo, X; Jing, X; He, DX; Wu, HM; Pan, SR; Gong, MG; Wang, WJ</t>
  </si>
  <si>
    <t>Hellgren, R; Malm, R; Ansell, A</t>
  </si>
  <si>
    <t>Lobelle, D; Beaulieu, C; Livina, V; Sévellec, F; Frajka-Williams, E</t>
  </si>
  <si>
    <t>Kalibhat, R; Kulkarni, R; Mondal, PK</t>
  </si>
  <si>
    <t>Yan, JN; Chen, H; Wu, H; Wang, N; Ma, LL</t>
  </si>
  <si>
    <t>Ogut, MG; Meyers, B; Boyd, SP</t>
  </si>
  <si>
    <t>Tan, YK; Neto, FBL; Neto, UB</t>
  </si>
  <si>
    <t>Schoemans, M; Sakr, M; Zimanyi, E</t>
  </si>
  <si>
    <t>Zhang, F; Zhang, YQ; Zhang, XH</t>
  </si>
  <si>
    <t>Liu, ZG; Ji, TY; Chen, JW; Zhang, LJ; Zhang, LL; Wu, QH</t>
  </si>
  <si>
    <t>Kirkley, A</t>
  </si>
  <si>
    <t>Zhao, YH; Wu, WJ; Li, Z; Li, JH; Wang, WQ</t>
  </si>
  <si>
    <t>Akyon, FC; Eryuksel, O; Ozfuttu, KA; Altinuc, SO</t>
  </si>
  <si>
    <t>Roy, K; Lopez-Ramos, LM; Beferull-Lozano, B</t>
  </si>
  <si>
    <t>Metz, T; Koch, M; Lenz, P</t>
  </si>
  <si>
    <t>Klemmer, K; Xu, TL; Acciaio, B; Neill, DB</t>
  </si>
  <si>
    <t>Ding, XY; Larson, EC</t>
  </si>
  <si>
    <t>Bergen, RV; Rajotte, JF; Yousefirizi, F; Klyuzhin, IS; Rahmim, A; Ng, RT</t>
  </si>
  <si>
    <t>Neifar, N; Mdhaffar, A; Ben-Hamadou, A; Jmaiel, M; Freisleben, B</t>
  </si>
  <si>
    <t>Honnorat, N; Seshadri, S; Killiany, R; Blangero, J; Glahn, DC; Fox, P; Habes, M</t>
  </si>
  <si>
    <t>Liu, CH; Wright, CJ; Gu, R; Bandi, S; Wustrow, A; Todd, PK; O'Nolan, D; Beauvais, ML; Neilson, JR; Chupas, PJ; Chapman, KW; Billinge, SJL</t>
  </si>
  <si>
    <t>Ye, YF; Xu, ZH; Zhang, JH; Chen, WJ; Shao, YH</t>
  </si>
  <si>
    <t>Hazra, D; Byun, YC; Kim, WJ; Kang, CU</t>
  </si>
  <si>
    <t>Ziaee, P; Abedini, MJ</t>
  </si>
  <si>
    <t>Thakur, PS; Krejcar, O; Bhatia, V; Prakash, S</t>
  </si>
  <si>
    <t>Cauthen, K; Rai, P; Hale, N; Freeman, L; Ray, J</t>
  </si>
  <si>
    <t>Zheng, LL; Raskutti, G; Willett, R; Mark, B</t>
  </si>
  <si>
    <t>Blanford, TE; Brown, DC; Meyer, RJ Jr</t>
  </si>
  <si>
    <t>Highsmith, M; Cheng, JL</t>
  </si>
  <si>
    <t>Kowalski, K; Okujeni, A; Hostert, P</t>
  </si>
  <si>
    <t>White, R; Baracat-Donovan, B; Helmsen, J; McCullough, T</t>
  </si>
  <si>
    <t>Melvin, T</t>
  </si>
  <si>
    <t>Han, S; Stelz, L; Stoecker, H; Wang, LX; Zhou, K</t>
  </si>
  <si>
    <t>Azarang, A; Le, DQ; Hoang, AH; Blogg, SL; Dayton, PA; Lance, RM; Natoli, M; Gatrell, A; Tillmans, F; Moon, RE; Lindholm, P; Papadopoulou, V</t>
  </si>
  <si>
    <t>Chu, TY; Huang, WC</t>
  </si>
  <si>
    <t>Mendioroz, A; Salazar, A; Lasserre, P; Oswald-Tranta, B; Tuschl, C</t>
  </si>
  <si>
    <t>Ramakrishna, A; Gupta, R; Narayanan, S</t>
  </si>
  <si>
    <t>Godoy, RV; Dwivedi, A; Shahmohammadi, M; Liarokapis, M</t>
  </si>
  <si>
    <t>Ness-Cohn, E; Iwanaszko, M; Kath, WL; Allada, R; Braun, R</t>
  </si>
  <si>
    <t>Casile, A; Faghih, RT; Brown, EN</t>
  </si>
  <si>
    <t>Oswiecimka, P; Drozdz, S; Frasca, M; Gebarowski, R; Yoshimura, N; Zunino, L; Minati, L</t>
  </si>
  <si>
    <t>Chen, C; Bose, A; Cheng, SF; Sinha, A</t>
  </si>
  <si>
    <t>Yu, MM; Zhang, H; Yin, F; Liu, CL</t>
  </si>
  <si>
    <t>Ono, H; Kamiya, T; Aoki, T</t>
  </si>
  <si>
    <t>Scazzoli, D; Vakilipoor, F; Magarini, M</t>
  </si>
  <si>
    <t>Nicholaus, IT; Lee, JS; Kang, DK</t>
  </si>
  <si>
    <t>Yuan, Y; Kleinherenbrink, M; López-Dekker, P</t>
  </si>
  <si>
    <t>Smith, R; Nivlet, P; Alfayez, H; AlBinHassan, N</t>
  </si>
  <si>
    <t>Huang, H; Sun, Y; Genton, MG</t>
  </si>
  <si>
    <t>Aristides, RP; Cerdeira, HA; Masoller, C; Tirabassi, G</t>
  </si>
  <si>
    <t>Chen, Y; Kempton, DJ; Ahmadzadeh, A; Wen, JZ; Ji, AL; Angryk, RA</t>
  </si>
  <si>
    <t>Naaz, F; Herle, A; Channegowda, J; Raj, A; Lakshminarayanan, M</t>
  </si>
  <si>
    <t>Kim, YJ; Kim, H; Lee, S; Kim, WT</t>
  </si>
  <si>
    <t>Ahmed, KT; Cheng, S; Li, Q; Yong, J; Zhang, W</t>
  </si>
  <si>
    <t>Rossenbach, N; Zeineldeen, M; Hilmes, B; Schlüter, R; Ney, H</t>
  </si>
  <si>
    <t>Fernandes, TT; Direito, B; Sayal, A; Pereira, J; Andrade, A; Castelo-Branco, M</t>
  </si>
  <si>
    <t>Athanasiou, N; Petrovich, M; Black, MJ; Varol, G</t>
  </si>
  <si>
    <t>Karakasis, PA; Liavas, AP; Sidiropoulos, ND; Simos, PG; Papadaki, E</t>
  </si>
  <si>
    <t>Delfosse, A; Hebrail, G; Zerroug, A</t>
  </si>
  <si>
    <t>Habiba, M; Borphy, E; Pearlmutter, BA; Ward, T</t>
  </si>
  <si>
    <t>Zhou, QM; Ma, YC; Xing, ZW; Yang, XF</t>
  </si>
  <si>
    <t>Yoon, N; Kim, K; Lee, S; Bai, JH; Kim, H</t>
  </si>
  <si>
    <t>Eftekhar, Z; Pel, A; van Lint, H</t>
  </si>
  <si>
    <t>Lu, OHT</t>
  </si>
  <si>
    <t>Alves, M; Nadeau, DF; Music, B; Anctil, F; Fatichi, S</t>
  </si>
  <si>
    <t>Liang, G; Ji, ZL; Zhong, QH; Huang, Y; Han, K</t>
  </si>
  <si>
    <t>Houngnibo, MCM; Ali, A; Agali, A; Waongo, M; Lawin, AE; Cohard, JM</t>
  </si>
  <si>
    <t>Tsoukalas, I; Kossieris, P; Makropoulos, C</t>
  </si>
  <si>
    <t>Yu, H; Wu, SW; Dauwels, J</t>
  </si>
  <si>
    <t>Yoon, JS; Liu, LJ; Golyanik, V; Sarkar, K; Park, HS; Theobalt, C</t>
  </si>
  <si>
    <t>Cao, C; Li, M</t>
  </si>
  <si>
    <t>Klein, M; Stender, M; Wedler, M; Ehlers, S; Hartmann, M; Desmars, N; Pick, MA; Seifried, R; Hoffmann, N</t>
  </si>
  <si>
    <t>Cenci, S; Medeiros, LP; Sugihara, G; Saavedra, S</t>
  </si>
  <si>
    <t>Mentzelopoulos, AP; Fan, DX; Sapsis, TP; Triantafyllou, MS</t>
  </si>
  <si>
    <t>Baicoianu, A; Gavrila, CG; Pacurar, CM; Pacurar, VD</t>
  </si>
  <si>
    <t>Romanelli, F; Martinelli, F</t>
  </si>
  <si>
    <t>Saeed, A; Li, Y; Ozcelebi, T; Lukkien, J</t>
  </si>
  <si>
    <t>Papaoikonomou, A; Wingate, J; Verma, V; Durrant, A; Ioannou, G; Papagiannis, T; Yu, M; Alexandridis, G; Dokhane, A; Leontidis, G; Kollias, S; Stafylopatis, A</t>
  </si>
  <si>
    <t>Zou, Q; Priya, S; Nagpal, P; Jacob, M</t>
  </si>
  <si>
    <t>Grigorian, G; George, SV; Lishak, S; Shipley, RJ; Arridge, S</t>
  </si>
  <si>
    <t>Husain, H; Balle, B; Cranko, Z; Nock, R</t>
  </si>
  <si>
    <t>Xu, SZ; Marwah, M; Arlitt, M; Ramakrishnan, N</t>
  </si>
  <si>
    <t>Chang, YK; Zhou, C; Hong, YC; Hu, LW; Xu, C; Huang, TJ; Shi, BX</t>
  </si>
  <si>
    <t>Fan, CC; Yang, BH; Li, XO; Gao, SW; Zan, P</t>
  </si>
  <si>
    <t>Prokop, B; Gelens, L; Pelz, PF; Friesen, J</t>
  </si>
  <si>
    <t>Liu, R; Azabou, M; Dabagia, M; Lin, CH; Azar, MG; Hengen, KB; Valko, M; Dyer, EL</t>
  </si>
  <si>
    <t>Mendil, M; Leirens, S; Armand, P; Duchenne, C</t>
  </si>
  <si>
    <t>Jiang, L; Sadghiani, NS; Tao, Z; Cohen, A</t>
  </si>
  <si>
    <t>Chen, DL; Liu, XL; He, W; Xia, CG; Gong, FQ; Li, XB; Cao, XY</t>
  </si>
  <si>
    <t>Ceritli, T; Creagh, AP; Clifton, DA</t>
  </si>
  <si>
    <t>Huang, TJ; Zhou, QL; Ye, HJ; Zhan, DC</t>
  </si>
  <si>
    <t>Tam, WC; Fu, EYJ; Peacock, R; Reneke, P; Wang, J; Li, JJ; Cleary, T</t>
  </si>
  <si>
    <t>Recio-Garcia, JA; Diaz-Agudo, B; Acuaviva, A</t>
  </si>
  <si>
    <t>Meiser, M; Duppe, B; Zinnikus, I</t>
  </si>
  <si>
    <t>Delussu, F; Imran, F; Mattia, C; Meo, R</t>
  </si>
  <si>
    <t>Kizilkaya, B; She, CY; Zhao, GD; Imran, MA</t>
  </si>
  <si>
    <t>Zivanovic, M; Runacres, MC</t>
  </si>
  <si>
    <t>Schwenzfeier, N; Heikamp, M; Meyer, O; Hönnscheidt, A; Steffes, M; Gruhn, V</t>
  </si>
  <si>
    <t>Loper, J; Blei, D; Cunningham, JP; Paninski, L</t>
  </si>
  <si>
    <t>Liu, LC; Xu, SM; Tang, JY; Guan, KY; Griffis, TJ; Erickson, MD; Frie, AL; Jia, XW; Kim, T; Miller, LT; Peng, B; Wu, SW; Yang, YF; Zhou, W; Kumar, V; Jin, ZN</t>
  </si>
  <si>
    <t>Liu, XY; Cui, BJ; Fu, JS; Cheng, ZS; Song, XY</t>
  </si>
  <si>
    <t>Lagunes-Fortiz, M; Damen, D; Mayol-Cuevas, W</t>
  </si>
  <si>
    <t>Salazar-Peña, N; Tabares, A; González-Mancera, A</t>
  </si>
  <si>
    <t>Loke, MH; Wilkinson, PB; Chambers, JE; Uhlemann, S; Dijkstra, T; Dahlin, T</t>
  </si>
  <si>
    <t>Sharma, R; Sharma, M; Shukla, A; Chaudhury, S</t>
  </si>
  <si>
    <t>Lee, M; Park, J</t>
  </si>
  <si>
    <t>Shein, TT; Puntheeranurak, S; Imamura, M</t>
  </si>
  <si>
    <t>Malialisa, K; Papatheodoulou, D; Filippou, S; Panayiotou, CG; Polycarpou, MM</t>
  </si>
  <si>
    <t>Wang, TT; Trugman, D; Lin, YZ</t>
  </si>
  <si>
    <t>Bertoncin, M; Sunderland, K; Turri, R</t>
  </si>
  <si>
    <t>Reeves, M; Bhat, HS</t>
  </si>
  <si>
    <t>Mazumder, O; Banerjee, R; Roy, D; Bhattacharya, S; Ghose, A; Sinha, A</t>
  </si>
  <si>
    <t>Fulton, DJ; Hegerl, GC</t>
  </si>
  <si>
    <t>Naveed, MH; Hashmi, US; Tajved, N; Sultan, N; Imran, A</t>
  </si>
  <si>
    <t>Verma, R; Sivalingam, KM</t>
  </si>
  <si>
    <t>Feng, J; Yang, ZY; Xu, FL; Yu, HS; Wang, MD; Li, Y</t>
  </si>
  <si>
    <t>Zaballa, O; Pérez, A; Gómez-Inhiesto, E; Acaiturri-Ayesta, T; Lozano, JA</t>
  </si>
  <si>
    <t>Pimentel, O; Estévez, PA; Förster, F</t>
  </si>
  <si>
    <t>Guizilini, V; Lee, KH; Ambrus, R; Gaidon, A</t>
  </si>
  <si>
    <t>Diederen, D; Liu, Y</t>
  </si>
  <si>
    <t>Habashi, AG; Azab, AM; Eldawlatly, S; Aly, GM</t>
  </si>
  <si>
    <t>Segal, Y</t>
  </si>
  <si>
    <t>Groenke, B; Madaus, L; Monteleoni, C</t>
  </si>
  <si>
    <t>Perrinet, LU</t>
  </si>
  <si>
    <t>Moisés, AG; Pascual, IV; González, JJI; Zamarreño, CR</t>
  </si>
  <si>
    <t>Cen, S; Kim, DO; Lim, CG</t>
  </si>
  <si>
    <t>Moller, F; Botache, D; Huseljic, D; Heidecker, F; Bieshaar, M; Sick, B</t>
  </si>
  <si>
    <t>Pandey, C; Tiwari, V; Imoize, AL; Li, CT; Lee, CC; Roy, DS</t>
  </si>
  <si>
    <t>Perifanis, V; Pavlidis, N; Koutsiamanis, RA; Efraimidis, PS</t>
  </si>
  <si>
    <t>Gao, GM; Walter, NG</t>
  </si>
  <si>
    <t>Gaskin, T; Pavliotis, GA; Girolam, M</t>
  </si>
  <si>
    <t>Li, JB; Chen, ZQ; Cheng, L; Liu, XF</t>
  </si>
  <si>
    <t>Wang, R; Fung, JCH; Lau, AKH</t>
  </si>
  <si>
    <t>Dooney, T; Curier, RL; Tan, DS; Lopez, M; van den Broeck, C; Bromuri, S</t>
  </si>
  <si>
    <t>Rizzato, M; Wallart, J; Geissler, C; Morizet, N; Boumlaik, N</t>
  </si>
  <si>
    <t>Zhou, SL; He, HJ; Zhang, LP; Zhao, W; Wang, F</t>
  </si>
  <si>
    <t>Shan, LY; Chen, JH</t>
  </si>
  <si>
    <t>Chen, YT; Yu, XH; Koudas, N; Yu, ZQ</t>
  </si>
  <si>
    <t>Geier, ET; Prisk, GK; Sá, RC</t>
  </si>
  <si>
    <t>Ang, CYS; Chiew, YS; Wang, X; Ooi, EH; Nor, MBM; Cove, ME; Chase, JG</t>
  </si>
  <si>
    <t>Varma, M; Padinhatteri, S; Sinha, S; Tyagi, A; Burse, M; Yadav, R; Kumar, G; Ramaprakash, A; Tripathi, D; Sankarasubramanian, K; Nagaraju, K; Vadodariya, K; Tadepalli, S; Deogaonkar, R; Olekar, M; Azaruddin, M; Unnikrishnan, A</t>
  </si>
  <si>
    <t>Cirac, G; Farfan, J; Avansi, GD; Schiozer, DJ; Rocha, A</t>
  </si>
  <si>
    <t>Helmsen, J; Baracat-Donovan, B; White, R; McCullough, T</t>
  </si>
  <si>
    <t>Behzadpour, S; Mayer-Gürr, T; Krauss, S</t>
  </si>
  <si>
    <t>He, J; Bartocci, E; NiCkovic, D; Isakovic, H; Grosu, R</t>
  </si>
  <si>
    <t>Tsogkas, S; Zhang, FJ; Jepson, A; Levinshtein, A</t>
  </si>
  <si>
    <t>Wane, J; ChaoLi; Li, L; Huang, ZH; Wang, C; Zhang, H</t>
  </si>
  <si>
    <t>Coffelt, JP; Nowald, N; Kampmann, P</t>
  </si>
  <si>
    <t>Meng, Y; Fan, CC</t>
  </si>
  <si>
    <t>Han, MJ; Wang, ZW; Zhang, XX</t>
  </si>
  <si>
    <t>Alvi, M; French, T; Cardell-Oliver, R; Batstone, D; Akhtar, N</t>
  </si>
  <si>
    <t>Jin, B; Cheng, K; Qu, Y; Zhang, L; Xiao, KL; Lu, XJ; Wei, XP</t>
  </si>
  <si>
    <t>Yuan, Y; Ding, JT; Wang, HD; Jin, DP; Li, Y</t>
  </si>
  <si>
    <t>Achermann, F; Stastny, T; Danciu, B; Kolobov, A; Chung, JJ; Siegwart, R; Lawrance, N</t>
  </si>
  <si>
    <t>Fang, Y; Wang, X; Chen, ZQ; Li, G; Hui, FM; Cheng, X</t>
  </si>
  <si>
    <t>de Souza, DB; dos Santos, EF; Santos, FAN</t>
  </si>
  <si>
    <t>Mason, AX; Connal, RJ; Irizarry, JA; Eng, BK; Saunders, MG; Goodenough, AA; Brown, SD; Salvaggio, C</t>
  </si>
  <si>
    <t>Raja, MJAA; Masood, Z; Hussain, I; Zameer, A; Mehmood, A; Raja, MAZ</t>
  </si>
  <si>
    <t>Yuan, YH; Xia, GZ; Zhang, XM; Zhou, C</t>
  </si>
  <si>
    <t>Zheng, YJ; Yu, ZF; Wang, S; Huang, TJ</t>
  </si>
  <si>
    <t>Nagy, M; Istrate, L; Simtinica, M; Travadel, S; Blanc, P</t>
  </si>
  <si>
    <t>Evers, M; Herick, M; Molchanov, V; Linsen, L</t>
  </si>
  <si>
    <t>Zhuang, JC; Wang, T; Kiyosugi, K</t>
  </si>
  <si>
    <t>Wang, X; Dai, L; Yang, G</t>
  </si>
  <si>
    <t>Raj, R; Walker, JP; Jagarlapudi, A</t>
  </si>
  <si>
    <t>de Pablos, D; Long, DM; Owen, CJ; Valori, G; Nicolaou, G; Harra, LK</t>
  </si>
  <si>
    <t>Lahariya, M; Benoit, DF; Develder, C</t>
  </si>
  <si>
    <t>Hart-Villamil, R; Sykes, J; Ingram, A; Windows-Yule, CRK; Gupta, SK</t>
  </si>
  <si>
    <t>Campi, C</t>
  </si>
  <si>
    <t>Nilsson, A; Suttie, N</t>
  </si>
  <si>
    <t>Jiménez-Valero, P; Larrañeta, M; López-García, E; Moreno-Tejera, S; Silva-Pérez, MA; Lillo-Bravo, I</t>
  </si>
  <si>
    <t>Reyes, MF; Xie, YX; Yuan, XT; d'Angelo, P; Kurz, F; Cerra, D; Tian, JJ</t>
  </si>
  <si>
    <t>Yang, CC; Meng, JY; Liu, BT; Wang, ZQ; Wang, K</t>
  </si>
  <si>
    <t>Lana, I; Oregi, I; Del Ser, J</t>
  </si>
  <si>
    <t>Zhao, WS; Xu, LJ; Huang, A; Gao, X; Luo, XZ; Zhang, HY; Chang, HT; Cao, Z</t>
  </si>
  <si>
    <t>Khan, MB; Hussain, A; Anjum, U; Ali, CB; Yang, XD</t>
  </si>
  <si>
    <t>Endemann, CM; Krause, BM; Nourski, KV; Banks, MI; Van Veen, B</t>
  </si>
  <si>
    <t>Park, HP; Kwon, GY; Lee, CK; Chang, SJ</t>
  </si>
  <si>
    <t>Ghebregiorgis, BD; Tekle, YY; Kidane, MF; Keleta, MK; Ghebraeb, RF; Gebretatios, DT</t>
  </si>
  <si>
    <t>Cooper, C; Zhang, JJ; Guo, YB; Gao, RX</t>
  </si>
  <si>
    <t>Zhao, CY; Mahmoudi, E; Luo, MM; Jiang, MJ; Lin, PY</t>
  </si>
  <si>
    <t>Wang, J; Liu, LJ; Xu, WP; Sarkar, K; Luvizon, D; Theobalt, C</t>
  </si>
  <si>
    <t>Molan, YE; Lohman, RB</t>
  </si>
  <si>
    <t>Vu, MT; Jardani, A</t>
  </si>
  <si>
    <t>Luckner, M; Wrona, P; Grzenda, M; Lysak, A</t>
  </si>
  <si>
    <t>Comsa, MPD; Phlypo, R; Grangeat, P</t>
  </si>
  <si>
    <t>Stella, A; Bouss, P; Palm, G; Grün, S</t>
  </si>
  <si>
    <t>Chatterjee, A; Pahari, N; Prinz, A; Riegler, M</t>
  </si>
  <si>
    <t>Srivastava, AK; Grotjahn, R; Ullrich, PA; Sadegh, M</t>
  </si>
  <si>
    <t>Liu, MX; Liu, XN; Dong, XB; Zhao, BY; Zou, XY; Wu, L; Wei, HJ</t>
  </si>
  <si>
    <t>Li, J; Cairns, BJ; Li, JS; Zhu, TT</t>
  </si>
  <si>
    <t>Tang, JB; Zhao, YX; Yang, XX; Deng, M; Liu, HM; Ding, C; Peng, J; Mei, XM</t>
  </si>
  <si>
    <t>Bolmgren, K; Mitchell, C; Bruno, J; Bust, G</t>
  </si>
  <si>
    <t>Shanmughan, R; Passaggia, PY; Mazellier, N; Kourta, A</t>
  </si>
  <si>
    <t>Budu, E; Etminani, K; Soliman, A; Rögnvaldsson, T</t>
  </si>
  <si>
    <t>Yang, QQ; Ma, LC; Zhou, ZH; Bao, JF; Yang, QZ; Huang, HT; Cai, SH; He, HJ; Chen, Z; Zhong, JH; Cai, CB</t>
  </si>
  <si>
    <t>Li, YX; Shi, ZY; Liu, CN; Tian, WM; Kong, ZY; Williams, CB</t>
  </si>
  <si>
    <t>Irwan, D; Ali, M; Ahmed, AN; Jacky, G; Nurhakim, A; Han, MCP; AlDahoul, N; El-Shafie, A</t>
  </si>
  <si>
    <t>Fujita, S; Nomura, R; Moriguchi, S; Otake, Y; Koshimura, S; Leveque, RJ; Terada, K</t>
  </si>
  <si>
    <t>Kapp, A; Mihaljevic, H</t>
  </si>
  <si>
    <t>Ritchie, MJ; Engelbrecht, JAA; Booysen, MJ</t>
  </si>
  <si>
    <t>Cordelli, E; Soda, P; Iannello, G</t>
  </si>
  <si>
    <t>Boroujeni, KB; Tiesinga, P; Womelsdorf, T</t>
  </si>
  <si>
    <t>McKnight, S; MacKinnon, C; Pierce, SG; Mohseni, E; Tunukovic, V; MacLeod, CN; Vithanage, RKW; O'Hare, T</t>
  </si>
  <si>
    <t>Diaz-Rozo, J; Bielza, C; Larrañaga, P</t>
  </si>
  <si>
    <t>Gurbuz, F; Mudireddy, A; Mantilla, R; Xiao, SP</t>
  </si>
  <si>
    <t>Lobo, J; Henriques, R; Madeira, SC</t>
  </si>
  <si>
    <t>Kim, M; Jeon, S; Cho, JK; Gong, S</t>
  </si>
  <si>
    <t>Evans, L; London, JW; Palchuk, MB</t>
  </si>
  <si>
    <t>Akiyama, K; Alberdi, A; Alef, W; Algaba, JC; Anantua, R; Asada, K; Azulay, R; Bach, U; Baczko, AK; Ball, D; Balokovic, M; Barrett, J; Bauböck, M; Benson, BA; Bintley, D; Blackburn, L; Blundell, R; Bouman, KL; Bower, GC; Boyce, H; Bremer, M; Brinkerink, CD; Brissenden, R; Britzen, S; Broderick, AE; Broguiere, D; Bronzwaer, T; Bustamante, S; Byun, DY; Carlstrom, JE; Ceccobello, C; Chael, A; Chan, CK; Chatterjee, K; Chatterjee, S; Chen, MT; Chen, YJ; Cheng, XP; Cho, I; Christian, P; Conroy, NS; Conway, JE; Cordes, JM; Crawford, TM; Crew, GB; Cruz-Osorio, A; Cui, YZ; Davelaar, J; De Laurentis, M; Deane, R; Dempsey, J; Desvignes, G; Dexter, J; Dhruv, V; Doeleman, SS; Dougal, S; Dzib, SA; Eatough, RP; Emami, R; Falcke, H; Farah, J; Fish, VL; Fomalont, E; Ford, HA; Fraga-Encinas, R; Freeman, WT; Friberg, P; Fromm, CM; Fuentes, A; Galison, P; Gammie, CF; García, R; Gentaz, O; Georgiev, B; Goddi, C; Gold, R; Gomez-Ruiz, AI; Gómez, JL; Gu, MF; Gurwell, M; Hada, K; Haggard, D; Haworth, K; Hecht, MH; Hesper, R; Heumann, D; Ho, LC; Ho, P; Honma, M; Huang, CWL; Huang, L; Hughes, DH; Ikeda, S; Impellizzeri, CMV; Inoue, M; Issaoun, S; James, DJ; Jannuzi, BT; Janssen, M; Jeter, B; Jiang, W; Jiménez-Rosales, A; Johnson, MD; Jorstad, S; Joshi, AV; Jung, T; Karami, M; Karuppusamy, R; Kawashima, T; Keating, GK; Kettenis, M; Kim, DJ; Kim, JY; Kim, J; Kim, J; Kino, M; Koay, JY; Kocherlakota, P; Kofuji, Y; Koch, PM; Koyama, S; Kramer, C; Kramer, M; Krichbaum, TP; Kuo, CY; La Bella, N; Lauer, TR; Lee, D; Lee, SS; Leung, PK; Levis, A; Li, ZY; Lico, R; Lindahl, G; Lindqvist, M; Lisakov, M; Liu, J; Liu, K; Liuzzo, E; Lo, WP; Lobanov, AP; Loinard, L; Lonsdale, CJ; Lu, RS; Mao, JR; Marchili, N; Markoff, S; Marrone, DP; Marscher, AP; Martí-Vidal, I; Matsushita, S; Matthews, LD; Medeiros, L; Menten, KM; Michalik, D; Mizuno, I; Mizuno, Y; Moran, JM; Moriyama, K; Moscibrodzka, M; Müller, C; Mus, A; Musoke, G; Myserlis, I; Nadolski, A; Nagai, H; Nagar, NM; Nakamura, M; Narayan, R; Narayanan, G; Natarajan, I; Nathanail, A; Fuentes, SN; Neilsen, J; Neri, R; Ni, CC; Noutsos, A; Nowak, MA; Oh, J; Okino, H; Olivares, H; Ortiz-León, GN; Oyama, T; Palumbo, DCM; Paraschos, GF; Park, J; Parsons, H; Patel, N; Pen, UL; Pesce, DW; Piétu, V; Plambeck, R; PopStefanija, A; Porth, O; Pötzl, FM; Prather, B; Preciado-López, JA; Pu, HY; Ramakrishnan, V; Rao, R; Rawlings, MG; Raymond, AW; Rezzolla, L; Ricarte, A; Ripperda, B; Roelofs, F; Rogers, A; Ros, E; Romero-Cañizales, C; Roshanineshat, A; Rottmann, H; Roy, AL; Ruiz, I; Ruszczyk, C; Rygl, KLJ; Sánchez, S; Sánchez-Argüelles, D; Sánchez-Portal, M; Sasada, M; Satapathy, K; Savolainen, T; Schloerb, FP; Schonfeld, J; Schuster, KF; Shao, LJ; Shen, ZQ; Small, D; Sohn, BW; SooHoo, J; Souccar, K; Sun, H; Tazaki, F; Tetarenko, AJ; Tiede, P; Tilanus, RPJ; Titus, M; Torne, P; Traianou, E; Trent, T; Trippe, S; Turk, M; van Bemmel, I; van Langevelde, HJ; van Rossum, DR; Vos, J; Wagner, J; Ward-Thompson, D; Wardle, J; Weintroub, J; Wex, N; Wharton, R; Wielgus, M; Wiik, K; Witzel, G; Wondrak, MF; Wong, GN; Wu, QW; Yamaguchi, P; Yoon, D; Young, A; Young, K; Younsi, Z; Yuan, F; Yuan, YF; Zensus, JA; Zhang, S; Zhao, GY; Zhao, SS; Chang, DO</t>
  </si>
  <si>
    <t>Alshehri, J; Pavlovski, M; Dragut, E; Obradovic, Z</t>
  </si>
  <si>
    <t>Wen, JH; Huang, TB; Cui, XH; Zhang, YL; Shi, JF; Jiang, YJ; Li, XJ; Guo, L</t>
  </si>
  <si>
    <t>Kumar, K; Prabhakar, P; Verma, A</t>
  </si>
  <si>
    <t>Pooyandeh, M; Sohn, I</t>
  </si>
  <si>
    <t>Gostic, KM; McGough, L; Baskerville, EB; Abbott, S; Joshi, K; Tedijanto, C; Kahn, R; Niehus, R; Hay, JA; De Salazar, PM; Hellewell, J; Meakin, S; Munday, JD; Bosse, NI; Sherrat, K; Thompson, RN; White, LF; Huisman, JS; Scire, J; Bonhoeffer, S; Stadler, T; Wallinga, J; Funk, S; Lipsitch, M; Cobey, S</t>
  </si>
  <si>
    <t>Saitta, S; Maga, L; Armour, C; Votta, E; O'Regan, DP; Salmasi, MY; Athanasiou, T; Weinsaft, JW; Xu, XY; Pirola, S; Redaelli, A</t>
  </si>
  <si>
    <t>Karppinen, S; Rajala, T; Mäntyniemi, S; Kojola, I; Vihola, M</t>
  </si>
  <si>
    <t>Sun, HY; Demanet, L</t>
  </si>
  <si>
    <t>Mus, A; Müller, H; Lobanov, A</t>
  </si>
  <si>
    <t>Lakshmanan, K; Tessicini, F; Gil, AJ; Auricchio, F</t>
  </si>
  <si>
    <t>Galvao, YM; Portela, L; Barros, P; Fagundes, RAD; Fernandes, BJT</t>
  </si>
  <si>
    <t>Agulles, M; Jordà, G; Jones, B; Agustí, S; Duarte, CM</t>
  </si>
  <si>
    <t>Larie, D; An, GRY; Cockrell, RC</t>
  </si>
  <si>
    <t>Penas, DR; Hashemi, M; Jirsa, VK; Banga, JR</t>
  </si>
  <si>
    <t>D'Amico, G; Masala, G; Petroni, F; Sobolewski, RA</t>
  </si>
  <si>
    <t>Coll-Font, J; Afacan, O; Chow, JS; Lee, RS; Warfield, SK; Kurugol, S</t>
  </si>
  <si>
    <t>Alonso-González, E; Gascoin, S; Arioli, S; Picard, G</t>
  </si>
  <si>
    <t>Etter, S; Strobl, B; Seibert, J; van Meerveld, HJI</t>
  </si>
  <si>
    <t>Mudunuru, MK; Cromwell, ELD; Wang, H; Chen, X</t>
  </si>
  <si>
    <t>Ruffini, G; Damiani, G; Lozano-Soldevilla, D; Deco, N; Rosas, FE; Kiani, NA; Ponce-Alvarez, A; Kringelbach, ML; Carhart-Harris, R; Deco, G</t>
  </si>
  <si>
    <t>Article Title</t>
  </si>
  <si>
    <t>Qualitative and Quantitative Evaluation of Multivariate Time-Series Synthetic Data Generated Using MTS-TGAN: A Novel Approach</t>
  </si>
  <si>
    <t>Enhancing Financial Time Series Prediction with Quantum-Enhanced Synthetic Data Generation: A Case Study on the S&amp;P 500 Using a Quantum Wasserstein Generative Adversarial Network Approach with a Gradient Penalty</t>
  </si>
  <si>
    <t>Transfer Learning for Time Series Classification Using Synthetic Data Generation</t>
  </si>
  <si>
    <t>HierTGAN: Hierarchical Time Series Generation with Aggregation Constraints</t>
  </si>
  <si>
    <t>Medical Time-Series Data Generation Using Generative Adversarial Networks</t>
  </si>
  <si>
    <t>ITF-GAN: Synthetic time series dataset generation and manipulation by features</t>
  </si>
  <si>
    <t>Evaluation is key: a survey on evaluation measures for synthetic time series</t>
  </si>
  <si>
    <t>Effect of incorporating metadata to the generation of synthetic time series in a healthcare context</t>
  </si>
  <si>
    <t>The Problem of Fairness in Synthetic Healthcare Data</t>
  </si>
  <si>
    <t>PVS-GEN: Systematic Approach for Universal Synthetic Data Generation Involving Parameterization, Verification, and Segmentation</t>
  </si>
  <si>
    <t>Improving mixed-integer temporal modeling by generating synthetic data using conditional generative adversarial networks: A case study of fluid overload prediction in the intensive care unit</t>
  </si>
  <si>
    <t>Comparative assessment of synthetic time series generation approaches in healthcare: leveraging patient metadata for accurate data synthesis</t>
  </si>
  <si>
    <t>Mapping Time-Series Data on Process Patterns to Generate Synthetic Data</t>
  </si>
  <si>
    <t>A Synthetic Time-Series Generation Using a Variational Recurrent Autoencoder with an Attention Mechanism in an Industrial Control System</t>
  </si>
  <si>
    <t>Generating Healthcare Time Series Data for Improving Diagnostic Accuracy of Deep Neural Networks</t>
  </si>
  <si>
    <t>Hide-and-Seek Privacy Challenge: Synthetic Data Generation vs. Patient Re-identification</t>
  </si>
  <si>
    <t>Coherent Multi-Table Data Synthesis for Tabular and Time-Series Data with GANs</t>
  </si>
  <si>
    <t>A Deep Learning Framework for Soft Robots with Synthetic Data</t>
  </si>
  <si>
    <t>Diffusion-based conditional ECG generation with structured state space models</t>
  </si>
  <si>
    <t>Protect and Extend - Using GANs for Synthetic Data Generation of Time-Series Medical Records</t>
  </si>
  <si>
    <t>G-bic: generating synthetic benchmarks for biclustering</t>
  </si>
  <si>
    <t>Multi-Label Clinical Time-Series Generation via Conditional GAN</t>
  </si>
  <si>
    <t>Adversarial Generation of Temporal Data: A Critique on Fidelity of Synthetic Data</t>
  </si>
  <si>
    <t>Generating Synthetic Data to Reduce Prediction Error of Energy Consumption</t>
  </si>
  <si>
    <t>Generating Synthetic Time Series for Machine-Learning-Empowered Monitoring of Electric Motor Test Benches</t>
  </si>
  <si>
    <t>Synthetic data generation methods in healthcare: A review on open-source tools and methods</t>
  </si>
  <si>
    <t>Learning debiased graph representations from the OMOP common data model for synthetic data generation</t>
  </si>
  <si>
    <t>SyDog-Video: A Synthetic Dog Video Dataset for Temporal Pose Estimation</t>
  </si>
  <si>
    <t>A Novel Model to Generate Heterogeneous and Realistic Time-Series Data for Post-Stroke Rehabilitation Assessment</t>
  </si>
  <si>
    <t>MULTIVARIATE TIME SERIES SYNTHETIC DATA GENERATION IN DIABETES CARE</t>
  </si>
  <si>
    <t>Conditional Generators for Limit Order Book Environments: Explainability, Challenges, and Robustness</t>
  </si>
  <si>
    <t>Correspondence between temporal correlations in time series, inverse problems, and the spherical model</t>
  </si>
  <si>
    <t>DAMNETS: A Deep Autoregressive Model for Generating Markovian Network Time Series</t>
  </si>
  <si>
    <t>Linear Dynamics: Clustering without identification</t>
  </si>
  <si>
    <t>IH-TCGAN: Time-Series Conditional Generative Adversarial Network with Improved Hausdorff Distance for Synthesizing Intention Recognition Data</t>
  </si>
  <si>
    <t>Synthetic battery attribute generation to surmount data scarcity using auto-correlation mechanism</t>
  </si>
  <si>
    <t>Multi-Objective Prediction of Integrated Energy System Using Generative Tractive Network</t>
  </si>
  <si>
    <t>Generative AI Enables the Detection of Autism Using EEG Signals</t>
  </si>
  <si>
    <t>Adaptive Temporal-Frequency Network for Time-Series Forecasting</t>
  </si>
  <si>
    <t>Multi-objective closed-form algebraic expressions discovery approach application to the synthetic time-series generation</t>
  </si>
  <si>
    <t>Synthetic time series dataset generation for unsupervised autoencoders</t>
  </si>
  <si>
    <t>Contextual uncertainty assessments for InSAR-based deformation retrieval using an ensemble approach</t>
  </si>
  <si>
    <t>Synthetic Time Series Generation for Decision Intelligence Using Large Language Models</t>
  </si>
  <si>
    <t>Seismic Source Characterization From GNSS Data Using Deep Learning</t>
  </si>
  <si>
    <t>Homogenizing GPS Integrated Water Vapor Time Series: Benchmarking Break Detection Methods on Synthetic Data Sets</t>
  </si>
  <si>
    <t>A Symmetric Block Resampling Method to Generate Energy Time Series Data</t>
  </si>
  <si>
    <t>Downscaling epidemiological time series data for improving forecasting accuracy: An algorithmic approach</t>
  </si>
  <si>
    <t>Multivariate Time Series Synthesis Using Generative Adversarial Networks</t>
  </si>
  <si>
    <t>Advancements in Synthetic Data Extraction for Industrial Injection Molding</t>
  </si>
  <si>
    <t>PRIGM: Partial-Regression-Integrated Generic Model for Synthetic Benchmarks Robust to Sensor Characteristics</t>
  </si>
  <si>
    <t>Time Series Analysis of Nonlinear Head Dynamics Using Synthetic Data Generated with a Variably Saturated Model</t>
  </si>
  <si>
    <t>Towards Generating Real-World Time Series Data</t>
  </si>
  <si>
    <t>GlucoSynth: Generating Differentially-Private Synthetic Glucose Traces</t>
  </si>
  <si>
    <t>Feature Extraction Method Using Lag Operation for Sub-Grouped Multidimensional Time Series Data</t>
  </si>
  <si>
    <t>Fast Synthetic Data-Aware Log Generation for Temporal Declarative Models</t>
  </si>
  <si>
    <t>Data Augmentation for Short-Term Time Series Prediction with Deep Learning</t>
  </si>
  <si>
    <t>An Adversary Model of Fraudsters' Behavior to Improve Oversampling in Credit Card Fraud Detection</t>
  </si>
  <si>
    <t>Anomaly Detection of Time Series With Smoothness-Inducing Sequential Variational Auto-Encoder</t>
  </si>
  <si>
    <t>Investigating synthetic medical time-series resemblance</t>
  </si>
  <si>
    <t>SAR-TSCC: A Novel Approach for Long Time Series SAR Image Change Detection and Pattern Analysis</t>
  </si>
  <si>
    <t>DAuGAN: An Approach for Augmenting Time Series Imbalanced Datasets via Latent Space Sampling Using Adversarial Techniques</t>
  </si>
  <si>
    <t>StyleTime: Style Transfer for Synthetic Time Series Generation</t>
  </si>
  <si>
    <t>Synthetic Time Series Data in Groundwater Analytics: Challenges, Insights, and Applications</t>
  </si>
  <si>
    <t>Sig-Wasserstein GANs for Time Series Generation</t>
  </si>
  <si>
    <t>Handling Missing Observations with an RNN-based Prediction-Update Cycle</t>
  </si>
  <si>
    <t>A generative adversarial networks based methodology for imbalanced multidimensional time-series augmentation of complex electromechanical systems</t>
  </si>
  <si>
    <t>GluGAN: Generating Personalized Glucose Time Series Using Generative Adversarial Networks</t>
  </si>
  <si>
    <t>SYNTHETIC DATA GENERATION THROUGH STATISTICAL EXPLOSION: IMPROVING CLASSIFICATION ACCURACY OF CORONARY ARTERY DISEASE USING PPG</t>
  </si>
  <si>
    <t>Generation of Synthetic Ampacity and Electricity Pool Prices using Generative Adversarial Networks</t>
  </si>
  <si>
    <t>Automatic Detection of Slow Slip Events Using the PICCA: Application to Chilean GNSS Data</t>
  </si>
  <si>
    <t>Synthetic data generation using generative adversarial network for tokamak plasma current quench experiments</t>
  </si>
  <si>
    <t>Towards Synthetic Multivariate Time Series Generation for Flare Forecasting</t>
  </si>
  <si>
    <t>Continuous-time deconvolutional regression for psycholinguistic modeling</t>
  </si>
  <si>
    <t>Noise cleaning the precision matrix of short time series</t>
  </si>
  <si>
    <t>Generation of synthetic EEG data for training algorithms supporting the diagnosis of major depressive disorder</t>
  </si>
  <si>
    <t>Generating Multivariate Synthetic Time Series Data for Absent Sensors from Correlated Sources</t>
  </si>
  <si>
    <t>Missing Data Imputation for Real Time-series Data in a Steel Industry using Generative Adversarial Networks</t>
  </si>
  <si>
    <t>Synthetic data generation with deep generative models to enhance predictive tasks in trading strategies</t>
  </si>
  <si>
    <t>Strategies for overcoming data scarcity, imbalance, and feature selection challenges in machine learning models for predictive maintenance</t>
  </si>
  <si>
    <t>Generating multivariate time series with COmmon Source CoordInated GAN (COSCI-GAN)</t>
  </si>
  <si>
    <t>Synthesis and quality assessment of combined time-series and static medical data using a real-world time-series generative adversarial network</t>
  </si>
  <si>
    <t>Nonparametric Estimation of the Expected Shortfall Regression for Quasi-Associated Functional Data</t>
  </si>
  <si>
    <t>Selection of Stationarity Tests for Time Series Forecasting Using Reliability Analysis</t>
  </si>
  <si>
    <t>A Framework for Evaluating Synthetic Electronic Health Records</t>
  </si>
  <si>
    <t>Shapelets-based Data Augmentation for Time Series Classification</t>
  </si>
  <si>
    <t>Data augmentation through multivariate scenario forecasting in Data Centers using Generative Adversarial Networks</t>
  </si>
  <si>
    <t>Health record hiccups-5,526 real-world time series with change points labelled by crowdsourced visual inspection</t>
  </si>
  <si>
    <t>Machine learning approach to detect dynamical states from recurrence measures</t>
  </si>
  <si>
    <t>Delineation of built-up land change from SAR stack by analysing the coefficient of variation</t>
  </si>
  <si>
    <t>Decision Mining with Time Series Data Based on Automatic Feature Generation</t>
  </si>
  <si>
    <t>Multi-Modal Financial Time-Series Retrieval Through Latent Space Projections</t>
  </si>
  <si>
    <t>Predict, Refine, Synthesize: Self-Guiding Diffusion Models for Probabilistic Time Series Forecasting</t>
  </si>
  <si>
    <t>ActivityGAN: Generative Adversarial Networks for Data Augmentation in Sensor-Based Human Activity Recognition</t>
  </si>
  <si>
    <t>TSB-UAD: An End-to-End Benchmark Suite for Univariate Time-Series Anomaly Detection</t>
  </si>
  <si>
    <t>Data augmentation for univariate time series forecasting with neural networks</t>
  </si>
  <si>
    <t>Clustering Interval-Censored Time-Series for Disease Phenotyping</t>
  </si>
  <si>
    <t>Stochastic and analytical approaches for sediment accumulation in river reservoirs</t>
  </si>
  <si>
    <t>Regression versus probabilistic approach for operational data-Heat demand of buildings to be connected to a district heating system</t>
  </si>
  <si>
    <t>Synthcity: a benchmark framework for diverse use cases of tabular synthetic data</t>
  </si>
  <si>
    <t>Smart Grid Theft Detection Based on Hybrid Multi-Time Scale Neural Network</t>
  </si>
  <si>
    <t>State of charge estimation for lithium-ion batteries based on data augmentation with generative adversarial network</t>
  </si>
  <si>
    <t>SynTEG: a framework for temporal structured electronic health data simulation</t>
  </si>
  <si>
    <t>Time Series Data Augmentation using Time-Warped Auto-Encoders</t>
  </si>
  <si>
    <t>Inference for bivariate integer-valued moving average models based on binomial thinning operation</t>
  </si>
  <si>
    <t>SEISMIC SIGNAL SYNTHESIS BY GENERATIVE ADVERSARIAL NETWORK WITH GATED CONVOLUTIONAL NEURAL NETWORK STRUCTURE</t>
  </si>
  <si>
    <t>Breakpoint detection in non-stationary runoff time series under uncertainty</t>
  </si>
  <si>
    <t>Generative models for synthetic data generation: application to pharmacokinetic/pharmacodynamic data</t>
  </si>
  <si>
    <t>DeepGANnel: Synthesis of fully annotated single molecule patch-clamp data using generative adversarial networks</t>
  </si>
  <si>
    <t>Towards an automatic analysis of CHO-K1 suspension growth in microfluidic single-cell cultivation</t>
  </si>
  <si>
    <t>Research on Fatigue Driving Detection Technology Based on CA-ACGAN</t>
  </si>
  <si>
    <t>Depth Estimation for Colonoscopy Images with Self-supervised Learning from Videos</t>
  </si>
  <si>
    <t>Generating high-fidelity synthetic battery parameter data: Solving sparse dataset challenges</t>
  </si>
  <si>
    <t>A methodology to engineering continuous monitoring of intrinsic capacity for elderly people</t>
  </si>
  <si>
    <t>A conditional generative adversarial network-based synthetic data augmentation technique for battery state-of-charge estimation</t>
  </si>
  <si>
    <t>Synthetic Time-Series Load Data via Conditional Generative Adversarial Networks</t>
  </si>
  <si>
    <t>Monotonic Gaussian Process for spatio-temporal disease progression modeling in brain imaging data</t>
  </si>
  <si>
    <t>TABULAR TRANSFORMERS FOR MODELING MULTIVARIATE TIME SERIES</t>
  </si>
  <si>
    <t>Improving ED admissions forecasting by using generative AI: An approach based on DGAN</t>
  </si>
  <si>
    <t>Spatio-temporal analysis of dynamic speckle patterns using singular value decomposition</t>
  </si>
  <si>
    <t>Can Simple Machine Learning Tools Extend and Improve Temperature-Based Methods to Infer Streambed Flux?</t>
  </si>
  <si>
    <t>Regime-Specific Quant Generative Adversarial Network: A Conditional Generative Adversarial Network for Regime-Specific Deepfakes of Financial Time Series</t>
  </si>
  <si>
    <t>Stochastic Models of Rainfall</t>
  </si>
  <si>
    <t>Smart Home Energy Management: VAE-GAN Synthetic Dataset Generator and Q-Learning</t>
  </si>
  <si>
    <t>Estimating Directed Phase-Amplitude Interactions from EEG Data through Kernel-Based Phase Transfer Entropy</t>
  </si>
  <si>
    <t>Modified multiscale sample entropy and cross-sample entropy based on horizontal visibility graph</t>
  </si>
  <si>
    <t>Coresets for Time Series Clustering</t>
  </si>
  <si>
    <t>On a new statistical wave generator based on atmospheric circulation patterns and its applications to coastal shoreline evolution</t>
  </si>
  <si>
    <t>Generating Synthetic Health Sensor Data for Privacy-Preserving Wearable Stress Detection</t>
  </si>
  <si>
    <t>TABNET WITH DATA AUGMENTATION APPORACH IN STOCK RETURN PREDICTION TASK</t>
  </si>
  <si>
    <t>The benefits of synthetic data for action categorization</t>
  </si>
  <si>
    <t>SudokuSens: Enhancing Deep Learning Robustness for IoT Sensing Applications using a Generative Approach</t>
  </si>
  <si>
    <t>Time-Series Generative Adversarial Network Approach of Deep Learning Improves Seizure Detection From the Human Thalamic SEEG</t>
  </si>
  <si>
    <t>Differentially private synthetic medical data generation using convolutional GANs</t>
  </si>
  <si>
    <t>Sequence likelihood divergence for fast time series comparison</t>
  </si>
  <si>
    <t>Detrended moving average partial cross-correlation analysis on financial time series</t>
  </si>
  <si>
    <t>Network inference from short, noisy, low time-resolution, partial measurements: Application to C. elegans neuronal calcium dynamics</t>
  </si>
  <si>
    <t>Generative Adversarial Networks for synthetic wellbore data: Expert perception vs mathematical metrics</t>
  </si>
  <si>
    <t>Generating Time-Series Data Using Generative Adversarial Networks for Mobility Demand Prediction</t>
  </si>
  <si>
    <t>SleepSIM: Conditional GAN-based non-REM sleep EEG Signal Generator</t>
  </si>
  <si>
    <t>Blind deconvolution decreases requirements on temporal resolution of DCE-MRI: Application to 2nd generation pharmacokinetic modeling</t>
  </si>
  <si>
    <t>A comparison of phase unwrapping methods in velocity-encoded MRI for aortic flows</t>
  </si>
  <si>
    <t>Exploring a CNN model for earthquake magnitude estimation using HR-GNSS data</t>
  </si>
  <si>
    <t>Locally Stationary Wavelet Analysis of Nonstationary Turbulent Fluxes</t>
  </si>
  <si>
    <t>A reinforcement learning algorithm for trading commodities</t>
  </si>
  <si>
    <t>SGAN: Appliance Signatures Data Generation for NILM Applications Using GANs</t>
  </si>
  <si>
    <t>Fiber-optic distributed seismic sensing data generator and its application for training classification nets</t>
  </si>
  <si>
    <t>Diagnosing Spatiotemporal Traffic Anomalies With Low-Rank Tensor Autoregression</t>
  </si>
  <si>
    <t>Data Augmentation techniques in time series domain: a survey and taxonomy</t>
  </si>
  <si>
    <t>Using Time-Series Generative Adversarial Networks to Synthesize Sensing Data for Pest Incidence Forecasting on Sustainable Agriculture</t>
  </si>
  <si>
    <t>Neural Circuit Synthesis from Specification Patterns</t>
  </si>
  <si>
    <t>SoccER: Computer graphics meets sports analytics for soccer event recognition</t>
  </si>
  <si>
    <t>Scaling Exponents of Time Series Data: A Machine Learning Approach</t>
  </si>
  <si>
    <t>Exploring the Benefits of Time Series Data Augmentation for Wearable Human Activity Recognition.</t>
  </si>
  <si>
    <t>Beast: Scalable Exploratory Analytics on Spatio-temporal Data</t>
  </si>
  <si>
    <t>Towards Realistic Financial Time Series Generation via Generative Adversarial Learning</t>
  </si>
  <si>
    <t>Detecting Paleoclimate Transitions With Laplacian Eigenmaps of Recurrence Matrices (LERM)</t>
  </si>
  <si>
    <t>Temporal Network Embedding for Link Prediction via VAE Joint Attention Mechanism</t>
  </si>
  <si>
    <t>Performance of data-based models for early detection of damage in concrete dams</t>
  </si>
  <si>
    <t>Detectability of an AMOC Decline in Current and Projected Climate Changes</t>
  </si>
  <si>
    <t>Laser Speckle Contrast Imaging for Plant and Seed Characterization</t>
  </si>
  <si>
    <t>A METHOD FOR ESTIMATING 1 KM ALL-WEATHER HOURLY LAND SURFACE TEMPERATURE</t>
  </si>
  <si>
    <t>PV Fleet Modeling via Smooth Periodic Gaussian Copula</t>
  </si>
  <si>
    <t>PALLAS: Penalized mAximum LikeLihood and pArticle Swarms for Inference of Gene Regulatory Networks From Time Series Data</t>
  </si>
  <si>
    <t>A Synthetic Data Generation Technique for Enhancement of Prediction Accuracy of Electric Vehicles Demand</t>
  </si>
  <si>
    <t>Implementing Rigid Temporal Geometries in Moving Object Databases</t>
  </si>
  <si>
    <t>Desensitization method of meteorological data based on differential privacy protection</t>
  </si>
  <si>
    <t>Conditional-TimeGAN for Realistic and High-Quality Appliance Trajectories Generation and Data Augmentation in Nonintrusive Load Monitoring</t>
  </si>
  <si>
    <t>Inference of dynamic hypergraph representations in temporal interaction data</t>
  </si>
  <si>
    <t>FlowText: Synthesizing Realistic Scene Text Video with Optical Flow Estimation</t>
  </si>
  <si>
    <t>Track Boosting and Synthetic Data Aided Drone Detection</t>
  </si>
  <si>
    <t>Joint Signal Estimation and Nonlinear Topology Identification from Noisy Data with Missing Entries</t>
  </si>
  <si>
    <t>Extracting microplastic decay rates from field data</t>
  </si>
  <si>
    <t>SPATE-GAN: Improved Generative Modeling of Dynamic Spatio-Temporal Patterns with an Autoregressive Embedding Loss</t>
  </si>
  <si>
    <t>Incorporating uncertainties in student response modeling by loss function regularization</t>
  </si>
  <si>
    <t>3-D PET Image Generation with tumour masks using TGAN</t>
  </si>
  <si>
    <t>Disentangling Temporal and Amplitude Variations in ECG Synthesis Using Anchored GANs</t>
  </si>
  <si>
    <t>Riemannian frameworks for the harmonization of resting-state functional MRI scans</t>
  </si>
  <si>
    <t>Validation of non-negative matrix factorization for rapid assessment of large sets of atomic pair distribution function data</t>
  </si>
  <si>
    <t>Prediction of Low-Frequency Seismic Data Without Relying on Wavelet Using Deep Learning</t>
  </si>
  <si>
    <t>Twin support vector quantile regression</t>
  </si>
  <si>
    <t>Synthesis of Microscopic Cell Images Obtained from Bone Marrow Aspirate Smears through Generative Adversarial Networks</t>
  </si>
  <si>
    <t>Investigating the Effect of Spatial and Temporal Variabilities of Rainfall on Catchment Response</t>
  </si>
  <si>
    <t>Deep learning based processing framework for spatio-temporal analysis and classification of laser biospeckle data</t>
  </si>
  <si>
    <t>Detecting technological maturity from bibliometric patterns</t>
  </si>
  <si>
    <t>Context-dependent Networks in Multivariate Time Series: Models, Methods, and Risk Bounds in High Dimensions</t>
  </si>
  <si>
    <t>A Comparison of Two Methods for Simulating Spatial Coherence-Based Motion Estimation</t>
  </si>
  <si>
    <t>Four-Dimensional Chromosome Structure Prediction</t>
  </si>
  <si>
    <t>A generalized framework for drought monitoring across Central European grassland gradients with Sentinel-2 time series</t>
  </si>
  <si>
    <t>New Methods for Explainable Variational Autoencoders</t>
  </si>
  <si>
    <t>High-Dimensional Signal Processing using Classical-Quantum Machine Learning Pipelines with the TensorFlow Stack, Cirq-NISQ, and Vertica</t>
  </si>
  <si>
    <t>Approaching epidemiological dynamics of COVID-19 with physics-informed neural networks</t>
  </si>
  <si>
    <t>Deep Learning-Based Venous Gas Emboli Grade Classification in Doppler Ultrasound Audio Recordings</t>
  </si>
  <si>
    <t>Application of Empirical Mode Decomposition Method to Synthesize Flow Data: A Case Study of Hushan Reservoir in Taiwan</t>
  </si>
  <si>
    <t>Thermographic Estimation of the Area and Depth of Buried Heat Sources for Nondestructive Characterization of Horizontal Defects</t>
  </si>
  <si>
    <t>Joint Multi-Dimensional Model for Global and Time-Series Annotations</t>
  </si>
  <si>
    <t>Lightmyography Based Decoding of Human Intention Using Temporal Multi-Channel Transformers</t>
  </si>
  <si>
    <t>TimeTrial: An Interactive Application for Optimizing the Design and Analysis of Transcriptomic Times-Series Data in Circadian Biology Research</t>
  </si>
  <si>
    <t>Robust point-process Granger causality analysis in presence of exogenous temporal modulations and trial-by-trial variability in spike trains</t>
  </si>
  <si>
    <t>Wavelet-based discrimination of isolated singularities masquerading as multifractals in detrended fluctuation analyses</t>
  </si>
  <si>
    <t>Multiscale Generative Models: Improving Performance of a Generative Model Using Feedback from Other Dependent Generative Models</t>
  </si>
  <si>
    <t>An approach for handwritten Chinese text recognition unifying character segmentation and recognition</t>
  </si>
  <si>
    <t>Development of Temporal Subtraction Technique for Phalanges CR Image using Geometric-matching CNN</t>
  </si>
  <si>
    <t>Molecular communication data augmentation and deep learning based detection</t>
  </si>
  <si>
    <t>Evaluating the dynamic interplay of social distancing policies regarding airborne pathogens through a temporal interaction-driven model that uses real-world and synthetic data</t>
  </si>
  <si>
    <t>One-Class Convolutional Neural Networks for Water-Level Anomaly Detection</t>
  </si>
  <si>
    <t>On Crop Growth and InSAR Closure Phases</t>
  </si>
  <si>
    <t>Robust deep learning-based seismic inversion workflow using temporal convolutional networks</t>
  </si>
  <si>
    <t>Test and Visualization of Covariance Properties for Multivariate Spatio-Temporal Random Fields</t>
  </si>
  <si>
    <t>Inferring the connectivity of coupled oscillators from event timing analysis</t>
  </si>
  <si>
    <t>CGAN-based synthetic multivariate time-series generation: a solution to data scarcity in solar flare forecasting</t>
  </si>
  <si>
    <t>A generative adversarial network-based synthetic data augmentation technique for battery condition evaluation</t>
  </si>
  <si>
    <t>Trustworthy Building Fire Detection Framework With Simulation-Based Learning</t>
  </si>
  <si>
    <t>Incomplete time-series gene expression in integrative study for islet autoimmunity prediction</t>
  </si>
  <si>
    <t>COMPARING THE BENEFIT OF SYNTHETIC TRAINING DATA FOR VARIOUS AUTOMATIC SPEECH RECOGNITION ARCHITECTURES</t>
  </si>
  <si>
    <t>The boundaries of state-space Granger causality analysis applied to BOLD simulated data: A comparative modelling and simulation approach</t>
  </si>
  <si>
    <t>SINC: Spatial Composition of 3D Human Motions for Simultaneous Action Generation</t>
  </si>
  <si>
    <t>Multisubject Task-Related fMRI Data Processing via a Two-Stage Generalized Canonical Correlation Analysis</t>
  </si>
  <si>
    <t>Deep Learning Applied to NILM: Is Data Augmentation Worth for Energy Disaggregation?</t>
  </si>
  <si>
    <t>ECG Synthesis with Neural ODE and GAN Models</t>
  </si>
  <si>
    <t>Sparse and regression learning of large-scale fuzzy cognitive maps based on adaptive loss function</t>
  </si>
  <si>
    <t>Adaptive Sensing Data Augmentation for Drones Using Attention-Based GAN</t>
  </si>
  <si>
    <t>Effects of Periodic Location Update Polling Interval on the Reconstructed Origin-Destination Matrix: A Dutch Case Study Using a Data-Driven Method</t>
  </si>
  <si>
    <t>Extension of Time-Difference-of-Arrival Self Calibration Solutions Using Robust Multilateration</t>
  </si>
  <si>
    <t>A Seq2Seq transformation strategy for generalizing a pre-trained model in anomaly detection of rolling element bearings</t>
  </si>
  <si>
    <t>Can we replace observed forcing with weather generator in land surface modeling? Insights from long-term simulations at two contrasting boreal sites</t>
  </si>
  <si>
    <t>Vector Quantized Variational Autoencoder-Based Compressive Sampling Method for Time Series in Structural Health Monitoring</t>
  </si>
  <si>
    <t>Stochastic disaggregation of seasonal precipitation forecasts of the West African Regional Climate Outlook Forum</t>
  </si>
  <si>
    <t>Simulation of Non-Gaussian Correlated Random Variables, Stochastic Processes and Random Fields: Introducing the anySim R-Package for Environmental Applications and Beyond</t>
  </si>
  <si>
    <t>Efficient Variational Bayes Learning of Graphical Models With Smooth Structural Changes</t>
  </si>
  <si>
    <t>Pose-Guided Human Animation from a Single Image in the Wild</t>
  </si>
  <si>
    <t>Generating Mobility Trajectories with Retained Data Utility</t>
  </si>
  <si>
    <t>APPLICATION OF MACHINE LEARNING FOR THE GENERATION OF TAILORED WAVE SEQUENCES</t>
  </si>
  <si>
    <t>Assessing the predictability of nonlinear dynamics under smooth parameter changes</t>
  </si>
  <si>
    <t>Variational autoencoders and transformers for multivariate time-series generative modeling and forecasting: Applications to vortex-induced vibrations</t>
  </si>
  <si>
    <t>Fractal interpolation in the context of prediction accuracy optimization</t>
  </si>
  <si>
    <t>Synthetic Sensor Measurement Generation With Noise Learning and Multi-Modal Information</t>
  </si>
  <si>
    <t>Multi-sensor data augmentation for robust sensing</t>
  </si>
  <si>
    <t>Deep learning techniques for in-core perturbation identification and localization of time-series nuclear plant measurements</t>
  </si>
  <si>
    <t>Joint Cardiac T1 Mapping and Cardiac Cine Using Manifold Modeling</t>
  </si>
  <si>
    <t>A hybrid neural ordinary differential equation model of the cardiovascular system</t>
  </si>
  <si>
    <t>Local Differential Privacy for Sampling</t>
  </si>
  <si>
    <t>STAN: Synthetic Network Traffic Generation with Generative Neural Models</t>
  </si>
  <si>
    <t>1000 FPS HDR Video with a Spike-RGB Hybrid Camera</t>
  </si>
  <si>
    <t>EEG-Based Feature Classification Combining 3D-Convolutional Neural Networks with Generative Adversarial Networks for Motor Imagery</t>
  </si>
  <si>
    <t>Challenges in identifying simple pattern-forming mechanisms in the development of settlements using demographic data</t>
  </si>
  <si>
    <t>Drop, Swap, and Generate: A Self-Supervised Approach for Generating Neural Activity</t>
  </si>
  <si>
    <t>Hazardous atmospheric dispersion in urban areas: A Deep Learning approach for emergency pollution forecast</t>
  </si>
  <si>
    <t>Generating Multi-type Temporal Sequences to Mitigate Class-Imbalanced Problem</t>
  </si>
  <si>
    <t>Effect of attenuation on amplitude distribution and b value in rock acoustic emission tests</t>
  </si>
  <si>
    <t>Mixture of Input-Output Hidden Markov Models for Heterogeneous Disease Progression Modeling</t>
  </si>
  <si>
    <t>Change Point Detection via Synthetic Signals</t>
  </si>
  <si>
    <t>Generating Synthetic Sensor Data to Facilitate Machine Learning Paradigm for Prediction of Building Fire Hazard</t>
  </si>
  <si>
    <t>Becalm: Intelligent Monitoring of Respiratory Patients</t>
  </si>
  <si>
    <t>SynTiSeD - Synthetic Time Series Data Generator</t>
  </si>
  <si>
    <t>Fuel Prediction and Reduction in Public Transportation by Sensor Monitoring and Bayesian Networks</t>
  </si>
  <si>
    <t>Task-Oriented Prediction and Communication Co-Design for Haptic Communications</t>
  </si>
  <si>
    <t>Seasonality in synthetic average wind speed</t>
  </si>
  <si>
    <t>Outlier Detection in Wind Turbine Frequency Converters Using Long-Term Sensor Data</t>
  </si>
  <si>
    <t>A general linear-time inference method for Gaussian Processes on one dimension</t>
  </si>
  <si>
    <t>KGML-ag: a modeling framework of knowledge-guided machine learning to simulate agroecosystems: a case study of estimating N2O emission using data from mesocosm experiments</t>
  </si>
  <si>
    <t>Secure Data Publishing of Private Trajectory in Edge Computing of IoT</t>
  </si>
  <si>
    <t>A statistical approach for tracking clonal dynamics in cancer using longitudinal next-generation sequencing data</t>
  </si>
  <si>
    <t>Centroids Triplet Network and Temporally-Consistent Embeddings for In-Situ Object Recognition</t>
  </si>
  <si>
    <t>Sequential stochastic and bootstrap methods to generate synthetic solar irradiance time series of high temporal resolution based on historical observations</t>
  </si>
  <si>
    <t>The use of asymmetric time constraints in 4-D ERT inversion</t>
  </si>
  <si>
    <t>Conditional Deep 3D-Convolutional Generative Adversarial Nets for RGB-D Generation</t>
  </si>
  <si>
    <t>An Optimized Dynamic Mode Decomposition Model Robust to Multiplicative Noise</t>
  </si>
  <si>
    <t>Discovery of Loose Group Companion From Trajectory Data Streams</t>
  </si>
  <si>
    <t>Data Augmentation On-the-fly and Active Learning in Data Stream Classification</t>
  </si>
  <si>
    <t>SeismoGen: Seismic Waveform Synthesis Using GAN With Application to Seismic Data Augmentation</t>
  </si>
  <si>
    <t>Impact Analysis of PV and PEV integration with a Non-Synthetic European LV Test System</t>
  </si>
  <si>
    <t>Neural Continuous-Time Markov Models</t>
  </si>
  <si>
    <t>Synthetic PPG Signal Generation to Improve Coronary Artery Disease Classification: Study With Physical Model of Cardiovascular System</t>
  </si>
  <si>
    <t>Testing Methods of Pattern Extraction for Climate Data Using Synthetic Modes</t>
  </si>
  <si>
    <t>Assessing Deep Generative Models on Time Series Network Data</t>
  </si>
  <si>
    <t>Federated Learning approach for Auto-scaling of Virtual Network Function resource allocation in 5G-and-Beyond Networks</t>
  </si>
  <si>
    <t>Learning to Simulate Human Mobility</t>
  </si>
  <si>
    <t>A probabilistic generative model to discover the treatments of coexisting diseases with missing data</t>
  </si>
  <si>
    <t>Deep Attention-based Supernovae Classification of Multiband Light Curves</t>
  </si>
  <si>
    <t>Learning Optical Flow, Depth, and Scene Flow Without Real-World Labels</t>
  </si>
  <si>
    <t>Dynamic spatio-temporal generation of large-scale synthetic gridded precipitation: with improved spatial coherence of extremes</t>
  </si>
  <si>
    <t>Motor Imagery Classification Enhancement using Generative Adversarial Networks for EEG Spectrum Image Generation</t>
  </si>
  <si>
    <t>The generation of EarthCARE L1 test data sets using atmospheric model data sets</t>
  </si>
  <si>
    <t>Constructing a skeleton database and enriching it using a Generative Adversarial Network (GAN) simulator to assess human movement</t>
  </si>
  <si>
    <t>ClimAlign: Unsupervised statistical downscaling of climate variables via normalizing flows</t>
  </si>
  <si>
    <t>Accurate Detection of Spiking Motifs in Multi-unit Raster Plots</t>
  </si>
  <si>
    <t>Data Augmentation Techniques for Machine Learning Applied to Optical Spectroscopy Datasets in Agrifood Applications: A Comprehensive Review</t>
  </si>
  <si>
    <t>A fused CNN-LSTM model using FFT with application to real-time power quality disturbances recognition</t>
  </si>
  <si>
    <t>Out-of-distribution Detection and Generation using Soft Brownian Offset Sampling and Autoencoders</t>
  </si>
  <si>
    <t>5GT-GAN: Enhancing Data Augmentation for 5G-Enabled Mobile Edge Computing in Smart Cities</t>
  </si>
  <si>
    <t>Federated learning for 5G base station traffic forecasting</t>
  </si>
  <si>
    <t>Critical Assessment of Condensate Boundaries in Dual-Color Single Particle Tracking</t>
  </si>
  <si>
    <t>Neural parameter calibration for large-scale multiagent models</t>
  </si>
  <si>
    <t>Energy data generation with Wasserstein Deep Convolutional Generative Adversarial Networks</t>
  </si>
  <si>
    <t>Physical-Dynamic-Driven AI-Synthetic Precipitation Nowcasting Using Task-Segmented Generative Model</t>
  </si>
  <si>
    <t>One flexible model for multiclass gravitational wave signal and glitch generation</t>
  </si>
  <si>
    <t>Generative Adversarial Networks applied to synthetic financial scenarios generation</t>
  </si>
  <si>
    <t>A Data-Driven Method to Monitor Carbon Dioxide Emissions of Coal-Fired Power Plants</t>
  </si>
  <si>
    <t>Quality Prediction for Nonlinear Dynamic Processes Using Semi-Supervised Soft Sensors: An application on Ammonia Decarburization Processes</t>
  </si>
  <si>
    <t>Evaluating Temporal Queries Over Video Feeds</t>
  </si>
  <si>
    <t>Measuring short-term changes in specific ventilation using dynamic specific ventilation imaging</t>
  </si>
  <si>
    <t>Virtual patient with temporal evolution for mechanical ventilation trial studies: A stochastic model approach</t>
  </si>
  <si>
    <t>The Solar Ultra-Violet Imaging Telescope (SUIT) Onboard Intelligence for Flare Observations</t>
  </si>
  <si>
    <t>Cross-Domain Feature learning and data augmentation for few-shot proxy development in oil industry</t>
  </si>
  <si>
    <t>Swiss Army VAE: Comprehensive Sensor Data Analysis via Explainable AI</t>
  </si>
  <si>
    <t>GRACE Follow-On Accelerometer Data Recovery</t>
  </si>
  <si>
    <t>DeepSTL - From English Requirements to Signal Temporal Logic</t>
  </si>
  <si>
    <t>Efficient Flow-Guided Multi-frame De-fencing</t>
  </si>
  <si>
    <t>ATMOSPHERIC PHASE SCREEN RECONSTRUCTION IN SAR INTERFOROMETRY USING ACGAN NETWORK</t>
  </si>
  <si>
    <t>Marine Snow Simulation and Elimination in Video</t>
  </si>
  <si>
    <t>Diverse Controllable Diffusion Policy With Signal Temporal Logic</t>
  </si>
  <si>
    <t>An Approach to Data Acquisition for Urban Building Energy Modeling Using a Gaussian Mixture Model and Expectation-Maximization Algorithm</t>
  </si>
  <si>
    <t>Enhanced Deep Predictive Modelling of Wastewater Plants with Limited Data</t>
  </si>
  <si>
    <t>Fast Sparse Connectivity Network Adaption via Meta-Learning</t>
  </si>
  <si>
    <t>Activity Trajectory Generation via Modeling Spatiotemporal Dynamics</t>
  </si>
  <si>
    <t>WindSeer: real-time volumetric wind prediction over complex terrain aboard a small uncrewed aerial vehicle</t>
  </si>
  <si>
    <t>Summer sea ice drift tracking and variation analysis in Fram Strait from 2011 to 2020</t>
  </si>
  <si>
    <t>The Euler characteristic as a topological marker for outbreaks in vector-borne disease</t>
  </si>
  <si>
    <t>Demonstration of the feasibility of using synthetically generated condensed water vapor plume imagery to train an AI model to automatically segment real imagery</t>
  </si>
  <si>
    <t>Design of Nonlinear Delay Differential System for Analyzing Vulnerabilities in Nanoscale Hardware Implants: A Deep Dive into Intelligent Computing Networks</t>
  </si>
  <si>
    <t>Synthesis-Style Auto-Correlation-Based Transformer: A Learner on Ionospheric TEC Series Forecasting</t>
  </si>
  <si>
    <t>Spike-Based Motion Estimation for Object Tracking Through Bio-Inspired Unsupervised Learning</t>
  </si>
  <si>
    <t>Automatic Detection of Marine Litter: A General Framework to Leverage Synthetic Data</t>
  </si>
  <si>
    <t>Coherent Topological Landscapes for Simulation Ensembles</t>
  </si>
  <si>
    <t>DETECTION AND REPLENISHMENT OF MISSING DATA IN MARKED POINT PROCESSES</t>
  </si>
  <si>
    <t>A network intrusion detection system based on deep learning in the IoT</t>
  </si>
  <si>
    <t>Maize On-Farm Stressed Area Identification Using Airborne RGB Images Derived Leaf Area Index and Canopy Height</t>
  </si>
  <si>
    <t>Matching Temporal Signatures of Solar Features to Their Corresponding Solar-Wind Outflows</t>
  </si>
  <si>
    <t>Synthetic Data Generator for Electric Vehicle Charging Sessions: Modeling and Evaluation Using Real-World Data</t>
  </si>
  <si>
    <t>Positron Emission Projection Imaging: A technique for concentration field measurements in opaque industrial systems</t>
  </si>
  <si>
    <t>Localization of neural activity from neuromagnetic data using varying-support sources</t>
  </si>
  <si>
    <t>Probabilistic approach to geomagnetic field modelling of data with age uncertainties and post-depositional magnetisations</t>
  </si>
  <si>
    <t>Synthetic generation of plausible solar years for long-term forecasting of solar radiation</t>
  </si>
  <si>
    <t>A 2D/3D multimodal data simulation approach with applications on urban semantic segmentation, building extraction and change detection</t>
  </si>
  <si>
    <t>A Water Demand Forecasting Model Based on Generative Adversarial Networks and Multivariate Feature Fusion</t>
  </si>
  <si>
    <t>Soft Sensing Methods for the Generation of Plausible Traffic Data in Sensor-less Locations</t>
  </si>
  <si>
    <t>A WMS Based TDLAS Tomographic System for Distribution Retrievals of Both Gas Concentration and Temperature in Dynamic Flames</t>
  </si>
  <si>
    <t>Adaptive Doppler Compensation for Mitigating Range Dependence in Forward-Looking Airborne Radar</t>
  </si>
  <si>
    <t>Multivariate autoregressive model estimation for high-dimensional intracranial electrophysiological data</t>
  </si>
  <si>
    <t>AI-enhanced time-frequency domain reflectometry for robust series arc fault detection in DC grids</t>
  </si>
  <si>
    <t>Prediction of high-quality reservoirs using the reservoir fluid mobility attribute computed from seismic data</t>
  </si>
  <si>
    <t>Tigrinya End-to-End Speech Recognition: A Hybrid Connectionist Temporal Classification-Attention Approach</t>
  </si>
  <si>
    <t>Surface roughness prediction through GAN-synthesized power signal as a process signature*</t>
  </si>
  <si>
    <t>Unfavorable geology recognition in front of shallow tunnel face using machine learning</t>
  </si>
  <si>
    <t>Estimating Egocentric 3D Human Pose in the Wild with External Weak Supervision</t>
  </si>
  <si>
    <t>A Pattern-Based Strategy for InSAR Phase Unwrapping and Application to Two Landslides in Colorado</t>
  </si>
  <si>
    <t>Mapping of hydraulic transmissivity field from inversion of tracer test data using convolutional neural networks. CNN-2T</t>
  </si>
  <si>
    <t>Analysing Urban Transport Using Synthetic Journeys</t>
  </si>
  <si>
    <t>Inverting the diffusion-convection equation for gas desorption through an homogeneous membrane by Kalman filtering</t>
  </si>
  <si>
    <t>Comparing Surrogates to Evaluate Precisely Timed Higher-Order Spike Correlations</t>
  </si>
  <si>
    <t>AI and semantic ontology for personalized activity eCoaching in healthy lifestyle recommendations: a meta-heuristic approach</t>
  </si>
  <si>
    <t>Pooling Data Improves Multimodel IDF Estimates over Median-Based IDF Estimates: Analysis over the Susquehanna and Florida</t>
  </si>
  <si>
    <t>An Improved Spatiotemporal Data Fusion Method Using Surface Heterogeneity Information Based on ESTARFM</t>
  </si>
  <si>
    <t>Generating synthetic mixed-type longitudinal electronic health records for artificial intelligent applications</t>
  </si>
  <si>
    <t>Statistical and density-based clustering of geographical flows for crowd movement patterns recognition</t>
  </si>
  <si>
    <t>Tomographic Imaging of Traveling Ionospheric Disturbances Using GNSS and Geostationary Satellite Observations</t>
  </si>
  <si>
    <t>Coherent pressure and acceleration estimation from triply decomposed turbulent bluff-body wakes</t>
  </si>
  <si>
    <t>Evaluation of synthetic electronic health records: A systematic review and experimental assessment</t>
  </si>
  <si>
    <t>Rapid high-fidelity T2* mapping using single-shot overlapping-echo acquisition and deep learning reconstruction</t>
  </si>
  <si>
    <t>Augmented Time Regularized Generative Adversarial Network (ATR-GAN) for Data Augmentation in Online Process Anomaly Detection</t>
  </si>
  <si>
    <t>Predicting Water Quality with Artificial Intelligence: A Review of Methods and Applications</t>
  </si>
  <si>
    <t>Optimization of a Tsunami Gauge Configuration for Pseudo-Super-Resolution of Wave Height Distribution</t>
  </si>
  <si>
    <t>Reconsidering utility: unveiling the limitations of synthetic mobility data generation algorithms in real-life scenarios</t>
  </si>
  <si>
    <t>A data-driven household electricity synthesiser for South Africa using enveloped sum of Gaussians</t>
  </si>
  <si>
    <t>Visual4DTracker: a tool to interact with 3D+t image stacks</t>
  </si>
  <si>
    <t>Adaptive spike-artifact removal from local field potentials uncovers prominent beta and gamma band neuronal synchronization</t>
  </si>
  <si>
    <t>Three-Dimensional Residual Neural Architecture Search for Ultrasonic Defect Detection</t>
  </si>
  <si>
    <t>Machine-tool condition monitoring with Gaussian mixture models-based dynamic probabilistic clustering</t>
  </si>
  <si>
    <t>Using a physics-based hydrological model and storm transposition to investigate machine-learning algorithms for streamflow prediction</t>
  </si>
  <si>
    <t>G-Tric: generating three-way synthetic datasets with triclustering solutions</t>
  </si>
  <si>
    <t>Data-Driven ICS Network Simulation for Synthetic Data Generation</t>
  </si>
  <si>
    <t>The Detection of Date Shifting in Real-World Data</t>
  </si>
  <si>
    <t>First Sagittarius A* Event Horizon Telescope Results. IV. Variability, Morphology, and Black Hole Mass</t>
  </si>
  <si>
    <t>Aligning Comments to News Articles on a Budget</t>
  </si>
  <si>
    <t>Enhancing Image Alignment in Time-Lapse-Ground-Penetrating Radar through Dynamic Time Warping</t>
  </si>
  <si>
    <t>Performance enhancement of wind power forecast model using novel pre-processing strategy and hybrid optimization approach</t>
  </si>
  <si>
    <t>Smart Lithium-Ion Battery Monitoring in Electric Vehicles: An AI-Empowered Digital Twin Approach</t>
  </si>
  <si>
    <t>Practical considerations for measuring the effective reproductive number, Rt</t>
  </si>
  <si>
    <t>Data-driven generation of 4D velocity profiles in the aneurysmal ascending aorta</t>
  </si>
  <si>
    <t>Identifying territories using presence-only citizen science data: An application to the Finnish wolf population</t>
  </si>
  <si>
    <t>Beyond Correlations: Deep Learning for Seismic Interferometry</t>
  </si>
  <si>
    <t>Swarm intelligence for full Stokes dynamic imaging reconstruction of interferometric data</t>
  </si>
  <si>
    <t>A fault prognosis strategy for an external gear pump using Machine Learning algorithms and synthetic data generation methods</t>
  </si>
  <si>
    <t>OneFall-GAN: A one-class GAN framework applied to fall detection</t>
  </si>
  <si>
    <t>Temporal evolution of temperatures in the Red Sea and the Gulf of Aden based on in situ observations (1958-2017)</t>
  </si>
  <si>
    <t>The Use of Artificial Neural Networks to Forecast the Behavior of Agent-Based Models of Pathophysiology: An Example Utilizing an Agent-Based Model of Sepsis</t>
  </si>
  <si>
    <t>Parameter estimation in a whole-brain network model of epilepsy: Comparison of parallel global optimization solvers</t>
  </si>
  <si>
    <t>Managing Wind Power Generation via Indexed Semi-Markov Model and Copula</t>
  </si>
  <si>
    <t>Modeling dynamic radial contrast enhanced MRI with linear time invariant systems for motion correction in quantitative assessment of kidney function</t>
  </si>
  <si>
    <t>Exploring the potential of thermal infrared remote sensing to improve asnowpack model through an observing system simulation experiment</t>
  </si>
  <si>
    <t>Value of Crowd-Based Water Level Class Observations for Hydrological Model Calibration</t>
  </si>
  <si>
    <t>Deep learning to estimate permeability using geophysical data</t>
  </si>
  <si>
    <t>LSD-induced increase of Ising temperature and algorithmic complexity of brain dynamics</t>
  </si>
  <si>
    <t>Author Keywords</t>
  </si>
  <si>
    <t>Critical care; Fluid overload; GAN; Machine learning; Mixed-integer temporal modeling; Synthetic data</t>
  </si>
  <si>
    <t>Deep neural networks (DNNs); electrocardiogram (ECG) signals; electroencephalogram (EEG) signals; healthcare time series; synthetic data; time series synthesizer</t>
  </si>
  <si>
    <t>Biclustering; Synthetic data generator; Time series analysis; Unsupervised learning</t>
  </si>
  <si>
    <t>Adversarial temporal generation; Fidelity; Time series</t>
  </si>
  <si>
    <t/>
  </si>
  <si>
    <t>battery; electric vehicle; energy storage; synthetic data; time-series analysis</t>
  </si>
  <si>
    <t>generative modelling; neural networks; signatures</t>
  </si>
  <si>
    <t>Artificial intelligence (AI); continuous glucose monitoring (CGM); diabetes; generative adversarial network (GAN); glucose time series</t>
  </si>
  <si>
    <t>Cascaded classifier; Coronary Artery Disease; Kernel Density Estimate; Photoplethysmogram; Synthetic data</t>
  </si>
  <si>
    <t>artificial intelligence; plasma current quench; plasma disruption; synthetic data</t>
  </si>
  <si>
    <t>Juniata River; moving average model; river reservoir; storage volume; suspended sediment discharge</t>
  </si>
  <si>
    <t>Bivariate discrete distributions; bivariate models; generalized method of moments; moving average; time series of counts</t>
  </si>
  <si>
    <t>battery; energy storage; generative adversarial networks; synthetic data</t>
  </si>
  <si>
    <t>4D flow MRI; phase-contrast MRI; unwrapping methods; VENC</t>
  </si>
  <si>
    <t>commodities; portfolio optimization; reinforcement learning; SARSA; threshold models</t>
  </si>
  <si>
    <t>all weather; annual temperature cycle; land surface temperature</t>
  </si>
  <si>
    <t>Data augmentation; Data desensitization; Deep learning; Generative adversarial network</t>
  </si>
  <si>
    <t>Conditional-time-series generative adversarial network (C-TimeGAN); data augmentation; data generation; energy disaggregation; nonintrusive load monitoring (NILM); one-class support vector machine (OCSVM)</t>
  </si>
  <si>
    <t>Synthetic data; Video text spotting</t>
  </si>
  <si>
    <t>COVID-19; Epidemiological dynamics; Physics-informed machine learning</t>
  </si>
  <si>
    <t>Bivariate wind vector; Functional boxplot; Multivariate spatio-temporal data; Rank-based test; Separability; Symmetry</t>
  </si>
  <si>
    <t>data analytics; machine learning (artificial intelligence); mobility; passive data; supervised learning; telecommuting; transportation planning analysis and application</t>
  </si>
  <si>
    <t>Regional Climate Outlook Forum; seasonal rainfall forecasts; stochastic disaggregation models; West Africa</t>
  </si>
  <si>
    <t>Deep learning; Hazardous pollutant dispersion simulation; Surrogate model synthetic data</t>
  </si>
  <si>
    <t>disease progression; hidden Markov models</t>
  </si>
  <si>
    <t>Communication system reliability; prediction methods; resource management</t>
  </si>
  <si>
    <t>Comorbidity modeling; Electronic health records; Latent variable model; Markov model; Probabilistic generative model</t>
  </si>
  <si>
    <t>Deep learning for visual perception; visual learning</t>
  </si>
  <si>
    <t>convolutional neural network; deep learning; disturbances classification; long short-term memory; power quality disturbances</t>
  </si>
  <si>
    <t>heterogeneity; MRI; time course; ventilation defects</t>
  </si>
  <si>
    <t>Image processing and computer vision; neural architecture search (NAS); nondestructive evaluation (NDE); synthetic data; ultrasonic testing (UT); volumetric</t>
  </si>
  <si>
    <t>Concept drift; Condition monitoring; Data stream; Dynamic clustering; Gaussian mixture model; Machining operation</t>
  </si>
  <si>
    <t>forecast; optimization; RNN; time-series data; wind power</t>
  </si>
  <si>
    <t>methods: numerical; techniques: high angular resolution; techniques: image processing; techniques: interferometric</t>
  </si>
  <si>
    <t>Dynamic contrast enhanced MRI; Model based registration; Motion compensation; Quantitative MRI</t>
  </si>
  <si>
    <t>Abstract</t>
  </si>
  <si>
    <t>To obtain high performance, generalization, and accuracy in machine learning applications, such as prediction or anomaly detection, large datasets are a necessary prerequisite. Moreover, the collection of data is time-consuming, difficult, and expensive for many imbalanced or small datasets. These challenges are evident in collecting data for financial and banking services, pharmaceuticals and healthcare, manufacturing and the automobile, robotics car, sensor time-series data, and many more. To overcome the challenges of data collection, researchers in many domains are becoming more and more interested in the development or generation of synthetic data. Generating synthetic time-series data is far more complicated and expensive than generating synthetic tabular data. The primary objective of the paper is to generate multivariate time-series data (for continuous and mixed parameters) that are comparable and evaluated with real multivariate time-series synthetic data. After being trained to produce such data, a novel GAN architecture named as MTS-TGAN is proposed and then assessed using both qualitative measures namely t-SNE, PCA, discriminative and predictive scores as well as quantitative measures, for which an RNN model is implemented, which calculates MAE and MSLE scores for three training phases; Train Real Test Real, Train Real Test Synthetic and Train Synthetic Test Real. The model is able to reduce the overall error up to 13% and 10% in predictive and discriminative scores, respectively. The research's objectives are met, and the outcomes demonstrate that MTS-TGAN is able to pick up on the distribution and underlying knowledge included in the attributes of the real data and it can serve as a starting point for additional research in the respective area.</t>
  </si>
  <si>
    <t>This study introduces a novel Quantum Wasserstein Generative Adversarial Network approach with a Gradient Penalty (QWGAN-GP) model that leverages a quantum generator alongside a classical discriminator to synthetically generate time series data. This approach aims to accurately replicate the statistical properties of the S&amp;P 500 index. The synthetic data generated by this model were compared to the original series using various metrics, including Wasserstein distance, Dynamic Time Warping (DTW) distance, and entropy measures, among others. The outcomes demonstrate the model's robustness, with the generated data exhibiting a high degree of fidelity to the statistical characteristics of the original data. Additionally, this study explores the applicability of the synthetic time series in enhancing prediction models. An LSTM (Long-Short Term Memory)-based model was developed to evaluate the impact of incorporating synthetic data on forecasting accuracy, particularly focusing on general trends and extreme market events. The findings reveal that models trained on a mix of synthetic and real data significantly outperform those trained solely on historical data, improving predictive performance.</t>
  </si>
  <si>
    <t>In this paper, we propose an innovative Transfer learning for Time series classification method. Instead of using an existing dataset from the UCR archive as the source dataset, we generated a 15,000,000 synthetic univariate time series dataset that was created using our unique synthetic time series generator algorithm which can generate data with diverse patterns and angles and different sequence lengths. Furthermore, instead of using classification tasks provided by the UCR archive as the source task as previous studies did, we used our own 55 regression tasks as the source tasks, which produced better results than selecting classification tasks from the UCR archive.</t>
  </si>
  <si>
    <t>Generative models for time series data have been able to preserve the temporal dynamics of the original time series and are extremely successful in generating realistic synthetic data. However, in the real world, time series data can be disaggregated by various attributes of interest, thereby forming a hierarchical structure, often referred to as hierarchical time series data. Existing models for time series generation do not capture the structural dynamics (inter-level relationships of the hierarchy) of hierarchical time series data. Therefore, in this research, for the first time, we introduce HierTGAN, an auto-regressive generative adversarial network (GAN) for hierarchical time series generation. The proposed HierTGAN solves for an equivalent inter-level relationship within the embedding space generated by an autoencoder. Multiple experiments have been performed to evaluate the effectiveness of HierTGAN in generating realistic synthetic hierarchical time series data.</t>
  </si>
  <si>
    <t>Medical data is rarely made publicly available due to high de-identification costs and risks. Access to such data is highly regulated due to it's sensitive nature. These factors impede the development of data-driven advancements in the healthcare domain. Synthetic medical data which can maintain the utility of the real data while simultaneously preserving privacy can be an ideal substitute for advancing research. Medical data is longitudinal in nature, with a single patient having multiple temporal events, influenced by static covariates like age, gender, comorbidities, etc. Extending existing time-series generative models to generate medical data can be challenging due to this influence of patient covariates. We propose a workflow wherein we leverage existing generative models to generate such data. We demonstrate this approach by generating synthetic versions of several time-series datasets where static covariates influence the temporal values. We use a state-of-the-art benchmark as a comparative baseline. Our methodology for empirically evaluating synthetic time-series data shows that the synthetic data generated with our workflow has higher resemblance and utility. We also demonstrate how stratification by covariates is required to gain a deeper understanding of synthetic data quality and underscore the importance of including this analysis in evaluation of synthetic medical data quality.</t>
  </si>
  <si>
    <t>Machine Learning methods require a huge amount of data to train. Real world constraints and missing labels hinder the assimilation of large data sets and therefore limit these methods. A common applied solution is the generation of synthetic data. The problem with most approaches is the quality and interpretability of the data generated by such black box systems. Therefore, this work proposes two interpretable methods to generate synthetic data, using features out of a pool of continuous function candidates. In the first approach, we manipulate features of a deep autoencoder to sample synthetic data, while keeping the basic components. The second method utilizes a generative adversarial learning to generate synthetic data, where the generation process is guided by the main characteristics of the source dataset. Compared to existing methods, we are able to create indistinguishable data patterns for multiple datasets, while having full control over every individual component in the time series. Besides that, the approach presents interpretable and clearly separated features of the time series in the source as well as in the target dataset domain. The approach is evaluated on multiple industrial datasets and provides qualitative and quantitative benefits compared to existing methods.</t>
  </si>
  <si>
    <t>Synthetic data generation describes the process of learning the underlying distribution of a given real dataset in a model, which is, in turn, sampled to produce new data objects still adhering to the original distribution. This approach often finds application where circumstances limit the availability or usability of real-world datasets, for instance, in health care due to privacy concerns. While image synthesis has received much attention in the past, time series are key for many practical (e.g., industrial) applications. To date, numerous different generative models and measures to evaluate time series syntheses have been proposed. However, regarding the defining features of high-quality synthetic time series and how to quantify quality, no consensus has yet been reached among researchers. Hence, we propose a comprehensive survey on evaluation measures for time series generation to assist users in evaluating synthetic time series. For one, we provide brief descriptions or - where applicable - precise definitions. Further, we order the measures in a taxonomy and examine applicability and usage. To assist in the selection of the most appropriate measures, we provide a concise guide for fast lookup. Notably, our findings reveal a lack of a universally accepted approach for an evaluation procedure, including the selection of appropriate measures. We believe this situation hinders progress and may even erode evaluation standards to a do as you like-approach to synthetic data evaluation. Therefore, this survey is a preliminary step to advance the field of synthetic data evaluation.</t>
  </si>
  <si>
    <t>Syntheticdata is becoming the way forward to manage legal and regulatory aspects of biomedical research involving personal and clinical data. As no matches are expected between artificial instances and real samples and/or subjects, external researchers performing secondary analyses could benefit significantly by having unlimited access to uncompromised information. In this context, one of the main objectives of the 112020 VITALISE project is to develop a platform for providing synthetic data generated from real data collected in Living Labs to those external researchers. in addition, while some time series specific synthetic data generation models exist, only a few of them consider metadata (e.g., patient demographics) as part of the time series generation process itself. Therefore, the objective of this research is to perform a comparative assessment of two synthetic data generation models that use and process the metadata of subjects differently: The Wasserstein CAN with Gradient Penalty (WGAN-GP) and the DOppelGANger (DGAN). To achieve this goal making sure the analyses were data-independent, we selected two healthcare -related longitudinal datasets: (1) Treadmill Maximal Effort Test (TMET) measurements from the University of Malaga; and (2) a hypotension subset derived from the MIMIC -Ill v1.4 database. After synthetic data was generated, we assessed three pivotal aspects: resemblance to the original data, utility, and level of privacy. As a main conclusion, the importance of using metadata as context variables and the methodology to take them into account was proved to be significant and valuable, the DEAN model offering better results overall.A more extensive time series specific evaluation is left as the main avenuefor future research.</t>
  </si>
  <si>
    <t>Access to healthcare data such as electronic health records (EHR) is often restricted by laws established to protect patient privacy. These restrictions hinder the reproducibility of existing results based on private healthcare data and also limit new research. Synthetically-generated healthcare data solve this problem by preserving privacy and enabling researchers and policymakers to drive decisions and methods based on realistic data. Healthcare data can include information about multiple in- and out- patient visits of patients, making it a time-series dataset which is often influenced by protected attributes like age, gender, race etc. The COVID-19 pandemic has exacerbated health inequities, with certain subgroups experiencing poorer outcomes and less access to healthcare. To combat these inequities, synthetic data must fairly represent diverse minority subgroups such that the conclusions drawn on synthetic data are correct and the results can be generalized to real data. In this article, we develop two fairness metrics for synthetic data, and analyze all subgroups defined by protected attributes to analyze the bias in three published synthetic research datasets. These covariate-level disparity metrics revealed that synthetic data may not be representative at the univariate and multivariate subgroup-levels and thus, fairness should be addressed when developing data generation methods. We discuss the need for measuring fairness in synthetic healthcare data to enable the development of robust machine learning models to create more equitable synthetic healthcare datasets.</t>
  </si>
  <si>
    <t>Synthetic data generation addresses the challenges of obtaining extensive empirical datasets, offering benefits such as cost-effectiveness, time efficiency, and robust model development. Nonetheless, synthetic data-generation methodologies still encounter significant difficulties, including a lack of standardized metrics for modeling different data types and comparing generated results. This study introduces PVS-GEN, an automated, general-purpose process for synthetic data generation and verification. The PVS-GEN method parameterizes time-series data with minimal human intervention and verifies model construction using a specific metric derived from extracted parameters. For complex data, the process iteratively segments the empirical dataset until an extracted parameter can reproduce synthetic data that reflects the empirical characteristics, irrespective of the sensor data type. Moreover, we introduce the PoR metric to quantify the quality of the generated data by evaluating its time-series characteristics. Consequently, the proposed method can automatically generate diverse time-series data that covers a wide range of sensor types. We compared PVS-GEN with existing synthetic data-generation methodologies, and PVS-GEN demonstrated a superior performance. It generated data with a similarity of up to 37.1% across multiple data types and by 19.6% on average using the proposed metric, irrespective of the data type.</t>
  </si>
  <si>
    <t>Objective: The challenge of mixed-integer temporal data, which is particularly prominent for medication use in the critically ill, limits the performance of predictive models. The purpose of this evaluation was to pilot test integrating synthetic data within an existing dataset of complex medication data to improve machine learning model prediction of fluid overload.Materials and methods: This retrospective cohort study evaluated patients admitted to an ICU &gt;= 72 h. Four machine learning algorithms to predict fluid overload after 48-72 h of ICU admission were developed using the original dataset. Then, two distinct synthetic data generation methodologies (synthetic minority over-sampling technique (SMOTE) and conditional tabular generative adversarial network (CTGAN)) were used to create synthetic data. Finally, a stacking ensemble technique designed to train a meta-learner was established. Models underwent training in three scenarios of varying qualities and quantities of datasets.Results: Training machine learning algorithms on the combined synthetic and original dataset overall increased the performance of the predictive models compared to training on the original dataset. The highest performing model was the meta-model trained on the combined dataset with 0.83 AUROC while it managed to significantly enhance the sensitivity across different training scenarios. Discussion: The integration of synthetically generated data is the first time such methods have been applied to ICU medication data and offers a promising solution to enhance the performance of machine learning models for fluid overload, which may be translated to other ICU outcomes. A meta-learner was able to make a trade-off between different performance metrics and improve the ability to identify the minority class.</t>
  </si>
  <si>
    <t>BackgroundSynthetic data is an emerging approach for addressing legal and regulatory concerns in biomedical research that deals with personal and clinical data, whether as a single tool or through its combination with other privacy enhancing technologies. Generating uncompromised synthetic data could significantly benefit external researchers performing secondary analyses by providing unlimited access to information while fulfilling pertinent regulations. However, the original data to be synthesized (e.g., data acquired in Living Labs) may consist of subjects' metadata (static) and a longitudinal component (set of time-dependent measurements), making it challenging to produce coherent synthetic counterparts.MethodsThree synthetic time series generation approaches were defined and compared in this work: only generating the metadata and coupling it with the real time series from the original data (A1), generating both metadata and time series separately to join them afterwards (A2), and jointly generating both metadata and time series (A3). The comparative assessment of the three approaches was carried out using two different synthetic data generation models: the Wasserstein GAN with Gradient Penalty (WGAN-GP) and the DoppelGANger (DGAN). The experiments were performed with three different healthcare-related longitudinal datasets: Treadmill Maximal Effort Test (TMET) measurements from the University of Malaga (1), a hypotension subset derived from the MIMIC-III v1.4 database (2), and a lifelogging dataset named PMData (3).ResultsThree pivotal dimensions were assessed on the generated synthetic data: resemblance to the original data (1), utility (2), and privacy level (3). The optimal approach fluctuates based on the assessed dimension and metric.ConclusionThe initial characteristics of the datasets to be synthesized play a crucial role in determining the best approach. Coupling synthetic metadata with real time series (A1), as well as jointly generating synthetic time series and metadata (A3), are both competitive methods, while separately generating time series and metadata (A2) appears to perform more poorly overall.</t>
  </si>
  <si>
    <t>The combination of machine learning techniques with process analytics like process mining might significantly elevate novel insights into time-series data collections that are predominantly used in disciplines like life and natural science. To efficiently analyse time-series data by process mining requires bridging several challenges. For instance, time-series data need to be processed and represented in a useable form to turn into information. This paper provides: (1) A structured approach to map time-series data on control-flow patterns that we annotated for our purpose. (2) Based on the simulation of the patterns it is possible to generate synthetic data in varying quality, which is again a crucial step for accurate results from machine learning techniques. In this way, our approach contributes understanding novel insights in terms of causaleffects in time-series data, which could not be answered by traditional approaches used in the disciplines.</t>
  </si>
  <si>
    <t>Data scarcity is a significant obstacle for modern data science and artificial intelligence research communities. The fact that abundant data are a key element of a powerful prediction model is well known through various past studies. However, industrial control systems (ICS) are operated in a closed environment due to security and privacy issues, so collected data are generally not disclosed. In this environment, synthetic data generation can be a good alternative. However, ICS datasets have time-series characteristics and include features with short- and long-term temporal dependencies. In this paper, we propose the attention-based variational recurrent autoencoder (AVRAE) for generating time-series ICS data. We first extend the evidence lower bound of the variational inference to time-series data. Then, a recurrent neural-network-based autoencoder is designed to take this as the objective. AVRAE employs the attention mechanism to effectively learn the long-term and short-term temporal dependencies ICS data implies. Finally, we present an algorithm for generating synthetic ICS time-series data using learned AVRAE. In a comprehensive evaluation using the ICS dataset HAI and various performance indicators, AVRAE successfully generated visually and statistically plausible synthetic ICS data.</t>
  </si>
  <si>
    <t>Data scarcity and class imbalance are common occurrences in healthcare datasets and have an adverse effect on classification performance of machine learning models. Artificial data generation in various applications can be used to handle these challenges. This article proposes a guided evolutionary synthesizer (GES), a tool derived from principles of genetic algorithm, and designed to generate artificial healthcare time series data for improving classification performance of machine learning models. We conducted a series of promising and confirmatory preliminary experiments performance using traditional machine learning and nonresidual convolutional neural network models to evaluate the effectiveness of GES synthetic on data classification. Motivated by the preliminary results, we conducted eight detailed experiments using residual neural network (ResNet), which demonstrated the flexibility of GES and the effectiveness of GES synthetic data in improving the classification performance of deep neural networks. These experiments use GES generated electrocardiogram (ECG) and electroencephalogram (EEG) datasets. Our findings show that models trained with GES synthetic data performed better than models trained with regular perturbed data, had better diagnostic performance for both EEG and ECG datasets, achieved better performance with lower training volume for EEG dataset, eased learning biases seen in the literature for ECG normal sinus and premature ventricular complex rhythms, and had better classification outcomes than comparable related work models trained with similar ECG classes.</t>
  </si>
  <si>
    <t>The clinical time-series setting poses a unique combination of challenges to data modelling and sharing. Due to the high dimensionality of clinical time series, adequate deidentification to preserve privacy while retaining data utility is difficult to achieve using common de-identification techniques. An innovative approach to this problem is synthetic data generation. From a technical perspective, a good generative model for time-series data should preserve temporal dynamics; new sequences should respect the original relationships between high-dimensional variables across time. From the privacy perspective, the model should prevent patient re-identification. The NeurIPS 2020 Hide-and-Seek Privacy Challenge was a novel two-tracked competition to simultaneously accelerate progress in tackling both problems. In our head-to-head format, participants in the generation track (hiders) and the patient re-identification track (seekers) were directly pitted against each other by way of a new, high-quality intensive care time-series dataset: the Amsterda-</t>
  </si>
  <si>
    <t>As the usage of user-private-data is increasingly monitored by regulatory institutions for security purposes, its transfer becomes more constrained. Synthetic data has recently emerged as a viable alternative to prevent the disclosure of user-protected information that complies with data sharing regulations. Both public and private sectors commonly use a combination of tabular and time-series tables that often contains user-related sensitive information. They are usually intrinsically interlinked as they describe the users and their behaviors over different perimeters. Moreover, it contains both numerical and categorical features, adding complexity to the anonymization task. State of the art generative methods, specialized either in tabular or time-series data, are able to generate high quality synthetic data. However, if each table is generated independently, it becomes impossible to link them. As a result, the usability of such synthetic data is impacted. To address this issue, we not only propose a coherent multi-table generative model that uses Generative Adversarial Networks (GANs) to sample both tabular and time-series tables, but also a conditional time-series generative model that handles both numerical and categorical features. Additionally, many experiments are conducted to analyse the inner modules of our model and evaluate it on an in-house private dataset in order to prove the viability of the synthetic data generated for machine learning tasks.</t>
  </si>
  <si>
    <t>Data-driven methods with deep neural networks demonstrate promising results for accurate modeling in soft robots. However, deep neural network models rely on voluminous data in discovering the complex and nonlinear representations inherent in soft robots. Consequently, while it is not always possible, a substantial amount of effort is required for data acquisition, labeling, and annotation. This article introduces a data-driven learning framework based on synthetic data to circumvent the exhaustive data collection process. More specifically, we propose a novel time series generative adversarial network with a self-attention mechanism, Transformer TimeGAN (TTGAN) to precisely learn the complex dynamics of a soft robot. On top of that, the TTGAN is incorporated with a conditioning network that enables it to produce synthetic data for specific soft robot behaviors. The proposed framework is verified on a widely used pneumatic-based soft gripper as an exemplary experimental setup. Experimental results demonstrate that the TTGAN generates synthetic time series data with realistic soft robot dynamics. Critically, a combination of the synthetic and only partially available original data produces a data-driven model with estimation accuracy comparable to models obtained from using complete original data.</t>
  </si>
  <si>
    <t>Generating synthetic data is a promising solution for addressing privacy concerns that arise when distributing sensitive health data. In recent years, diffusion models have become the new standard for generating various types of data, while structured state space models have emerged as a powerful approach for capturing long-term dependencies in time series. Our proposed solution, SSSD-ECG, combines these two technologies to generate synthetic 12-lead electrocardiograms (ECGs) based on over 70 ECG statements. As reliable baselines are lacking, we also propose conditional variants of two state-of-the-art unconditional generative models. We conducted a thorough evaluation of the quality of the generated samples by assessing pre-trained classifiers on the generated data and by measuring the performance of a classifier trained only on synthetic data. SSSD-ECG outperformed its GAN-based competitors. Our approach was further validated through experiments that included conditional class interpolation and a clinical Turing test, which demonstrated the high quality of SSSD-ECG samples across a wide range of conditions.</t>
  </si>
  <si>
    <t>Preservation of private user data is of paramount importance for high Quality of Experience (QoE) and acceptability, particularly with services treating sensitive data, such as IT-based health services. Whereas anonymization techniques were shown to be prone to data re-identification, synthetic data generation has gradually replaced anonymization since it is relatively less time and resource-consuming and more robust to data leakage. Generative Adversarial Networks (GANs) have been used for generating synthetic datasets, especially GAN frameworks adhering to the differential privacy phenomena. This research compares state-of-the-art GAN-based models for synthetic data generation to generate time-series synthetic medical records of dementia patients which can be distributed without privacy concerns. Predictive modeling, autocorrelation, and distribution analysis are used to assess the Quality of Generating (QoG) of the generated data. The privacy preservation of the respective models is assessed by applying membership inference attacks to determine potential data leakage risks. Our experiments indicate the superiority of the privacy-preserving GAN (PPGAN) model over other models regarding privacy preservation while maintaining an acceptable level of QoG. The presented results can support better data protection for medical use cases in the future.</t>
  </si>
  <si>
    <t>BackgroundBiclustering is increasingly used in biomedical data analysis, recommendation tasks, and text mining domains, with hundreds of biclustering algorithms proposed. When assessing the performance of these algorithms, more than real datasets are required as they do not offer a solid ground truth. Synthetic data surpass this limitation by producing reference solutions to be compared with the found patterns. However, generating synthetic datasets is challenging since the generated data must ensure reproducibility, pattern representativity, and real data resemblance.ResultsWe propose G-Bic, a dataset generator conceived to produce synthetic benchmarks for the normative assessment of biclustering algorithms. Beyond expanding on aspects of pattern coherence, data quality, and positioning properties, it further handles specificities related to mixed-type datasets and time-series data.G-Bic has the flexibility to replicate real data regularities from diverse domains. We provide the default configurations to generate reproducible benchmarks to evaluate and compare diverse aspects of biclustering algorithms. Additionally, we discuss empirical strategies to simulate the properties of real data.ConclusionG-Bic is a parametrizable generator for biclustering analysis, offering a solid means to assess biclustering solutions according to internal and external metrics robustly.</t>
  </si>
  <si>
    <t>In recent years, deep learning has been successfully adopted in a wide range of applications related to electronic health records (EHRs) such as representation learning and clinical event prediction. However, due to privacy constraints, limited access to EHR becomes a bottleneck for deep learning research. To mitigate these concerns, generative adversarial networks (GANs) have been successfully used for generating EHR data. However, there are still challenges in high-quality EHR generation, including generating time-series EHR data and imbalanced uncommon diseases. In this work, we propose a Multi-label Time-series GAN (MTGAN) to generate EHR and simultaneously improve the quality of uncommon disease generation. The generator of MTGAN uses a gated recurrent unit (GRU) with a smooth conditional matrix to generate sequences and uncommon diseases. The critic gives scores using Wasserstein distance to recognize real samples from synthetic samples by considering both data and temporal features. We also propose a training strategy to calculate temporal features for real data and stabilize GAN training. Furthermore, we design multiple statistical metrics and prediction tasks to evaluate the generated data. Experimental results demonstrate the quality of the synthetic data and the effectiveness of MTGAN in generating realistic sequential EHR data, especially for uncommon diseases.</t>
  </si>
  <si>
    <t>Generative modelling for temporal data has seen a paradigm shift from autoregressive to adversarial models. Adversarial generation algorithms have proven to be more efficient in capturing the complex temporal correlations that the simplistic autoregressive model could not. Albeit, high-fidelity remains a concern even for adversarial modelling. The generation of high-fidelity data requires the model to have three strengths: capture feature correlations, model long-term dependencies, and scalability in dimensions. This paper analyzes these strengths on the existing methods of adversarial temporal generation regarding the fidelity of synthetic data. Towards this, we evaluate different algorithms for adversarial temporal generation on five different datasets of varying dynamics (long-term vs. short-term dependency) and dimensionality. We conclude by discussing gaps in the literature and future directions for high fidelity temporal data generation through adversarial methods.</t>
  </si>
  <si>
    <t>Renewable and nonrenewable energy sources are widely incorporated for solar and wind energy that produces electricity without increasing carbon dioxide emissions. Energy industries worldwide are trying hard to predict future energy consumption that could eliminate over or under contracting energy resources and unnecessary financing. Machine learning techniques for predicting energy are the trending solution to overcome the challenges faced by energy companies. The basic need for machine learning algorithms to be trained for accurate prediction requires a considerable amount of data. Another critical factor is balancing the data for enhanced prediction. Data Augmentation is a technique used for increasing the data available for training. Synthetic data are the generation of new data which can be trained to improve the accuracy of prediction models. In this paper, we propose a model that takes time series energy consumption data as input, pre-processes the data, and then uses multiple augmentation techniques and generative adversarial networks to generate synthetic data which when combined with the original data, reduces energy consumption prediction error. We propose TGAN-skipImproved-WGAN-GP to generate synthetic energy consumption time series tabular data. We modify TGAN with skip connections, then improve WGANGP by defining a consistency term, and finally use the architecture of improved WGAN-GP for training TGAN-skip. We used various evaluation metrics and visual representation to compare the performance of our proposed model. We also measured prediction accuracy along with mean and maximum error generated while predicting with different variations of augmented and synthetic data with original data. The mode collapse problem could be handled by TGAN-skip-Improved-WGAN-GP model and it also converged faster than existing GAN models for synthetic data generation. The experiment result shows that our proposed technique of combining synthetic data with original data could significantly reduce the prediction error rate and increase the prediction accuracy of energy consumption.</t>
  </si>
  <si>
    <t>The development of new electric traction machines is a time-consuming process as it involves intensive testing on motor test benches. Machine-Learning-empowered monitoring offers the opportunity to anticipate costly failures early and hence reduce development time. However, machine learning (ML) for process monitoring requires large amounts of training data, especially as the targeted fault states are scarce and yet diverse in their appearances. Therefore, we propose to use synthetic time series data to leverage the high cost of acquiring training data from experiments in real test benches. In this article, we present a novel scheme to generate synthetic data based on a sub-dimensional time series representation. We introduce a highly flexible model by mapping the data to a latent representation and approximating the latent data distribution by a Gaussian Mixture Model. In addition, we propose the Fr ' echet InceptionTime Distance (FITD) as a new distance measure to evaluate the generated data. It allows extracting characteristics at different scales by using multiple kernel sizes. In this way, we ensure that the synthesized data contains characteristics similar to those present in the real data. In our experiment, we train two types of fault detectors, one based on real data of a motor test bench and the other based on synthetic data. We also consider employing fault-aware conditional architectures to generate training data for different fault types explicitly. Our final results show that using synthesized data in the training process increases the performance in terms of classification accuracy score (CAS) up to 29%.</t>
  </si>
  <si>
    <t>Synthetic data generation has emerged as a promising solution to overcome the challenges which are posed by data scarcity and privacy concerns, as well as, to address the need for training artificial intelligence (AI) algorithms on unbiased data with sufficient sample size and statistical power. Our review explores the application and efficacy of synthetic data methods in healthcare considering the diversity of medical data. To this end, we systematically searched the PubMed and Scopus databases with a great focus on tabular, imaging, radiomics, time-series, and omics data. Studies involving multi-modal synthetic data generation were also explored. The type of method used for the synthetic data generation process was identified in each study and was categorized into statistical, probabilistic, machine learning, and deep learning. Emphasis was given to the programming languages used for the implementation of each method. Our evaluation revealed that the majority of the studies utilize synthetic data generators to: (i) reduce the cost and time required for clinical trials for rare diseases and conditions, (ii) enhance the predictive power of AI models in personalized medicine, (iii) ensure the delivery of fair treatment recommendations across diverse patient populations, and (iv) enable researchers to access highquality, representative multimodal datasets without exposing sensitive patient information, among others. We underline the wide use of deep learning based synthetic data generators in 72.6 % of the included studies, with 75.3 % of the generators being implemented in Python. A thorough documentation of open-source repositories is finally provided to accelerate research in the field.</t>
  </si>
  <si>
    <t>Background Generating synthetic patient data is crucial for medical research, but common approaches build up on black-box models which do not allow for expert verification or intervention. We propose a highly available method which enables synthetic data generation from real patient records in a privacy preserving and compliant fashion, is interpretable and allows for expert intervention.Methods Our approach ties together two established tools in medical informatics, namely OMOP as a data standard for electronic health records and Synthea as a data synthetization method. For this study, data pipelines were built which extract data from OMOP, convert them into time series format, learn temporal rules by 2 statistical algorithms (Markov chain, TARM) and 3 algorithms of causal discovery (DYNOTEARS, J-PCMCI+, LiNGAM) and map the outputs into Synthea graphs. The graphs are evaluated quantitatively by their individual and relative complexity and qualitatively by medical experts.Results The algorithms were found to learn qualitatively and quantitatively different graph representations. Whereas the Markov chain results in extremely large graphs, TARM, DYNOTEARS, and J-PCMCI+ were found to reduce the data dimension during learning. The MultiGroupDirect LiNGAM algorithm was found to not be applicable to the problem statement at hand.Conclusion Only TARM and DYNOTEARS are practical algorithms for real-world data in this use case. As causal discovery is a method to debias purely statistical relationships, the gradient-based causal discovery algorithm DYNOTEARS was found to be most suitable.</t>
  </si>
  <si>
    <t>We aim to estimate the pose of dogs from videos using a temporal deep learning model as this can result in more accurate pose predictions when temporary occlusions or substantial movements occur. Generally, deep learning models require a lot of data to perform well. To our knowledge, public pose datasets containing videos of dogs are non existent. To solve this problem, and avoid manually labelling videos as it can take a lot of time, we generated a synthetic dataset containing 500 videos of dogs performing different actions using Unity3D. Diversity is achieved by randomising parameters such as lighting, backgrounds, camera parameters and the dog's appearance and pose. We evaluate the quality of our synthetic dataset by assessing the model's capacity to generalise to real data. Usually, networks trained on synthetic data perform poorly when evaluated on real data, this is due to the domain gap. As there was still a domain gap after improving the quality of the synthetic dataset and inserting diversity, we bridged the domain gap by applying 2 different methods: fine-tuning and using a mixed dataset to train the network. Additionally, we compare the model pre-trained on synthetic data with models pre-trained on a real-world animal pose datasets. We demonstrate that using the synthetic dataset is beneficial for training models with (small) real-world datasets. Furthermore, we show that pre-training the model with the synthetic dataset is the go to choice rather than pre-training on real-world datasets for solving the pose estimation task from videos of dogs.</t>
  </si>
  <si>
    <t>The application of machine learning-based tele-rehabilitation faces the challenge of limited availability of data. To overcome this challenge, data augmentation techniques are commonly employed to generate synthetic data that reflect the configurations of real data. One such promising data augmentation technique is the Generative Adversarial Network (GAN). However, GANs have been found to suffer from mode collapse, a common issue where the generated data fails to capture all the relevant information from the original dataset. In this paper, we aim to address the problem of mode collapse in GAN-based data augmentation techniques for post-stroke assessment. We applied the GAN to generate synthetic data for two post-stroke rehabilitation datasets and observed that the original GAN suffered from mode collapse, as expected. To address this issue, we propose a Time Series Siamese GAN (TS-SGAN) that incorporates a Siamese network and an additional discriminator. Our analysis, using the longest common sub-sequence (LCSS), demonstrates that TS-SGAN generates data uniformly for all elements of two testing datasets, in contrast to the original GAN. To further evaluate the effectiveness of TS-SGAN, we encode the generated dataset into images using Gramian Angular Field and classify them using ResNet-18. Our results show that TS-SGAN achieves a significant accuracy increase of classification accuracy (35.2%-42.07%) for both selected datasets. This represents a substantial improvement over the original GAN.</t>
  </si>
  <si>
    <t>In this paper we employ methods from statistical mechanics to model temporal correlations in time series. We put forward a methodology based on the maximum entropy principle to generate ensembles of time series constrained to preserve part of the temporal structure of an empirical time series of interest. We show that a constraint on the lag-one autocorrelation can be fully handled analytically and corresponds to the well-known spherical model of a ferromagnet. We then extend such a model to include constraints on more complex temporal correlations by means of perturbation theory, showing that this leads to substantial improvements in capturing the lag-one autocorrelation in the variance. We apply our approach on synthetic data and illustrate how it can be used to formulate expectations on the future values of a data-generating process.</t>
  </si>
  <si>
    <t>Generative models for network time series (also known as dynamic graphs) have tremendous potential in fields such as epidemiology, biology and economics, where complex graph-based dynamics are core objects of study. Designing flexible and scalable generative models is a very challenging task due to the high dimensionality of the data, as well as the need to represent temporal dependencies and marginal network structure. Here we introduce DAMNETS, a scalable deep generative model for network time series. DAMNETS outperforms competing methods on all of our measures of sample quality, over both real and synthetic data sets.</t>
  </si>
  <si>
    <t>Linear dynamical systems are a fundamental and powerful parametric model class. However, identifying the parameters of a linear dynamical system is a venerable task, permitting provably efficient solutions only in special cases. This work shows that the eigen-spectrum of unknown linear dynamics can be identified without full system identification. We analyze a computationally efficient and provably convergent algorithm to estimate the eigenvalues of the state-transition matrix in a linear dynamical system. When applied to time series clustering, our algorithm can efficiently cluster multidimensional time series with temporal offsets and varying lengths, under the assumption that the time series are generated from linear dynamical systems. Evaluating our algorithm on both synthetic data and real electrocardiogram (ECG) signals, we see improvements in clustering quality over existing baselines.</t>
  </si>
  <si>
    <t>As military technology continues to evolve and the amount of situational information available on the battlefield continues to increase, data-driven deep learning methods are becoming the primary method for air target intention recognition. Deep learning is based on a large amount of high quality data; however, in the field of intention recognition, it often faces key problems such as low data volume and unbalanced datasets due to insufficient real-world scenarios. To address these problems, we propose a new method called time-series conditional generative adversarial network with improved Hausdorff distance (IH-TCGAN). The innovation of the method is mainly reflected in three aspects: (1) Use of a transverter to map real and synthetic data into the same manifold so that they have the same intrinsic dimension; (2) Addition of a restorer and a classifier in the network structure to ensure that the model can generate high-quality multiclass temporal data; (3) An improved Hausdorff distance is proposed that can measure the time order differences between multivariate time-series data and make the generated results more reasonable. We conduct experiments using two time-series datasets, evaluate the results using various performance metrics, and visualize the results using visualization techniques. The experimental results show that IH-TCGAN is able to generate synthetic data similar to the real data and has significant advantages in the generation of time series data.</t>
  </si>
  <si>
    <t>Accurate load forecasting can bring economic benefits and scheduling optimization. The complexity and uncertainty arising from the coupling of different energy sources in integrated energy systems pose challenges for simultaneously predicting multiple target load sequences. Existing data-driven methods for load forecasting in integrated energy systems use multi-task learning to address these challenges. When determining the input data for multi-task learning, existing research primarily relies on data correlation analysis and considers the influence of external environmental factors in terms of feature engineering. However, such feature engineering methods lack the utilization of the characteristics of multi-target sequences. In leveraging the characteristics of multi-target sequences, language generation models trained on textual logic structures and other sequence features can generate synthetic data that can even be applied to self-training to improve model performance. This provides an idea for feature engineering in data-driven time-series forecasting models. However, because time-series data are different from textual data, existing transformer-based language generation models cannot be directly applied to generating time-series data. In order to consider the characteristics of multi-target load sequences in integrated energy system load forecasting, this paper proposed a generative tractive network (GTN) model. By selectively utilizing appropriate autoregressive feature data for temporal data, this model facilitates feature mining from time-series data. This model is capable of analyzing temporal data variations, generating novel synthetic time-series data that align with the intrinsic temporal patterns of the original sequences. Moreover, the model can generate synthetic samples that closely mimic the variations in the original time series. Subsequently, through the integration of the GTN and autoregressive feature data, various prediction models are employed in case studies to affirm the effectiveness of the proposed methodology.</t>
  </si>
  <si>
    <t>In disease detection, generative models for data augmentation offer a potential solution to the challenges posed by limited high-quality electroencephalogram (EEG) data. The study proposes a temporal-spatial feature-aware denoising diffusion probabilistic model (DDPM), termed TF-DDPM, as an EEG time-series augmentation framework for autism research. The module for predicting noise is CCA-UNet based on the channel correlation-based attention (CCA) mechanism, which considers the spatial and temporal correlation between channels, and uses depthwise separable convolution instead of traditional convolution, thereby suppressing the interference from irrelevant channels. Visualization and binary classification results on synthetic signals indicate that proposed method generates higher quality synthetic data compared to Generative Adversarial Networks (GAN) and DDPM.</t>
  </si>
  <si>
    <t>A novel adaptive temporal-frequency network (ATFN), which is an end-to-end hybrid model incorporating deep learning networks and frequency patterns, is proposed for mid- and long-term time series forecasting. Within the framework of the ATFN, an augmented sequence to sequence model is used to learn the trend feature of complicated nonstationary time series, a frequency-domain block is used to capture dynamic and complicated periodic patterns of time series data, and a fully connected neural network is used to combine the trend and periodic features for producing a final forecast. An adaptive frequency mechanism consisting of phase adaption, frequency adaption, and amplitude adaption is designed for mapping the frequency spectrum of the current sliding window to that of the forecasting interval. The multilayer neural networks conduct a transformation similar to the inverse discrete Fourier transform for generating a periodic feature forecast. Synthetic data and real-world data with different periodic characteristics are used to evaluate the effectiveness of the proposed model. The experimental results indicate that the ATFN has promising performance and strong adaptability for long-term time-series forecasting.</t>
  </si>
  <si>
    <t>Time-series modeling is a well-studied topic of classical analysis and machine learning. However, large datasets are required to obtain the model with a better prediction quality with the increasing model complexity. Therefore, some applications demand synthetic datasets that are preserving modeling-sensitive properties. Another application of synthetic data is data anonymization. The synthetic data generation algorithm may be split into two parts: the time-series modeling and the synthetic data generation parts. The model must be interpretable to obtain the synthetic data with good quality. The model parameter interpretation allows controlling generation by adding noise to different groups of parameters. In the paper, the evolutionary multi-objective closed-form algebraic expressions discovery approach that allows obtaining the model in the form that may be analyzed using the mathematics is proposed. The analysis allows the interpretation of the model parameters for the controllable generation of the synthetic data. The notion of synthetic data quality is discussed. The examples of the synthetic time-series generation based on two datasets with different properties are shown. (C) 2021 The Authors. Published by Elsevier B.V.</t>
  </si>
  <si>
    <t>In Machine Learning, large models need to have access to a huge amount of training data. This requirement applies to many applications in an industrial environment. Furthermore, in specific processes it is not easy to obtain such a large amount of data for different reasons ranging from privacy, security, and even process affectations. Therefore, this work proposes the creation of synthetic time series datasets to simulate processes out of a given subset of functional relationships. Moreover, using transfer learning to improve the performance of four autoencoder architectures in terms of unsupervised time series reconstruction, requiring fewer target data for training. We outline multiple concepts of data generation and use statistical analysis to evaluate the dataset performance and complexity. Further, the data is used to train unsupervised models and enables them to improve their reconstruction performance over 52 sensors and multiple fault cases. By reducing the amount of available train data, we still gain sufficient results through the pre-training. Overall, we see significant performance and interpretability improvements on a new time series analysis approach named Bag-of-Functions compared to convolutional and linear autoencoders.</t>
  </si>
  <si>
    <t>The detection of deformation in Global Navigation Satellite System (GNSS) time series associated with (a)seismic events down to a low magnitude is still a challenging issue. The presence of a considerable amount of noise in the data makes it difficult to reveal patterns of small ground deformation. Traditional analyses and methodologies are able to effectively retrieve the deformation associated with medium to large magnitude events. However, the automatic detection and characterization of such events is still a complex task, because traditionally employed methods often separate the time series analysis from the source characterization. Here we propose a first end-to-end framework to characterize seismic sources using geodetic data by means of deep learning, which can be an efficient alternative to the traditional workflow, possibly overcoming its performance. We exploit three different geodetic data representations in order to leverage the intrinsic spatio-temporal structure of the GNSS noise and the target signal associated with (slow) earthquake deformation. We employ time series, images, and image time series to account for the temporal, spatial, and spatio-temporal domain, respectively. Thereafter, we design and develop a specific deep learning model for each dataset. We analyze the performance of the tested models both on synthetic and real data from North Japan, showing that image time series of geodetic deformation can be an effective data representation to embed the spatio-temporal evolution, with the associated deep learning method outperforming the other two. Therefore, jointly accounting for the spatial and temporal evolution may be the key to effectively detect and characterize fast or slow earthquakes.Plain Language Summary The continuous monitoring of ground displacement with Global Navigation Satellite System allowed, at the beginning of the 2000s, the discovery of slow earthquakes-a transient slow slippage of tectonic faults that releases stress without generating seismic waves. Nevertheless, the detection of small events is still a challenge, because they are hidden in the noise. Most of the methods which are traditionally employed are able to extract the deformation down to a certain signal-to-noise level. However, one can ask if deep learning can be a more efficient and powerful alternative. To this end, we address the problem by using deep learning, as it stands as a powerful way to automatize and possibly overcome traditional methods. We use and compare three data representations, that is time series, images, and image time series of deformation, which account for the temporal, spatial, and spatio-temporal variability, respectively. We train our methods on synthetic data, since real datasets are still not enough to be effectively employed with deep learning, and we test on synthetic and real data as well, claiming that image time series and its associated deep learning model may be more effective toward the study of the slow deformation.</t>
  </si>
  <si>
    <t>Energy modeling frequently relies on time series data, whether observed or forecasted. This is particularly the case, for example, in capacity planning models that use hourly production and load data forecasted to occur over the coming several decades. This paper addresses the attendant problem of performing sensitivity, robustness, and other post-solution analyses using time series data. We propose an efficient and relatively simple method, which we call the symmetric block resampling method, a non-parametric bootstrapping approach, for generating arbitrary numbers of time series from a single observed or forecast series. The paper presents and assesses the method. We find that the generated series are both visually and by statistical summary measures close to the original observational data. In consequence these series are credibly taken as stochastic instances from a common distribution, that of the original series of observations. We find as well that the generated series induce variability in properties of the series that are important for energy modeling, in particular periods of underand over-production, and periods of increased ramping rates. In consequence, series produced in this way are apt for use in robustness, sensitivity, and in general post-solution analysis of energy planning models. These validity factors auger well for applications beyond energy modeling.</t>
  </si>
  <si>
    <t>Data scarcity and discontinuity are common occurrences in the healthcare and epidemiological dataset and often is needed to form an educative decision and forecast the upcoming scenario. Often to avoid these problems, these data are processed as monthly/yearly aggregate where the prevalent forecasting tools like Autoregressive Integrated Moving Average (ARIMA), Seasonal Autoregressive Integrated Moving Average (SARIMA), and TBATS often fail to provide satisfactory results. Artificial data synthesis methods have been proven to be a powerful tool for tackling these challenges. The paper aims to propose a novel algorithm named Stochastic Bayesian Downscaling (SBD) algorithm based on the Bayesian approach that can regenerate downscaled time series of varying time lengths from aggregated data, preserving most of the statistical characteristics and the aggregated sum of the original data. The paper presents two epidemiological time series case studies of Bangladesh (Dengue, Covid-19) to showcase the workflow of the algorithm. The case studies illustrate that the synthesized data agrees with the original data regarding its statistical properties, trend, seasonality, and residuals. In the case of forecasting performance, using the last 12 years data of Dengue infection data in Bangladesh, we were able to decrease error terms up to 72.76% using synthetic data over actual aggregated data.</t>
  </si>
  <si>
    <t>Collection and analysis of distributed (cloud) computing workloads allows for a deeper understanding of user and system behavior and is necessary for efficient operation of infrastructures and applications. The availability of such workload data is however often limited as most cloud infrastructures are commercially operated and monitoring data is considered proprietary or falls under GPDR regulations. This work investigates the generation of synthetic workloads using Generative Adversarial Networks and addresses a current need for more data and better tools for workload generation. Resource utilization measurements such as the utilization rates of Content Delivery Network (CDN) caches are generated and a comparative evaluation pipeline using descriptive statistics and time-series analysis is developed to assess the statistical similarity of generated and measured workloads. We use CDN data open sourced by us in a data generation pipeline as well as back-end ISP workload data to demonstrate the multivariate synthesis capability of our approach. The work contributes a generation method for multivariate time series workload generation that can provide arbitrary amounts of statistically similar data sets based on small subsets of real data. The presented technique shows promising results, in particular for heterogeneous workloads not too irregular in temporal behavior.</t>
  </si>
  <si>
    <t>Machine learning has significant potential for optimizing various industrial processes. However, data acquisition remains a major challenge as it is both time-consuming and costly. Synthetic data offers a promising solution to augment insufficient data sets and improve the robustness of machine learning models. In this paper, we investigate the feasibility of incorporating synthetic data into the training process of the injection molding process using an existing Long Short-Term Memory architecture. Our approach is to generate synthetic data by simulating production cycles and incorporating them into the training data set. Through iterative experimentation with different proportions of synthetic data, we attempt to find an optimal balance that maximizes the benefits of synthetic data while preserving the authenticity and relevance of real data. Our results suggest that the inclusion of synthetic data improves the model's ability to handle different scenarios, with potential practical industrial applications to reduce manual labor, machine use, and material waste. This approach provides a valuable alternative for situations where extensive data collection and maintenance has been impractical or costly and thus could contribute to more efficient manufacturing processes in the future.</t>
  </si>
  <si>
    <t>We propose a novel synthetic-benchmarks generation model using partial time-series regression, called Partial-Regression-Integrated Generic Model (PRIGM). PRIGM abstracts the unique characteristics of the input sensor data into generic time-series data confirming the generation similarity and evaluating the correctness of the synthetic benchmarks. The experimental results obtained by the proposed model with its formula verify that PRIGM preserves the time-series characteristics of empirical data in complex time-series data within 10.4% on an average difference in terms of descriptive statistics accuracy.</t>
  </si>
  <si>
    <t>The performance of time series models is assessed using synthetic head series simulated with a numerical model that solves Richards' equation for variably saturated flow. Heads were simulated in a homogeneous unconfined aquifer between two parallel canals; measured daily precipitation and potential evaporation are specified at the land surface and root water uptake is simulated. The head response to a precipitation event is nonlinear and depends on the saturation degree and rainfall before and after the precipitation event while evaporation reduction occurs during summers. Synthetic series were generated for 27 years and three different soil types; the unsaturated zone thickness varies between 0 and &gt;5 m. The synthetic head series were simulated with a linear and nonlinear time series model. Performance of a linear time series model with four parameters, using a scaled Gamma response, gave R-2 values ranging from 0.67 to 0.96. The nonlinear time series model with five parameters simulates recharge using a root zone reservoir after which the head response to recharge is simulated with a scaled Gamma response function. The nonlinear time series model was able to simulate all synthetic head series very well with R-2 values above 0.9 for almost all models. The head response of the nonlinear model to a single precipitation event compares well to the response of the variably saturated groundwater model. The provided scripts may be used to simulate synthetic head series for other climates or for systems with additional complexity to assess the performance of other data-driven models.</t>
  </si>
  <si>
    <t>Time series data generation has drawn increasing attention in recent years. Several generative adversarial network (GAN) based methods have been proposed to tackle the problem usually with the assumption that the targeted time series data are well-formatted and complete. However, real-world time series (RTS) data are far away from this utopia, e.g., long sequences with variable lengths and informative missing data raise intractable challenges for designing powerful generation algorithms. In this paper, we propose a novel generative framework for RTS data - RTSGAN to tackle the aforementioned challenges. RTSGAN first learns an encoder-decoder module which provides a mapping between a time series instance and a fixed-dimension latent vector and then learns a generation module to generate vectors in the same latent space. By combining the generator and the decoder, RTSGAN is able to generate RTS which respect the original feature distributions and the temporal dynamics. To generate time series with missing values, we further equip RTSGAN with an observation embedding layer and a decide-and-generate decoder to better utilize the informative missing patterns. Experiments on the four RTS datasets show that the proposed framework outperforms the previous generation methods in terms of synthetic data utility for downstream classification and prediction tasks. Our code is available at https://seqml.github.io/rtsgan.</t>
  </si>
  <si>
    <t>We focus on the problem of generating high-quality, private synthetic glucose traces, a task generalizable to many other time series sources. Existing methods for time series data synthesis, such as those using Generative Adversarial Networks (GANs), are not able to capture the innate characteristics of glucose data and cannot provide any formal privacy guarantees without severely degrading the utility of the synthetic data. In this paper we present GlucoSynth, a novel privacy-preserving GAN framework to generate synthetic glucose traces. The core intuition behind our approach is to conserve relationships amongst motifs (glucose events) within the traces, in addition to temporal dynamics. Our framework incorporates differential privacy mechanisms to provide strong formal privacy guarantees. We provide a comprehensive evaluation on the real-world utility of the data using 1.2 million glucose traces; GlucoSynth outperforms all previous methods in its ability to generate high-quality synthetic glucose traces with strong privacy guarantees.</t>
  </si>
  <si>
    <t>Systems in the real world often consist of multiple subsystems interacting with each other, for example, the musculoskeletal system or human-human interaction. The measurement of temporal changes in these systems involves a multidimensional time series. This study introduces a novel framework for extracting features from multidimensional time series data with a group structure using self-supervised learning techniques. Specifically, we use a lag operation, which is a temporal shifting operation applied to the features of a certain group. We propose a self-supervised learning method for a neural network model that uses the data automatically generated by the lag operation and its corresponding operation labels to capture and quantify the interaction between groups. Upon completion of the training process, the representation space is obtained with the expectation that it will capture timing-dependent features within its boundaries. We define and calculate the interaction score, R-score, on the obtained space. To validate our approach, we apply the proposed methodology to an artificial oscillator and approximately 4 hours of conversational data to evaluate the R-score properties. From the results of the artificial data, the R-score increases when the connection between the groups is large. From the high R-score region of the representation space of the conversation data, we extract the data that contain social behaviors such as eye contact, turn-taking, and smiling, which are related to the interaction between the participants. The experimental results suggest that the proposed method can obtain a representation space for time series data with a group structure.</t>
  </si>
  <si>
    <t>Business Process Management algorithms are heavily limited by suboptimal algorithmic implementations that cannot leverage state-of-the-art algorithms in the field of relational and graph databases. The recent interest in this discipline for various IT sectors (cybersecurity, Industry 4.0, and e-Health) calls for defining new algorithms improving the performance of existing ones. This paper focuses on generating several traces collected in a log from declarative temporal models by pre-emptively representing those as a specific type of finite state automaton: we show that this task boils down to a single-source multi-target graph traversal on such automaton where both the number of distinct paths to be visited as well as their length are bounded. This paper presents a novel algorithm running in polynomial time over the size of the declarative model represented as a graph and the desired log's size. The final experiments show that the resulting algorithm outperforms the state-of-the-art data-aware and dataless sequence generations in business process management.</t>
  </si>
  <si>
    <t>In this paper, a hybrid data augmentation technique for short-term time series prediction is proposed in order to overcome the underfitting problem in deep learning models based on recurrent neural networks such as Long Short-Term Memory(LSTM) and Gated Recurrent Unit (GRU). The proposal hybrid technique consists of the combination of two basic data augmentation techniques that are generally used for time series classification, these are: time-warping and jittering. Time-warping allows the generation of synthetic data between each pair of values in the time series, extending its length, while jittering allows the synthetic data generated to be non-linear. To evaluate the proposal technique, it's experimented with three non-seasonal short-term time series of Peru: CO2 emissions per capita, renewable energy consumption and Covid-19 positive cases, it is considered that predicting non-seasonal time series is more difficult than seasonal ones. The results show that the regression models based on recurrent neural networks using the selected time series with data augmentation improve results between 16.318% and 42.1426%.</t>
  </si>
  <si>
    <t>Deep generative models have demonstrated their effectiveness in learning latent representation and modeling complex dependencies of time series. In this article, we present a smoothness-inducing sequential variational auto-encoder (VAE) (SISVAE) model for the robust estimation and anomaly detection of multidimensional time series. Our model is based on VAE, and its backbone is fulfilled by a recurrent neural network to capture latent temporal structures of time series for both the generative model and the inference model. Specifically, our model parameterizes mean and variance for each time-stamp with flexible neural networks, resulting in a nonstationary model that can work without the assumption of constant noise as commonly made by existing Markov models. However, such flexibility may cause the model fragile to anomalies. To achieve robust density estimation which can also benefit detection tasks, we propose a smoothness-inducing prior over possible estimations. The proposed prior works as a regularizer that places penalty at nonsmooth reconstructions. Our model is learned efficiently with a novel stochastic gradient variational Bayes estimator. In particular, we study two decision criteria for anomaly detection: reconstruction probability and reconstruction error. We show the effectiveness of our model on both synthetic data sets and public real-world benchmarks.</t>
  </si>
  <si>
    <t>Access to private medical data is restricted due to privacy laws, hindering research and real-world use. Synthetic data generation provides a viable solution by generating data with high utility and privacy pro-tection without releasing the real data. Healthcare data records are often longitudinal in nature, being affected by covariates like age, gender, ethnicity, etc. As a result, synthetic healthcare data generation falls in the domain of time-series modeling and requires time-series based measures to investigate real and synthetic data resemblance. Covariate plots can be used for qualitative time-series resemblance but lack an empirical quantitative measure, thus, resulting in interpretations biased towards viewer's per-spective. In this paper, we describe four time-series metrics to quantitatively evaluate the real and syn-thetic time-series resemblance on datasets from previously published healthcare research studies, both public and private. We apply the metrics on covariate plots for synthetic datasets to investigate the resemblance and compare the results with baseline synthetic datasets. We infer that the metrics effec-tively capture the time-series resemblance between real and synthetic datasets. The results highlight varying degrees of resemblance across sub-groups of covariates and multivariate time-series.(c) 2022 Elsevier B.V. All rights reserved.</t>
  </si>
  <si>
    <t>Change detection has played an increasingly important role in multitemporal remote sensing applications recently. Long time series analysis is providing new information of land cover changes and improving the quality and accuracy of the change information being derived from remote sensing. The purpose of this study is to dig for more change temporal information and change pattern information from synthetic aperture radar (SAR) image time series (ITS), which is of great significance for monitoring urban area changes, conducting land use surveys, and renovating illegal constructions. In the study, a novel unified framework for long time series SAR image change detection and change pattern analysis (SAR-TSCC) was proposed for land cover change mapping. To obtain the most notable change time rapidly, a fast SAR ITS change point search method based on pruned exact linear time (SAR-PELT) algorithm was adopted. Meanwhile, the deep time series classification network, named SAR time series transformer (SAR-TST), was implemented to recognize the change patterns, which is based on time series transformer (TST) architecture. Considering the lack of real training data, a novel synthetic data generation method is developed. The combination of the synthetic and real data enhanced the generalization of the classifiers. The proposed framework was used for monitoring a large urbanization area in the northwest of Hong Kong, China. The Cosmo Skymed (CSK) time series data acquired from 2013 to 2020 were exploited for land cover change analysis. Experiment results showed that our approach achieved the state-of-the-art performance, as the time accuracy reached 86% and the classification accuracy on the four main change patterns (impulse, step, cycle, and complex) is over 99%. In particular, the proposed SAR-TST model showed remarkable advantages in the presence of insufficient real data.</t>
  </si>
  <si>
    <t>Data augmentation is a commonly used technique in data science for improving the robustness and performance of machine learning models. The purpose of the paper is to study the feasibility of generating synthetic data points of temporal nature towards this end. A general approach named DAuGAN (Data Augmentation using Generative Adversarial Networks) is presented for identifying poorly represented sections of a time series, studying the synthesis and integration of new data points, and performance improvement on a benchmark machine learning model. The problem is studied and applied in the domain of algorithmic trading, whose constraints are presented and taken into consideration. The experimental results highlight an improvement in performance on a benchmark reinforcement learning agent trained on a dataset enhanced with DAuGAN to trade a financial instrument.</t>
  </si>
  <si>
    <t>Neural style transfer is a powerful computer vision technique that can incorporate the artistic style of one image to the content of another. The underlying theory behind the approach relies on the assumption that the style of an image is represented by the Gram matrix of its features, which is typically extracted from pre-trained convolutional neural networks (e.g., VGG-19). This idea does not straightforwardly extend to time series stylization since notions of style for two-dimensional images are not analogous to notions of style for one-dimensional time series. In this work, a novel formulation of time series style transfer is proposed for the purpose of synthetic data generation and enhancement. We introduce the concept of stylized features for time series, which is directly related to the time series realism properties, and propose a novel stylization algorithm, called StyleTime, that uses explicit feature extraction techniques to combine the underlying content (trend) of one time series with the style (distributional properties) of another. Further, we discuss evaluation metrics, and compare our work to existing state-of-the-art time series generation and augmentation schemes. To validate the effectiveness of our methods, we use stylized synthetic data as a means for data augmentation to improve the performance of recurrent neural network models on several forecasting tasks.</t>
  </si>
  <si>
    <t>This study presents 'Synthetic Wells', a method for generating synthetic groundwater level time series data using machine learning (ML) aimed at improving groundwater management in contexts where real data are scarce. Utilizing data from the National Water Information System of the US Geological Survey, this research employs the Synthetic Data Vault (SDV) framework's Probabilistic AutoRegressive (PAR) synthesizer model to simulate real-world groundwater fluctuations. The synthetic data generated for approximately 100 wells align closely with the real data, achieving a quality score of 70.94%, indicating a reasonable replication of groundwater dynamics. A Streamlit-based web application was also developed, enabling users to generate custom synthetic datasets. A case study in Mississippi, USA, demonstrated the utility of synthetic data in enhancing the accuracy of time series forecasting models. This unique approach represents an innovative first-of-its-kind tool in the realm of groundwater research, providing new avenues for data-driven decision-making and management in hydrological studies.</t>
  </si>
  <si>
    <t>Synthetic data is an emerging technology that can significantly accelerate the development and deployment of AI machine learning pipelines. In this work, we develop high-fidelity time-series generators, the SigWGAN, by combining continuous-time stochastic models with the newly proposed signature W-1 metric. The former are the Logsig-RNN models based on the stochastic differential equations, whereas the latter originates from the universal and principled mathematical features to characterize the measure induced by time series. SigWGAN allows turning computationally challenging GAN min-max problem into supervised learning while generating high fidelity samples. We validate the proposed model on both synthetic data generated by popular quantitative risk models and empirical financial data. Codes are available at https://github.com/SigCGANs/Sig-Wasserstein-GANs.git</t>
  </si>
  <si>
    <t>In tasks such as tracking, time-series data inevitably carry missing observations. While traditional tracking approaches can handle missing observations, recurrent neural networks (RNNs) are designed to receive input data in every step. Furthermore, current solutions for RNNs, like omitting the missing data or data imputation, are not sufficient to account for the resulting increased uncertainty. Towards this end, this paper introduces an RNN-based approach that provides a full temporal filtering cycle for motion state estimation. The Kalman filter inspired approach enables to deal with missing observations and outliers. For providing a full temporal filtering cycle, a basic RNN is extended to take observations and the associated belief about its accuracy into account for updating the current state. An RNN prediction model, which generates a parametrized distribution to capture the predicted states, is combined with an RNN update model, which relies on the prediction model output and the current observation. By providing the model with masking information, binary-encoded missing events, the model can overcome limitations of standard techniques for dealing with missing input values. The model abilities are demonstrated on synthetic data reflecting prototypical pedestrian tracking scenarios.</t>
  </si>
  <si>
    <t>Multidimensional monitoring time-series of complex electromechanical systems (CESs) plays a foundational role in data-based state management, maintenance, and performance adjustment. However, it is still a challenging work to extract valuable and complete information due to the imbalanced data. To address this issue, a methodology called GAN4MTS (Generative Adversarial Networks for Multidimensional Time-Series) that generates synthetic data closely mimicking the characteristics of real data was proposed, thus directly tackling the problem of data imbalance. First, the uniqueness of multidimensional time series of CESs was analyzed to identify the requirements for data augmentation and to define the problem formulations. Second, the architecture and loss functions of GAN4MTS model were designed based on generative adversarial networks and three specific constraints. Finally, the effectiveness of the proposed work was validated through comparative analysis. Furthermore, the intrinsic mechanisms of data augmentation in enhancing the model capabilities were discussed. The proposed methodology serves as a comprehensive technical solution for data augmentation, enabling the generation of high-quality synthetic data that adheres to the constraints of multidimensional time series in CESs. Additionally, as an open architecture model, this work provides novel methods for time-series data augmentation, addressing the issues of low accuracy and limited model generalization in state classification, identification, and prediction tasks for CESs caused by the presence of highly imbalanced data.</t>
  </si>
  <si>
    <t>Time series data generated by continuous glucose monitoring sensors offer unparalleled opportunities for developing data-driven approaches, especially deep learning-based models, in diabetes management. Although these approaches have achieved state-of-the-art performance in various fields such as glucose prediction in type 1 diabetes (T1D), challenges remain in the acquisition of large-scale individual data for personalized modeling due to the elevated cost of clinical trials and data privacy regulations. In this work, we introduce GluGAN, a framework specifically designed for generating personalized glucose time series based on generative adversarial networks (GANs). Employing recurrent neural network (RNN) modules, the proposed framework uses a combination of unsupervised and supervised training to learn temporal dynamics in latent spaces. Aiming to assess the quality of synthetic data, we apply clinical metrics, distance scores, and discriminative and predictive scores computed by post-hoc RNNs in evaluation. Across three clinical datasets with 47 T1D subjects (including one publicly available and two proprietary datasets), GluGAN achieved better performance for all the considered metrics when compared with four baseline GAN models. The performance of data augmentation is evaluated by three machine learning-based glucose predictors. Using the training sets augmented by GluGAN significantly reduced the root mean square error for the predictors over 30 and 60-minute horizons. The results suggest that GluGAN is an effective method in generating high-quality synthetic glucose time series and has the potential to be used for evaluating the effectiveness of automated insulin delivery algorithms and as a digital twin to substitute for pre-clinical trials.</t>
  </si>
  <si>
    <t>Synthetic data generation has recently emerged as a substitution technique for handling the problem of bulk data needed in training machine learning algorithms. Healthcare, primarily cardiovascular domain is a major area where synthetic physiological data can be used improve accuracy of machine learning algorithm. This paper presents a novel approach of generating synthetic Photoplethysmogram (PPG) data using statistical explosion. Synthetic data is subsequently used to classify Coronary Artery Disease (CAD) using a two stage cascaded classifier. Proposed classifier along with synthetic data removes class bias and provides better accuracy compared to state of art. The proposed data generation and cascaded classifier is generic enough to be used to improve machine learning algorithm on any time series signal.</t>
  </si>
  <si>
    <t>This work explores the generation of synthetic time-series of dynamic thermal line rating data and Alberta Electric System Operator's hourly pool price data using Wasserstein Generative Adversarial Networks, as part of a larger study on transmission line reliability. The generation of synthetic data is required due to a limited size of the available dataset. Synthetic data can aid in training deep learning and reinforcement learning models. The data is generated for 100 time-steps and is evaluated using quantitative metrics and qualitative assessment methods. Results show that the maximum mean discrepancy loss stabilizes and the trained Wasserstein generative adversarial network is able to reproduce the desired frequency distributions as well as produce a good overlap in the principal component analysis decomposition between the real and synthetic data. The final inspection of the produced synthetic data on both datasets is satisfactory.</t>
  </si>
  <si>
    <t>The detection of transient events related to slow earthquakes in GNSS positional time series is key to understanding seismogenic processes in subduction zones. Here, we present a novel Principal and Independent Components Correlation Analysis (PICCA) method that allows for the temporal and spatial detection of transient signals. The PICCA is based on an optimal combination of the principal (PCA) and independent component analysis (ICA) of positional time series of a GNSS network. We assume that the transient signal is mostly contained in one of the principal or independent components. To detect the transient, we applied a method where correlations between sliding windows of each PCA/ICA component and each time series are calculated, obtaining the stations affected by the slow slip event and the onset time from the resulting correlation peaks. We first tested and calibrated the method using synthetic signals from slow earthquakes of different magnitudes and durations and modelled their effect in the network of GNSS stations in Chile. Then, we analyzed three transient events related to slow earthquakes recorded in Chile, in the areas of Iquique, Copiapo, and Valparaiso. For synthetic data, a 150 days event was detected using the PCA-based method, while a 3 days event was detected using the ICA-based method. For the real data, a long-term transient was detected by PCA, while a 16 days transient was detected by ICA. It is concluded that simultaneous use of both signal separation methods (PICCA) is more effective when searching for transient events. The PCA method is more useful for long-term events, while the ICA method is better suited to recognize events of short duration. PICCA is a promising tool to detect transients of different characteristics in GNSS time series, which will be used in a next stage to generate a catalog of SSEs in Chile.</t>
  </si>
  <si>
    <t>Deep learning models for identification and subsequent mitigation of tokamak plasma disruption have recently shown great promise for reliable predictions for machines other than the one on which it has been trained. The performance of such artificial intelligence (AI)/machine learning (ML) models strongly depends on the training data. Considering the sparse availability of universal high quality data underscores the requirement for synthetic data for the training of the AI/ML models. Synthetic data generation methods reported in the current literature have limitations in terms of quantity, diversity and preserving the temporal dynamics of the experimental seed data (SD). The article presents generative adversarial networks based procedure capable enough to generate unlimited device-independent temporal evolution of tokamak plasma current. The synthetic data improves with the employment of the classified SD while retaining the characteristics of the original data. The procedure offers a substantial volume of synthetic data with a very impressive diversity, thereby ensuring the requirements for successful AI/ML model training.</t>
  </si>
  <si>
    <t>One of the limiting factors in training data-driven, rare-event prediction algorithms is the scarcity of the events of interest resulting in an extreme imbalance in the data. There have been many methods introduced in the literature for overcoming this issue; simple data manipulation through undersampling and oversampling, utilizing cost-sensitive learning algorithms, or by generating synthetic data points following the distribution of the existing data. While synthetic data generation has recently received a great deal of attention, there are real challenges involved in doing so for high-dimensional data such as multivariate time series. In this study, we explore the usefulness of the conditional generative adversarial network (CGAN) as a means to perform data-informed oversampling in order to balance a large dataset of multivariate time series. We utilize a flare forecasting benchmark dataset, named SWANSF, and design two verification methods to both quantitatively and qualitatively evaluate the similarity between the generated minority and the ground-truth samples. We further assess the quality of the generated samples by training a classical, supervised machine learning algorithm on synthetic data, and testing the trained model on the unseen, real data. The results show that the classifier trained on the data augmented with the synthetic multivariate time series achieves a significant improvement compared with the case where no augmentation is used. The popular flare forecasting evaluation metrics, TSS and HSS, report 20-fold and 5-fold improvements, respectively, indicating the remarkable statistical similarities, and the usefulness of CGAN-based data generation for complicated tasks such as flare forecasting.</t>
  </si>
  <si>
    <t>The influence of stimuli in psycholinguistic experiments diffuses across time because the human response to language is not instantaneous. The linear models typically used to analyze psycholinguistic data are unable to account for this phenomenon due to strong temporal independence assumptions, while existing deconvolutional methods for estimating diffuse temporal structure model time discretely and therefore cannot be directly applied to natural language stimuli where events (words) have variable duration. In light of evidence that continuous-time deconvolutional regression (CDR) can address these issues (Shain &amp; Schuler, 2018), this article motivates the use of CDR for many experimental settings, exposits some of its mathematical properties, and empirically evaluates the influence of various experimental confounds (noise, multicollinearity, and impulse response misspecification), hyperparameter settings, and response types (behavioral and fMRI). Results show that CDR (1) yields highly consistent estimates across a variety of hyperparameter configurations, (2) faithfully recovers the data-generating model on synthetic data, even under adverse training conditions, and (3) outperforms widely-used statistical approaches when applied to naturalistic reading and fMRI data. In addition, procedures for testing scientific hypotheses using CDR are defined and demonstrated, and empirically-motivated best-practices for CDR modeling are proposed. Results support the use of CDR for analyzing psycholinguistic time series, especially in a naturalistic experimental paradigm.</t>
  </si>
  <si>
    <t>We present a comparison between various algorithms of inference of covariance and precision matrices in small data sets of real vectors of the typical length and dimension of human brain activity time series retrieved by functional magnetic resonance imaging (fMRI). Assuming a Gaussian model underlying the neural activity, the problem consists of denoising the empirically observed matrices to obtain a better estimator of the (unknown) true precision and covariance matrices. We consider several standard noise-cleaning algorithms and compare them on two types of data sets. The first type consists of synthetic time series sampled from a generative Gaussian model of which we can vary the fraction of dimensions per sample q and the strength of off-diagonal correlations. The second type consists of time series of fMRI brain activity of human subjects at rest. The reliability of each algorithm is assessed in terms of test-set likelihood and, in the case of synthetic data, of the distance from the true precision matrix. We observe that the so-called optimal rotationally invariant estimator, based on random matrix theory, leads to a significantly lower distance from the true precision matrix in synthetic data and higher test likelihood in natural fMRI data. We propose a variant of the optimal rotationally invariant estimator in which one of its parameters is optimzed by cross-validation. In the severe undersampling regime (large q) typical of fMRI series, it outperforms all the other estimators. We furthermore propose a simple algorithm based on an iterative likelihood gradient ascent, leading to very accurate estimations in weakly correlated synthetic data sets.</t>
  </si>
  <si>
    <t>Introduction: Major depressive disorder (MDD) is the most common mental disorder worldwide, leading to impairment in quality and independence of life. Electroencephalography (EEG) biomarkers processed with machine learning (ML) algorithms have been explored for objective diagnoses with promising results. However, the generalizability of those models, a prerequisite for clinical application, is restricted by small datasets. One approach to train ML models with good generalizability is complementing the original with synthetic data produced by generative algorithms. Another advantage of synthetic data is the possibility of publishing the data for other researchers without risking patient data privacy. Synthetic EEG time-series have not yet been generated for two clinical populations like MDD patients and healthy controls.Methods: We first reviewed 27 studies presenting EEG data augmentation with generative algorithms for classification tasks, like diagnosis, for the possibilities and shortcomings of recent methods. The subsequent empirical study generated EEG time-series based on two public datasets with 30/28 and 24/29 subjects (MDD/controls). To obtain baseline diagnostic accuracies, convolutional neural networks (CNN) were trained with time-series from each dataset. The data were synthesized with generative adversarial networks (GAN) consisting of CNNs. We evaluated the synthetic data qualitatively and quantitatively and finally used it for re-training the diagnostic model.Results: The reviewed studies improved their classification accuracies by between 1 and 40% with the synthetic data. Our own diagnostic accuracy improved up to 10% for one dataset but not significantly for the other. We found a rich repertoire of generative models in the reviewed literature, solving various technical issues. A major shortcoming in the field is the lack of meaningful evaluation metrics for synthetic data. The few studies analyzing the data in the frequency domain, including our own, show that only some features can be produced truthfully.Discussion: The systematic review combined with our own investigation provides an overview of the available methods for generating EEG data for a classification task, their possibilities, and shortcomings. The approach is promising and the technical basis is set. For a broad application of these techniques in neuroscience research or clinical application, the methods need fine-tuning facilitated by domain expertise in (clinical) EEG research.</t>
  </si>
  <si>
    <t>Missing sensor data in human activity recognition is an active field of research that is being targeted with generative models for synthetic data generation. In contrast to most previous approaches, we aim to generate data of a sensor exclusively from data available at sensors in different body locations. Particularly, we evaluate existing approaches proposed in the literature for their suitability in this scenario. In this paper, we focus on the prediction of acceleration data and generate machine learning models based on generative adversarial networks and trained using correlated data from sensors in different body positions to generate synthetic sensor data that can replace the missing data from a sensor in a specific body position. The accuracy of the generated synthetic data is evaluated using a classification model based on a convolutional neural network for human activity recognition.</t>
  </si>
  <si>
    <t>On the verge of technology, manufacturing industries revolutionize into smart industries, which create a large amount of multivariate time-series data. However, due to sensors' failure, extreme environment, etc., the collected data are incomplete and have missing values at several instances that result in an erroneous analysis of the data. The key to resolving this problem is data imputation, i.e., replacing the missing values with synthetic values. In this paper, we introduce a generative adversarial network (GAN) framework to generate the synthetic data pertaining to the data imputation. Over the last decade, GANs have presented excellent results to generate synthetic data for images. By following this stream of research, we consider multivariate time-series data from a steel manufacturing industry and propose a GAN-based data imputation technique. We perform several computer simulations to validate and compare the performance of the proposed GAN method with state-of-the-art data imputation techniques.</t>
  </si>
  <si>
    <t>This work develops machine learning (ML) predictive models on price signals for financial instruments and their integration into trading strategies. In general, ML models have been shown powerful when trained with large amounts of data. In practice, the time-series nature of financial datasets limits the effective amount of data available to train, validate and retrain models since special care must be taken not to include future data in any way. In this setting, we develop deep generative models to produce synthetic time-series data, enhancing the amount of data available for training predictive models. Synthetic data obtained this way replicates the distribution properties of real historical data, leads to better performance, and enables thorough validation of predictive models for price signals. We leverage machine-generated predictive signals on synthetic data to build trading strategies. We show consistent improvement leading up to profits in our simulations for commodities and forex exchange markets.</t>
  </si>
  <si>
    <t>Predictive maintenance harnesses statistical analysis to preemptively identify equipment and system faults, facilitating cost- effective preventive measures. Machine learning algorithms enable comprehensive analysis of historical data, revealing emerging patterns and accurate predictions of impending system failures. Common hurdles in applying ML algorithms to PdM include data scarcity, data imbalance due to few failure instances, and the temporal dependence nature of PdM data. This study proposes an ML-based approach that adapts to these hurdles through the generation of synthetic data, temporal feature extraction, and the creation of failure horizons. The approach employs Generative Adversarial Networks to generate synthetic data and LSTM layers to extract temporal features. ML algorithms trained on the generated data achieved high accuracies: ANN (88.98%), Random Forest (74.15%), Decision Tree (73.82%), KNN (74.02%), and XGBoost (73.93%).</t>
  </si>
  <si>
    <t>Generating multivariate time series is a promising approach for sharing sensitive data in many medical, financial, and IoT applications. A common type of multivariate time series originates from a single source such as the biometric measurements from a medical patient. This leads to complex dynamical patterns between individual time series that are hard to learn by typical generation models such as GANs. There is valuable information in those patterns that machine learning models can use to better classify, predict or perform other downstream tasks. We propose a novel framework that takes time series' common origin into account and favors channel/feature relationships preservation. The two key points of our method are: 1) the individual time series are generated from a common point in latent space and 2) a central discriminator favors the preservation of inter-channel/feature dynamics. We demonstrate empirically that our method helps preserve channel/feature correlations and that our synthetic data performs very well in downstream tasks with medical and financial data.</t>
  </si>
  <si>
    <t>This study addresses challenges related to privacy issues in utilizing medical data, particularly the protection of personal information. To overcome this obstacle, the research focuses on data synthesis using real-world time-series generative adversarial networks (RTSGAN). A total of 53,005 data were synthesized using the dataset of 15,799 patients with colorectal cancer. The results of the quantitative evaluation of the synthetic data's quality are as follows: the Hellinger distance ranged from 0 to 0.25; the train on synthetic, test on real (TSTR) and train on real, test on synthetic (TRTS) results showed an average area under the curve of 0.99 and 0.98; a propensity mean squared error was 0.223. The synthetic and real data were similar in the qualitative methods including t-SNE and histogram analyses. The application of synthetic data in predicting five-year survival in colorectal cancer patients demonstrates comparable performance to models based on real data. This study employs distance to closest records and membership inference test to assess potential privacy exposure, revealing minimal risk. This study demonstrated that it is feasible to synthesize medical data, including time-series data, using the RTSGAN, and the synthetic data can be evaluated to accurately reflect the characteristics of real data through quantitative and qualitative methods as well as by utilizing real-world artificial intelligence models.</t>
  </si>
  <si>
    <t>In this paper, we study the nonparametric estimation of the expected shortfall regression when the exogenous observation is functional. The constructed estimator is obtained by combining the double kernels estimator of both conditional value at risk and conditional density function. The asymptotic proprieties of this estimator are established under weak dependency condition. Precisely, we assume that the observations are generated from quasi-associated functional time series and we prove the almost complete convergence of the constructed estimator. This asymptotic result is obtained under a standard condition of functional time series analysis. The finite sample performance of this estimator is evaluated using artificial data.</t>
  </si>
  <si>
    <t>Stationarity is an essential concept in time series forecasting. A reliable stationarity test that yields unbiased test outcomes is vital as it is the gateway before a suitable forecasting model development. Renewable generation time series is inherently seasonal, comprising trend components, and often volatile. These characterizing facets alongside time series length tend to bias stationarity tests' outcomes. A critical comparison study to check the tests' reliability is carried out in this paper using different synthetic data required for the case-to-case analysis. Based on the tests' working, reliabilities are analyzed for different time series lengths and group sizes, varying from 200 to 1000 with an increment of 200. This provides information about changes in reliabilities of the tests for various time series lengths or group sizes. This comprehensive comparison report with a necessary set of well-illustrated figures, table, and thorough explanation of the obtained results is expected to help novice readers to select an apt combination of tests for stationarity check for renewable generation applications.</t>
  </si>
  <si>
    <t>Synthetic data generation can be applied to Electronic Health Records (EHRs) to obtain synthetic versions that do not compromise patients' privacy. However, the proliferation of synthetic data generation techniques has led to the introduction of a wide variety of methods for evaluating the quality of generated data. This makes the task of evaluating generated data from different models challenging as there is no consensus on the methods used. Hence the need for standard ways of evaluating the generated data. In addition, the available methods do not assess whether dependencies between different variables are maintained in the synthetic data. Furthermore, synthetic time series EHRs (patient encounters) are not well investigated, as the available methods do not consider the temporality of patient encounters. In this work, we present an overview of evaluation methods and propose an evaluation framework to guide the evaluation of synthetic EHRs.</t>
  </si>
  <si>
    <t>Data augmentation is an important data mining task that has been highly adopted to resolve class imbalance problems and provide more input to data-hungry models. For the case of time series data, the data augmentation method needs to take into consideration the dependence of the variables. In this paper, we propose a new model that preserves important relations between variables while performing time series data augmentation. In particular, we combine shapelets transform and Synthetic Minority Oversampling Technique (SMOTE) models to achieve the aforementioned goal. By using shapelets transform, the most prominent shapelets are extracted from the training set and used during the oversampling process. To make the most use of important shapelets, our proposed method preserves the extracted shapelets as the key part in the synthetic data sample. Then for the other parts of each synthetic data sample, we use SMOTE to generate the remaining data points. Compared with pure SMOTE, our method makes full use of important shapelets to maintain the important correlations between interdependent variables, which also can provide more interpretive information.</t>
  </si>
  <si>
    <t>The Cloud paradigm is at a critical point in which the existing energy-efficiency techniques are reaching a plateau, while the computing resources demand at Data Center facilities continues to increase exponentially. The main challenge in achieving a global energy efficiency strategy based on Artificial Intelligence is that we need massive amounts of data to feed the algorithms. This paper proposes a time-series data augmentation methodology based on synthetic scenario forecasting within the Data Center. For this purpose, we will implement a powerful generative algorithm: Generative Adversarial Networks (GANs). Specifically, our work combines the disciplines of GAN-based data augmentation and scenario forecasting, filling the gap in the generation of synthetic data in DCs. Furthermore, we propose a methodology to increase the variability and heterogeneity of the generated data by introducing on-demand anomalies without additional effort or expert knowledge. We also suggest the use of Kullback-Leibler Divergence and Mean Squared Error as new metrics in the validation of synthetic time series generation, as they provide a better overall comparison of multivariate data distributions. We validate our approach using real data collected in an operating Data Center, successfully generating synthetic data helpful for prediction and optimization models. Our research will help optimize the energy consumed in Data Centers, although the proposed methodology can be employed in any similar time-series-like problem.</t>
  </si>
  <si>
    <t>Background: Large routinely collected data such as electronic health records (EHRs) are increasingly used in research, but the statistical methods and processes used to check such data for temporal data quality issues have not moved beyond manual, ad hoc production and visual inspection of graphs. With the prospect of EHR data being used for disease surveillance via automated pipelines and public-facing dashboards, automation of data quality checks will become increasingly valuable. Findings: We generated 5,526 time series from 8 different EHR datasets and engaged &gt;2,000 citizen-science volunteers to label the locations of all suspicious-looking change points in the resulting graphs. Consensus labels were produced using density-based clustering with noise, with validation conducted using 956 images containing labels produced by an experienced data scientist. Parameter tuning was done against 670 images and performance calculated against 286 images, resulting in a final sensitivity of 80.4% (95% CI, 77.1%-83.3%), specificity of 99.8% (99.7%-99.8%), positive predictive value of 84.5% (81.4%-87.2%), and negative predictive value of 99.7% (99.6%-99.7%). In total, 12,745 change points were found within 3,687 of the time series. Conclusions: This large collection of labelled EHR time series can be used to validate automated methods for change point detection in real-world settings, encouraging the development of methods that can successfully be applied in practice. It is particularly valuable since change point detection methods are typically validated using synthetic data, so their performance in real-world settings cannot be assumed to be comparable. While the dataset focusses on EHRs and data quality, it should also be applicable in other fields.</t>
  </si>
  <si>
    <t>We integrate machine learning approaches with nonlinear time series analysis, specifically utilizing recurrence measures to classify various dynamical states emerging from time series. We implement three machine learning algorithms: Logistic Regression, Random Forest, and Support Vector Machine for this study. The input features are derived from the recurrence quantification of nonlinear time series and characteristic measures of the corresponding recurrence networks. For training and testing, we generate synthetic data from standard nonlinear dynamical systems and evaluate the efficiency and performance of the machine learning algorithms in classifying time series into periodic, chaotic, hyperchaotic, or noisy categories. Additionally, we explore the significance of input features in the classification scheme and find that the features quantifying the density of recurrence points are the most relevant. Furthermore, we illustrate how the trained algorithms can successfully predict the dynamical states of two variable stars, SX Her and AC Her, from the data of their light curves. We also indicate how the algorithms can be trained to classify data from discrete systems.</t>
  </si>
  <si>
    <t>One main challenge in detecting built-up land cover changes using synthetic aperture radar (SAR) instruments is that complicated backscattering behaviours and the superimposition of speckles on rich textures cause a large number of false alarms. Using trajectory-based analyses from time-series SAR imagery can mitigate false alarms since the temporal variability in backscattering during construction improves discrimination capability. This paper presents an approach towards the detection of built-up land change based on a single-channel SAR stack. The proposed methodology includes the generation of a change indicator, the Markov modelling procedure and the delineation of changes over built-up areas. The generation of the change indicator aims to provide a feature with abundant contrast between changed and stable areas, a high signal-to-noise ratio and detail preservation. To this end, all temporal information is converted into a map of the coefficient of variation. After error removal, this change detector is combined with a Markov random field (MRF) criterion function. Rather than MRF modelling by iteration with very complex stochastic models, we propose using SAR temporal trajectory under a hypothesis test framework and interferometric coherence series to establish conditional density for each class. Then, the Graph-cuts theory is applied to delineate the boundary between changed and stable areas, followed by a binary classification procedure based on speckle divergence to exclude natural areas. The technique is tested on both synthetic data and two TerraSAR-X datasets covering representative areas with rich texture. We found that in a complex built environment that is challenging for classical change indicators and state-of-the-art techniques, the presented method can provide smaller overall error with better detail preservation.</t>
  </si>
  <si>
    <t>Financial firms commonly process and store billions of time-series data, generated continuously and at a high frequency. To support efficient data storage and retrieval, specialized time-series databases and systems have emerged. These databases support indexing and querying of time-series by a constrained Structured Query Language(SQL)-like format to enable queries like Stocks with monthly price returns greater than 5%, and expressed in rigid formats. However, such queries do not capture the intrinsic complexity of high dimensional time-series data, which can often be better described by images or language (e.g., A stock in low volatility regime). Moreover, the required storage, computational time, and retrieval complexity to search in the time-series space are often non-trivial. In this paper, we propose and demonstrate a framework to store multi-modal data for financial time-series in a lower-dimensional latent space using deep encoders, such that the latent space projections capture not only the time series trends but also other desirable information or properties of the financial timeseries data (such as price volatility). Moreover, our approach allows user-friendly query interfaces, enabling natural language text or sketches of time-series, for which we have developed intuitive interfaces. We demonstrate the advantages of our method in terms of computational efficiency and accuracy on real historical data as well as synthetic data, and highlight the utility of latent-space projections in the storage and retrieval of financial time-series data with intuitive query modalities.</t>
  </si>
  <si>
    <t>Diffusion models have achieved state-of-the-art performance in generative modeling tasks across various domains. Prior works on time series diffusion models have primarily focused on developing conditional models tailored to specific forecasting or imputation tasks. In this work, we explore the potential of task-agnostic, unconditional diffusion models for several time series applications. We propose TSDiff, an unconditionally-trained diffusion model for time series. Our proposed self-guidance mechanism enables conditioning TSDiff for downstream tasks during inference, without requiring auxiliary networks or altering the training procedure. We demonstrate the effectiveness of our method on three different time series tasks: forecasting, refinement, and synthetic data generation. First, we show that TSDiff is competitive with several task-specific conditional forecasting methods (predict). Second, we leverage the learned implicit probability density of TSDiff to iteratively refine the predictions of base forecasters with reduced computational overhead over reverse diffusion (refine). Notably, the generative performance of the model remains intact - downstream forecasters trained on synthetic samples from TSDiff outperform forecasters that are trained on samples from other state-of-the-art generative time series models, occasionally even outperforming models trained on real data (synthesize).</t>
  </si>
  <si>
    <t>Label Scarcity and Data Augmentation have long been challenging problems in the research of Human-oriented Artificial Intelligence. Following the trends of Deep Learning, Human Activity Recognition (HAR) tasks have been significantly optimized in the recent decade with handful of industrial applications on health evaluation and security monitoring. Nevertheless, data acquisition on human activities has been increasingly problematic considering the limited sensor resources and high cost of investment on labor of human volunteers. In this paper, we propose a pioneering unified architecture of convolutional generative adversarial networks, namely ActivityGAN, to effectively generate sensor-based data simulating human physical activities. This architecture comprises of a generation model which is a stack of one-dimensional convolution (1D-convolution) and transposed convolution (1D-transposed convolution) layers, and a discrimination model which employs two-dimensional convolution networks (2D-convolution) with reshaped input of time series. We train the proposed architecture on a collection of activity data and evaluate the generator's output, namely synthetic data, with three approaches of visualization. We then assess the usability of synthetic data by evaluating the test accuracy of models trained with mixed real and synthetic data or with synthetic data that substitutes real data. The study's results show that our proposed architecture is able to generate sufficient synthetic data which are distinguishable by visualization techniques and trainable for HAR machine learning models.</t>
  </si>
  <si>
    <t>The detection of anomalies in time series has gained ample academic and industrial attention. However, no comprehensive benchmark exists to evaluate time-series anomaly detection methods. It is common to use (i) proprietary or synthetic data, often biased to support particular claims; or (ii) a limited collection of publicly available datasets. Consequently, we often observe methods performing exceptionally well in one dataset but surprisingly poorly in another, creating an illusion of progress. To address the issues above, we thoroughly studied over one hundred papers to identify, collect, process, and systematically format datasets proposed in the past decades. We summarize our effort in TSB-UAD, a new benchmark to ease the evaluation of univariate time-series anomaly detection methods. Overall, TSB-UAD contains 13766 time series with labeled anomalies spanning different domains with high variability of anomaly types, ratios, and sizes. TSB-UAD includes 18 previously proposed datasets containing 1980 time series and we contribute two collections of datasets. Specifically, we generate 958 time series using a principled methodology for transforming 126 time-series classification datasets into time series with labeled anomalies. In addition, we present data transformations with which we introduce new anomalies, resulting in 10828 time series with varying complexity for anomaly detection. Finally, we evaluate 12 representative methods demonstrating that TSB-UAD is a robust resource for assessing anomaly detection methods. We make our data and code available at www.timeseries.org/TSB-UAD. TSB-UAD provides a valuable, reproducible, and frequently updated resource to establish a leaderboard of univariate time-series anomaly detection methods.</t>
  </si>
  <si>
    <t>Neural networks have been proven particularly accurate in univariate time series forecasting settings, re-quiring however a significant number of training samples to be effectively trained. In machine learning applications where available data are limited, data augmentation techniques have been successfully used to generate synthetic data that resemble and complement the original train set. Since the potential of data augmentation has been largely neglected in univariate time series forecasting, in this study we in-vestigate nine data augmentation techniques, ranging from simple transformations and adjustments to sophisticated generative models and a novel upsampling approach. We empirically evaluate the impact of data augmentation on forecasting accuracy considering both shallow and deep feed-forward neural networks and time series data sets of different sizes from the M4 and the Tourism competitions. Our results suggest that certain data augmentation techniques that build on upsampling and time series com-binations can improve forecasting performance, especially when deep networks are used. However, these improvements become less significant as the initial size of the train set increases. (c) 2022 Elsevier Ltd. All rights reserved.</t>
  </si>
  <si>
    <t>Unsupervised learning is often used to uncover clusters in data. However, different kinds of noise may impede the discovery of useful patterns from real-world time-series data. In this work, we focus on mitigating the interference of inter-val censoring in the task of clustering for disease phenotyping. We develop a deep generative, continuous-time model of time-series data that clusters time-series while correcting for censorship time. We provide conditions under which clusters and the amount of delayed entry may be identified from data under a noiseless model. On synthetic data, we demonstrate accurate, stable, and interpretable results that outperform several benchmarks. On real-world clinical datasets of heart failure and Parkinson's disease patients, we study how interval censoring can adversely affect the task of disease phenotyping. Our model corrects for this source of error and recovers known clinical subtypes.</t>
  </si>
  <si>
    <t>Sediment accumulation in a river reservoir is studied by stochastic time series models and analytical approach. The first-order moving average process is found the best for the suspended sediment discharge time series of the Juniata River at Newport, Pennsylvania, USA. Synthetic suspended sediment discharges are first generated with the chosen model after which analytical expressions are derived for the expected value and variance of sediment accumulation in the reservoir. The expected value and variance of the volume of sediment accumulation in the reservoir are calculated from a thousand synthetic time series each 38 years long and compared to the analytical approach. Stochastic and analytical approaches perfectly trace the observation in terms of the expected value and variability. Therefore, it is concluded that the expected value and variance of sediment accumulation in a reservoir could be estimated by analytical expressions without the cost of synthetic data generation mechanisms.</t>
  </si>
  <si>
    <t>The robust design of 5th generation district heating and cooling (5GDHC) systems requires accurate and sufficient operational data on the energy consumption and production of the connected prosumers. Often these data requirements are not met. Historical energy-related data for buildings is sometimes no longer accessible, and if available, often limited in time span and temporal resolution. Also, technical details on the utilization of the energy within the heating, ventillation and air-conditioning (HVAC) system of a building and its relationship with building occupation and outside weather conditions are often difficult to obtain. This lack of data requires careful pre-processing of this data, to ensure a robust 5GDHC system design. To cope with this lack of data, we propose a two-step model. First, techniques of linear regression are used to detect relations with contextual key factors, such as occupation, day of the week, hour of the day and outside temperature. In a second step, a piecewise stochastic approach is used to generate artificial data for any combination of the key factors, allowing for the detection and regeneration of intermittent behavior that is typical present in the obtained operational data. The advantage of this method is that it takes into consideration the unknowns and randomness of the system's behavior. It allows for variance within the artificial time series (peaks and gaps), which makes it better suited for the robust design of 5GDHC systems. We applied this model on operational data from 23 buildings in Flanders, Belgium and produced artificial data for these buildings. The model can separate HVAC energy data related to the outdoor weather conditions from non-HVAC related energy data. It can also forecast energy data for other weather conditions and building occupation.</t>
  </si>
  <si>
    <t>Accessible high-quality data is the bread and butter of machine learning research, and the demand for data has exploded as larger and more advanced ML models are built across different domains. Yet, real data often contain sensitive information, subject to various biases, and are costly to acquire, which compromise their quality and accessibility. Synthetic data have thus emerged as a complement, sometimes even a replacement, to real data for ML training. However, the landscape of synthetic data research has been fragmented due to the large number of data modalities (e.g., tabular data, time series data, images, etc.) and various use cases (e.g., privacy, fairness, data augmentation, etc.). This poses practical challenges in comparing and selecting synthetic data generators in different problem settings. To this end, we develop Synthcity, an open-source Python library that allows researchers and practitioners to perform one-click benchmarking of synthetic data generators across data modalities and use cases. In addition, Synthcity's plug-in style API makes it easy to incorporate additional data generators into the framework. Beyond benchmarking, it also offers a single access point to a diverse range of cutting-edge data generators. Through examples on tabular data generation and data augmentation, we illustrate the general applicability of Synthcity, and the insight one can obtain.</t>
  </si>
  <si>
    <t>Despite the widespread use of artificial intelligence-based methods in detecting electricity theft by smart grid customers, current methods suffer from two main flaws: a limited amount of data on electricity theft customers compared to that on normal customers and an imbalanced dataset that can significantly affect the accuracy of the detection method. Additionally, most existing methods for detecting electricity theft rely solely on one-dimensional electricity consumption data, which fails to capture the periodicity of consumption and overlooks the temporal correlation of customers' electricity consumption based on their weekly, monthly, or other time scales. To address the mentioned issues, this paper proposes a novel approach that first employed a time series generative adversarial network to balance the dataset by generating synthetic data for electricity theft customers. Then, a hybrid multi-time-scale neural network-based model was utilized to extract customers' features and a CatBoost classifier was applied to achieve classification. Experiments were conducted on a real-world smart meter dataset obtained from the State Grid Corporation of China. The results demonstrated that the proposed method could detect electricity theft by customers with a precision rate of 96.64%, a recall rate of 96.87%, and a significantly reduced false detection rate of 3.77%.</t>
  </si>
  <si>
    <t>Ever-increasing efforts in state of charge (SOC) of lithium-ion battery estimation techniques have been centered on machine learning-based methods, and a prerequisite guaranteeing the effectiveness of these methods demands an abundance of high-quality datasets. However, performing battery-related experiments is time-consuming and expensive, and manufacturers are reluctant to release their datasets due to confidentiality constraints. This limited data availability has hindered further research in this area. This paper proposes a time series augmentation model (TS-DCGAN) based on a deep convolutional generative adversarial framework. By converting the data generation problem into image generation and utilizing the advancements in GAN-based image generation, the proposed method can produce high-quality battery data. The distributional similarity and diversity of generated datasets are evaluated quantitatively and qualitatively with several metrics. The SOC estimator trained on the synthetic datasets achieved comparable execution to the actual data. Additionally, when integrated with a few real datasets, the performance of baseline SOC estimators improved to varying degrees. Extensive experiments demonstrate that the proposed method can generate synthetic data that accurately reflects the original feature distributions and temporal dynamics. This has the potential to greatly assist researchers in developing reliable battery SOC estimators.</t>
  </si>
  <si>
    <t>Objective: Simulating electronic health record data offers an opportunity to resolve the tension between data sharing and patient privacy. Recent techniques based on generative adversarial networks have shown promise but neglect the temporal aspect of healthcare. We introduce a generative framework for simulating the trajectory of patients' diagnoses and measures to evaluate utility and privacy. Materials and Methods: The framework simulates date-stamped diagnosis sequences based on a 2-stage process that 1) sequentially extracts temporal patterns from clinical visits and 2) generates synthetic data conditioned on the learned patterns. We designed 3 utility measures to characterize the extent to which the framework maintains feature correlations and temporal patterns in clinical events. We evaluated the framework with billing codes, represented as phenome-wide association study codes (phecodes), from over 500 000 Vanderbilt University Medical Center electronic health records. We further assessed the privacy risks based on membership inference and attribute disclosure attacks. Results: The simulated temporal sequences exhibited similar characteristics to real sequences on the utility measures. Notably, diagnosis prediction models based on real versus synthetic temporal data exhibited an average relative difference in area under the ROC curve of 1.6% with standard deviation of 3.8% for 1276 phecodes. Additionally, the relative difference in the mean occurrence age and time between visits were 4.9% and 4.2%, respectively. The privacy risks in synthetic data, with respect to the membership and attribute inference were negligible. Conclusion: This investigation indicates that temporal diagnosis code sequences can be simulated in a manner that provides utility and respects privacy.</t>
  </si>
  <si>
    <t>The recent eminent success of deep learning models has triggered a lot of interest in data augmentation studies. The main challenge of data-hungry models is that they are bound to overfilling and require massive amounts of data to be trained on to achieve optimal levels of convergence. It is of high importance for any data oversampling algorithm to produce synthetic data samples that are not only stemming from the same real data distribution, but also have enough variation to provide more learning opportunities to trained models. Early efforts on time series data augmentation either rely on generating new samples by interpolating between two close real data neighbors or using Generative Adversarial Networks. In this paper, we present Time Series Generation based on Auto-encoders (TiGA), a novel algorithm for time series generation using time-warped autoencoders. Our idea is to exploit the lossy transformation of autoencoders for the purpose of generating synthetic time series data samples. To the best of our knowledge, this is the first effort that leverages the latent features generated by autoencoders for the purpose of time series data oversampling. We evaluate our proposed approach on an open-source real-life solar flare prediction dataset. Results show that TiGA produces samples that are both quantitatively and qualitatively superior to current state-of-the-art methods.</t>
  </si>
  <si>
    <t>Time series of (small) counts are common in practice and appear in a wide variety of fields. In the last three decades, several models that explicitly account for the discreteness of the data have been proposed in the literature. However, for multivariate time series of counts several difficulties arise and the literature is not so detailed. This work considers Bivariate INteger-valued Moving Average, BINMA, models based on the binomial thinning operation. The main probabilistic and statistical properties of BINMA models are studied. Two parametric cases are analysed, one with the cross-correlation generated through a Bivariate Poisson innovation process and another with a Bivariate Negative Binomial innovation process. Moreover, parameter estimation is carried out by the Generalized Method of Moments. The performance of the model is illustrated with synthetic data as well as with real datasets.</t>
  </si>
  <si>
    <t>Detecting earthquake events from seismic time series signal is a challenging task. Recently, detection methods based on machine learning have been developed to improve the accuracy and efficiency. However, accuracy of those methods rely on sufficient amount of high-quality training data. In many situations, the high-quality data is difficulty to obtain. We address and resolve this issue by using a Generative Adversarial Network (GAN) model for seismic signal synthesis. GAN already shows its powerful capability in generating high quality synthetic samples in multiple domains. In this paper, we propose a GAN model with gated CNN which can excellently capture sequential structure of seismic time series. We demonstrate its effectiveness via earthquake classification performance. The results show the synthetic data generated by our model indeed can improve the classification performance over the one trained with only real samples.</t>
  </si>
  <si>
    <t>Most conventional hydrological time series models, used for forecasting or synthetic data generation, are based on the stationary hypothesis. Hydrologic variables such as surface runoff discharge exhibit non-stationary behavior due to the effects of climate change or human activities. In this paper, a new methodology is proposed to analyze the uncertainty of the number and location of breakpoints in runoff time series. The non-stationary runoff time series is simulated by segmenting the series into stationary pieces, which follow an Auto-Regressive Moving Average (ARMA) process, based on the minimum description length (MDL) principle. The length of each piece and the order of the piecewise ARMA model are optimized using the Genetic Algorithm (GA). Several runoff time series with variable lengths are generated based on the observed data and the probability distribution function(s) (PDFs) of breakpoint location(s) are constructed. An optimal set of breakpoint locations are found for each generated runoff time series by minimizing the objective function based on the MDL. Finally, the PDF(s) of breakpoint location(s) is (are) constructed using the results of the mentioned optimization model. To evaluate the proposed methodology, it is applied to the case study of Zayandehrud River in Iran. According to the obtained breakpoint PDF for the runoff time series, three breakpoints around years of 1987, 1996 and 2006 are identified. The results are analyzed by investigating the time series of agricultural lands derived using remote sensing data and studying the impacts of interbasin water transfer projects implemented in the study area. Overall, investigating human-induced changes in the study area confirms the obtained shape of the PDF of runoff breakpoint and shows the good performance of the developed method for finding the number and location of breakpoints in the runoff time series.</t>
  </si>
  <si>
    <t>The generation of synthetic patient data that reflect the statistical properties of real data plays a fundamental role in today's world because of its potential to (i) be enable proprietary data access for statistical and research purposes and (ii) increase available data (e.g., in low-density regions-i.e., for patients with under-represented characteristics). Generative methods employ a family of solutions for generating synthetic data. The objective of this research is to benchmark numerous state-of-the-art deep-learning generative methods across different scenarios and clinical datasets comprising patient covariates and several pharmacokinetic/pharmacodynamic endpoints. We did this by implementing various probabilistic models aimed at generating synthetic data, such as the Multi-layer Perceptron Conditioning Generative Adversarial Neural Network (MLP cGAN), Time-series Generative Adversarial Networks (TimeGAN), and a more traditional approach like Probabilistic Autoregressive (PAR). We evaluated their performance by calculating discriminative and predictive scores. Furthermore, we conducted comparisons between the distributions of real and synthetic data using Kolmogorov-Smirnov and Chi-square statistical tests, focusing respectively on covariate and output variables of the models. Lastly, we employed pharmacometrics-related metric to enhance interpretation of our results specific to our investigated scenarios. Results indicate that multi-layer perceptron-based conditional generative adversarial networks (MLP cGAN) exhibit the best overall performance for most of the considered metrics. This work highlights the opportunities to employ synthetic data generation in the field of clinical pharmacology for augmentation and sharing of proprietary data across institutions.</t>
  </si>
  <si>
    <t>Development of automated analysis tools for single ion channel recording is hampered by the lack of available training data. For machine learning based tools, very large training sets are necessary with sample-by-sample point labelled data (e.g., 1 sample point every 100microsecond). In an experimental context, such data are labelled with human supervision, and whilst this is feasible for simple experimental analysis, it is infeasible to generate the enormous datasets that would be necessary for a big data approach using hand crafting. In this work we aimed to develop methods to generate simulated ion channel data that is free from assumptions and prior knowledge of noise and underlying hidden Markov models. We successfully leverage generative adversarial networks (GANs) to build an end-to-end pipeline for generating an unlimited amount of labelled training data from a small, annotated ion channel seed record, and this needs no prior knowledge of theoretical dynamical ion channel properties. Our method utilises 2D CNNs to maintain the synchronised temporal relationship between the raw and idealised record. We demonstrate the applicability of the method with 5 different data sources and show authenticity with t-SNE and UMAP projection comparisons between real and synthetic data. The model would be easily extendable to other time series data requiring parallel labelling, such as labelled ECG signals or raw nanopore sequencing data.</t>
  </si>
  <si>
    <t>Motivation: Innovative microfluidic systems carry the promise to greatly facilitate spatio-temporal analysis of single cells under well-defined environmental conditions, allowing novel insights into population heterogeneity and opening new opportunities for fundamental and applied biotechnology. Microfluidics experiments, however, are accompanied by vast amounts of data, such as time series of microscopic images, for which manual evaluation is infeasible due to the sheer number of samples. While classical image processing technologies do not lead to satisfactory results in this domain, modern deep-learning technologies, such as convolutional networks can be sufficiently versatile for diverse tasks, including automatic cell counting as well as the extraction of critical parameters, such as growth rate. However, for successful training, current supervised deep learning requires label information, such as the number or positions of cells for each image in a series; obtaining these annotations is very costly in this setting. Results: We propose a novel machine-learning architecture together with a specialized training procedure, which allows us to infuse a deep neural network with human-powered abstraction on the level of data, leading to a high-performing regression model that requires only a very small amount of labeled data. Specifically, we train a generative model simultaneously on natural and synthetic data, so that it learns a shared representation, from which a target variable, such as the cell count, can be reliably estimated.</t>
  </si>
  <si>
    <t>Driver fatigue represents a significant peril to global traffic safety, necessitating the advancement of potent fatigue monitoring methodologies to bolster road safety. This research introduces a conditional generative adversarial network with a classification head that integrates convolutional and attention mechanisms (CA-ACGAN) designed for the precise identification of fatigue driving states through the analysis of electroencephalography (EEG) signals. First, this study constructed a 4D feature data model capable of mirroring drivers' fatigue state, meticulously analyzing the EEG signals' frequency, spatial, and temporal dimensions. Following this, we present the CA-ACGAN framework, a novel integration of attention schemes, the bottleneck residual block, and the Transformer element. This integration was designed to refine the processing of EEG signals significantly. In utilizing a conditional generative adversarial network equipped with a classification header, the framework aims to distinguish fatigue states effectively. Moreover, it addresses the scarcity of authentic data through the generation of superior-quality synthetic data. Empirical outcomes illustrate that the CA-ACGAN model surpasses various extant methods in the fatigue detection endeavor on the SEED-VIG public dataset. Moreover, juxtaposed with leading-edge GAN models, our model exhibits an efficacy in in producing high-quality data that is clearly superior. This investigation confirms the CA-ACGAN model's utility in fatigue driving identification and suggests fresh perspectives for deep learning applications in time series data generation and processing.</t>
  </si>
  <si>
    <t>Depth estimation in colonoscopy images provides geometric clues for downstream medical analysis tasks, such as polyp detection, 3D reconstruction, and diagnosis. Recently, deep learning technology has made significant progress in monocular depth estimation for natural scenes. However, without sufficient ground truth of dense depth maps for colonoscopy images, it is significantly challenging to train deep neural networks for colonoscopy depth estimation. In this paper, we propose a novel approach that makes full use of both synthetic data and real colonoscopy videos. We use synthetic data with ground truth depth maps to train a depth estimation network with a generative adversarial network model. Despite the lack of ground truth depth, real colonoscopy videos are used to train the network in a self-supervision manner by exploiting temporal consistency between neighboring frames. Furthermore, we design a masked gradient warping loss in order to ensure temporal consistency with more reliable correspondences. We conducted both quantitative and qualitative analysis on an existing synthetic dataset and a set of real colonoscopy videos, demonstrating the superiority of our method on more accurate and consistent depth estimation for colonoscopy images.</t>
  </si>
  <si>
    <t>Global burgeoning pollution levels have led to massive efforts being made to electrify all modes of transportation in the coming decade. Most of the Electric Vehicles (EVs) in the automotive domain are powered by Lithium-ion batteries (LIBs). Steady increase in number of EVs has led to generation of enormous amounts of data. Most of this data is related to the usage of LIBs and its parameters such as voltage, current, and temperature values. Recent data-driven techniques possess the ability to extract meaningful insights from this data such as predicting the range of an Electric Vehicle or estimating State-of-Health of the batteries. Improvements in these models have been severely restricted due to limited access to proprietary experimental data and privacy concerns. This paper aims to introduce a Generative Adversarial Network based approach to produce high-fidelity synthetic data to overcome the limitation of limited data. The synthetic data produced can be used for training neural networks to improve the accuracy of battery parameter predictions. The objectives of this research work are threefold; first we try to produce high-fidelity synthetic time series data, secondly, heterogeneity in generated data is maintained, and thirdly, we test whether generated synthetic data enables improvements in accurate State-of-Charge estimation.</t>
  </si>
  <si>
    <t>Continuous monitoring of the well-being state of elderly people is about to become an urgent need in the early future due to population aging. Aiming a unified notion of well-being, we find the Intrinsic Capacity concept in accordance with the SMART BEAR project goals. In this study, we mainly focus on the enabling infrastructure, mapping our models to interoperable repositories and to streaming/computing components that can foster monitoring. Our method is also innovative for explicitly combining personalized and risk levels in generating the Intrinsic Capacity score. Leveraging on synthetic data, we represent the outcome trajectories of some sample patients for 1-year continuous monitoring and discuss approaches to characterize them based on the exhibited tendency and evaluate the results from the predictability point of view providing by the entropy of time series concept. At the end, we discuss the possible data quality issues in health care studies using synthetic data.</t>
  </si>
  <si>
    <t>This paper proposes a battery data augmentation approach to enrich training data for state-of-charge (SOC) estimation algorithm. The approach is evaluated on battery datasets collected under various conditions to test its effectiveness. Visual comparison and low Kullback-Leibler divergence values prove that synthetic data is indistinguishable from real battery data. The computation results show that the performance of the SOC estimator can be greatly improved by adding synthetic data to the training data, and the accuracy of the estimator is even better than that of our previously proposed advanced white-box method. This data augmentation approach provides a credible way to enrich training data for SOC estimation algorithm and we have confidence that it will further accelerate the development of accurate SOC estimators. The proposed generative method is also an universal method to generate multi-type time series, rather than a method only applicable to battery data augmentation. &amp; COPY; 2023 Elsevier B.V. All rights reserved.</t>
  </si>
  <si>
    <t>A framework for the generation of synthetic time-series transmission-level load data is presented. Conditional generative adversarial networks are used to learn the patterns of a real dataset of hourly-sampled week-long load profiles and generate unique synthetic profiles on demand, based on the season and type of load required. Extensive testing of the generative model is performed to verify that the synthetic data fully captures the characteristics of real loads and that it can be used for downstream power system and/or machine learning applications.</t>
  </si>
  <si>
    <t>We introduce a probabilistic generative model for disentangling spatio-temporal disease trajectories from collections of high-dimensional brain images. The model is based on spatio-temporal matrix factorization, where inference on the sources is constrained by anatomically plausible statistical priors. To model realistic trajectories, the temporal sources are defined as monotonic and time-reparameterized Gaussian Processes. To account for the non-stationarity of brain images, we model the spatial sources as sparse codes convolved at multiple scales. The method was tested on synthetic data favourably comparing with standard blind source separation approaches. The application on large-scale imaging data from a clinical study allows to disentangle differential temporal progression patterns mapping brain regions key to neurodegeneration, while revealing a disease-specific time scale associated to the clinical diagnosis.</t>
  </si>
  <si>
    <t>Tabular datasets are ubiquitous in data science applications. Given their importance, it seems natural to apply state-of-the-art deep learning algorithms in order to fully unlock their potential. Here we propose neural network models that represent tabular time series that can optionally leverage their hierarchical structure. This results in two architectures for tabular time series: one for learning representations that is analogous to BERT and can be pre-trained end-to-end and used in downstream tasks, and one that is akin to GPT and can be used for generation of realistic synthetic tabular sequences. We demonstrate our models on two datasets: a synthetic credit card transaction dataset, where the learned representations are used for fraud detection and synthetic data generation, and on a real pollution dataset, where the learned encodings are used to predict atmospheric pollutant concentrations. Code and data are available at https://github.com/IBM/TabFormer.</t>
  </si>
  <si>
    <t>Background and Objective: Generative Deep Learning has emerged in recent years as a significant player in the Artificial Intelligence field. Synthesizing new data while maintaining the features of reality has revolutionized the field of Deep Learning, proving to be particularly useful in contexts where obtaining data is challenging. The objective of this study is to employ the DoppelGANger algorithm, a cutting-edge approach based on Generative Adversarial Networks for time series, to enhance patient admissions forecasting in a hospital Emergency Department. Methods: We employed the DoppelGANger algorithm in a sequential methodology, conditioning generated time series with unique attributes to optimize data utilization. After confirming the successful creation of synthetic data with new attribute values, we adopted the Train-Synthetic-Test-Real framework to ensure the reliability of our synthetic data validation. We then augmented the original series with synthetic data to enhance the Prophet model's performance. This process was applied to two datasets derived from the original: one with four years of training followed by one year of testing, and another with three years of training and two years of testing. Results: The experimental results show that the generative model outperformed Prophet on the forecasting task, improving the SMAPE from 7.30 to 6.99 with the four-year training set, and from 22.84 to 7.41 for the three-year training set, all in daily aggregations. For the data replacement task, the Prophet SMAPE values decreased to 6.84 and 7.18 for four and three-year sets on the same aggregation. Additionally, data augmentation reduced the SMAPE to 6.79 for a one-year test set and achieved 8.56 for the two-year test set, surpassing the performance achieved by the same Prophet model when trained only on real data. Results for the remaining aggregations were consistent. Conclusions: The findings of this study suggest that employing a generative algorithm to extend a training dataset can effectively enhance predictive models within the domain of Emergency Department admissions. The improvement can lead to more efficient resource allocation and patient management.</t>
  </si>
  <si>
    <t>The ability to non-destructively visualize transient phenomenon via spatial and temporal statistics of fluctuating speckle patterns is determined primarily by the contrast between regions of differing activity levels. We demonstrate a singular value decomposition-based method for extracting spatio-temporal correlation parameters from temporal sequences of dynamic speckle patterns. Each pattern in the temporal sequence is reduced to a representation using column vectors which are subsequently grouped to form a matrix encoded with localized spatio-temporal speckle intensity data. A correlation metric is defined using the singular values of this matrix and is subsequently utilized for generating a correlation map by interpolating the correlation computed at each individual patch. Via a comparison with synthetic data that we generate using known decorrelation parameters, we are able to show that our algorithm produces activity maps with enhanced contrast that are closest to the ground truth.</t>
  </si>
  <si>
    <t>Temperature-based methods have been developed to infer 1D vertical exchange flux between a stream and the subsurface. Current analyses rely on fitting physically based analytical and numerical models to temperature time series measured at multiple depths to infer daily average flux. These methods have seen wide use in hydrologic science despite strong simplifying assumptions including a lack of consideration of model structural error or the impacts of multidimensional flow or the impacts of transient streambed hydraulic properties. We performed a perfect-model experiment  investigation to examine whether regression trees, with and without gradient boosting, can extract sufficient information from model-generated subsurface temperature time series, with and without added measurement error, to infer the corresponding exchange flux time series at the streambed surface. Using model-generated, synthetic data allowed us to assess the basic limitations to the use of machine learning; further examination of real data is only warranted if the method can be shown to perform well under these ideal conditions. We also examined whether the inherent feature importance analyses of tree-based machine learning methods can be used to optimize monitoring networks for exchange flux inference.</t>
  </si>
  <si>
    <t>Simulating financial time series (FTS) data consistent with non-stationary, empirical market behaviour is difficult, but it has valuable applications for financial risk management. A better risk estimation can improve returns on capital and capital efficiency in investment decision making. Challenges to modelling financial risk in market crisis environments are anomalous asset price behaviour and a lack of historical data to learn from. This paper proposes a novel semi-supervised approach for generating regime-specific 'deep fakes' of FTS data using generative adversarial networks (GANs). The proposed architecture, a regime-specific Quant GAN (RSQGAN), is a conditional GAN (cGAN) that generates class-conditional synthetic asset return data. Conditional class labels correspond to distinct market regimes that have been detected using a structural breakpoint algorithm to segment FTS into regime classes for simulation. Our RSQGAN approach accurately simulated univariate time series behaviour consistent with specific empirical regimes, outperforming equivalently configured unconditional GANs trained only on crisis regime data. To evaluate the RSQGAN performance for simulating asset return behaviour during crisis environments, we also propose four test metrics that are sensitive to path-dependent behaviour and are also actionable during a crisis environment. Our RSQGAN model design borrows from innovation in the image GAN domain by enabling a user-controlled hyperparameter for adjusting the fit of synthetic data fidelity to real-world data; however, this is at the cost of synthetic data variety. These model features suggest that RSQGAN could be a useful new tool for understanding risk and making investment decisions during a time of market crisis.</t>
  </si>
  <si>
    <t>In recent years, there has been a growing interest in academia and industry in the analysis of electrical consumption in residential buildings and the implementation of smart home energy management systems (HEMS) to reduce household energy usage and costs. HEMS have been designed to emulate the statistical and functional characteristics of real smart grids. However, a major challenge in this research area is the limited availability of publicly accessible datasets. To address this challenge and further leverage the potential of artificial HEMS applications, it is crucial to develop time series that accurately represent diverse operating conditions of synthetic systems. This paper introduces a novel approach based on the combination of variational auto-encoder-generative adversarial network (VAE-GAN) techniques to generate time-series data of energy consumption in smart homes. Additionally, we investigate the performance of the generative model when integrated with a Q-learning based HEMS. The effectiveness of the Q-learning based HEMS is assessed through online experiments using real-world smart home data. To evaluate the quality of the generated dataset, we employ various metrics including Kullback-Leibler (KL) divergence, maximum mean discrepancy (MMD), and the Wasserstein distance, which quantify the disparities between probability distributions of the real and synthetic data. Our experimental results demonstrate that the synthetic data generated by VAE-GAN closely aligns with the distribution of real data. Furthermore, we demonstrate that the utilization of the generated data facilitates the training of a more efficient Q-learning based HEMS, surpassing the performance achieved with datasets generated using baseline approaches.</t>
  </si>
  <si>
    <t>Cross-frequency interactions, a form of oscillatory neural activity, are thought to play an essential role in the integration of distributed information in the brain. Indeed, phase-amplitude interactions are believed to allow for the transfer of information from large-scale brain networks, oscillating at low frequencies, to local, rapidly oscillating neural assemblies. A promising approach to estimating such interactions is the use of transfer entropy (TE), a non-linear, information-theory-based effective connectivity measure. The conventional method involves feeding instantaneous phase and amplitude time series, extracted at the target frequencies, to a TE estimator. In this work, we propose that the problem of directed phase-amplitude interaction detection is recast as a phase TE estimation problem, under the hypothesis that estimating TE from data of the same nature, i.e., two phase time series, will improve the robustness to the common confounding factors that affect connectivity measures, such as the presence of high noise levels. We implement our proposal using a kernel-based TE estimator, defined in terms of Renyi's alpha entropy, which has successfully been used to compute single-trial phase TE. We tested our approach on the synthetic data generated through a simulation model capable of producing a time series with directed phase-amplitude interactions at two given frequencies, and on EEG data from a cognitive task designed to activate working memory, a memory system whose underpinning mechanisms are thought to include phase-amplitude couplings. Our proposal detected statistically significant interactions between the simulated signals at the desired frequencies for the synthetic data, identifying the correct direction of the interaction. It also displayed higher robustness to noise than the alternative methods. The results attained for the working memory data showed that the proposed approach codes connectivity patterns based on directed phase-amplitude interactions, that allow for the different cognitive load levels of the working memory task to be differentiated.</t>
  </si>
  <si>
    <t>As a crucial method of the feature extraction, the complexity measurement has a wide range of applications in the field of nonlinear time series research. This paper presents an innovative multiscale sample entropy for measuring the complexity of time series based on the horizontal visibility graph. The modified multiscale sample entropy has been proven to be robust on two artificial time series, and is capable of reducing the undefined entropy generated as a result of the increase in scale. We apply the modified multiscale sample entropy to the diagnosis of epilepsy. Using a novel data processing algorithm that combines frequency bands with decomposition, feature vectors are constructed for Electroencephalography (EEG) signals through the proposed entropy calculation algorithm, and different classes of subjects are categorized based on K-Nearest Neighbors, Support Vector Machine, and Artificial Neural Network. In the meantime, we propose an improved horizontal visibility graph-based multiscale cross-sample entropy method to measure the synchronization between two time series. It shows robustness in artificial data and decreases the appearance of undefined entropy to a certain extent. It is possible to extract the characteristics of sleep EEG signals and divide the subjects' sleep stages using this method. Furthermore, this paper introduces the surrogate data test and the proposed methods have the ability to detect the nonlinearity and synchronization in simulations and in real-world experiments. Experimental results demonstrate that the two proposed frameworks are effective in monitoring human health and in assessing physical status through EEG signals.</t>
  </si>
  <si>
    <t>We study the problem of constructing coresets for clustering problems with time series data. This problem has gained importance across many fields including biology, medicine, and economics due to the proliferation of sensors for real-time measurement and rapid drop in storage costs. In particular, we consider the setting where the time series data on N entities is generated from a Gaussian mixture model with autocorrelations over k clusters in R-d. Our main contribution is an algorithm to construct coresets for the maximum likelihood objective for this mixture model. Our algorithm is efficient, and, under a mild assumption on the covariance matrices of the Gaussians, the size of the coreset is independent of the number of entities N and the number of observations for each entity, and depends only polynomially on k, d and 1/epsilon, where epsilon is the error parameter. We empirically assess the performance of our coresets with synthetic data.</t>
  </si>
  <si>
    <t>Smartwatch health sensor data are increasingly utilized in smart health applications and patient monitoring, including stress detection. However, such medical data often comprise sensitive personal information and are resource-intensive to acquire for research purposes. In response to this challenge, we introduce the privacy-aware synthetization of multi-sensor smartwatch health readings related to moments of stress, employing Generative Adversarial Networks (GANs) and Differential Privacy (DP) safeguards. Our method not only protects patient information but also enhances data availability for research. To ensure its usefulness, we test synthetic data from multiple GANs and employ different data enhancement strategies on an actual stress detection task. Our GAN-based augmentation methods demonstrate significant improvements in model performance, with private DP training scenarios observing an 11.90-15.48% increase in F1-score, while non-private training scenarios still see a 0.45% boost. These results underline the potential of differentially private synthetic data in optimizing utility-privacy trade-offs, especially with the limited availability of real training samples. Through rigorous quality assessments, we confirm the integrity and plausibility of our synthetic data, which, however, are significantly impacted when increasing privacy requirements.</t>
  </si>
  <si>
    <t>Despite the advent of deep learning, stock return prediction task still has many challenges. Due to the scarcity of stock data, we adopt a GAN-based deep generative model to create synthetic data samples. To deal with the intrinsic low signal-to-noise ratio property of stock price time series, we formulate the return prediction as a supervised learning problem with tabular dataset, where we do feature engineering before training with a TabNet model. We conduct extensive experiments on real Chinese stock market with 6 different models, which proves that our proposed model makes larger profit and remains stability.</t>
  </si>
  <si>
    <t>In this paper, we study the value of using synthetically produced videos as training data for neural networks used for action categorization. Motivated by the fact that texture and background of a video play little to no significant roles in optical flow, we generated simplified textureless and background-less videos and utilized the synthetic data to train a Temporal Segment Network (TSN). The results demonstrated that augmenting TSN with simplified synthetic data improved the original network accuracy (68.5%), achieving 71.8% on HMDB-51 when adding 4,000 videos and 72.4% when adding 8,000 videos. Also, training using simplified synthetic videos alone on 25 classes of UCF-101 achieved 30.71% when trained on 2500 videos and 52.7% when trained on 5000 videos. Finally, results showed that when reducing the number of real videos of UCF-25 to 10% and combining them with synthetic videos, the accuracy drops to only 85.41%, compared to a drop to 77.4% when no synthetic data is added.</t>
  </si>
  <si>
    <t>This paper introduces SudokuSens, a generative framework for automated generation of training data in machine-learning-based Internet-of-Things (IoT) applications, such that the generated synthetic data mimic experimental configurations not encountered during actual sensor data collection. The framework improves the robustness of resulting deep learning models, and is intended for IoT applications where data collection is expensive. The work is motivated by the fact that IoT time-series data entangle the signatures of observed objects with the confounding intrinsic properties of the surrounding environment and the dynamic environmental disturbances experienced. To incorporate sufficient diversity into the IoT training data, one therefore needs to consider a combinatorial explosion of training cases that are multiplicative in the number of objects considered and the possible environmental conditions in which such objects may be encountered. Our framework substantially reduces these multiplicative training needs. To decouple object signatures from environmental conditions, we employ a Conditional Variational Autoencoder (CVAE) that allows us to reduce data collection needs from multiplicative to (nearly) linear, while synthetically generating (data for) the missing conditions. To obtain robustness with respect to dynamic disturbances, a session-aware temporal contrastive learning approach is taken. Integrating the aforementioned two approaches, SudokuSens significantly improves the robustness of deep learning for IoT applications. We explore the degree to which SudokuSens benefits downstream inference tasks in different data sets and discuss conditions under which the approach is particularly effective.</t>
  </si>
  <si>
    <t>Seizure detection algorithms are often optimized to detect seizures from the epileptogenic cortex. However, in non-localizable epilepsies, the thalamus is frequently targeted for neuromodulation. Developing a reliable seizure detection algorithm from thalamic SEEG may facilitate the translation of closed-loop neuromodulation. Deep learning algorithms promise reliable seizure detectors, but the major impediment is the lack of larger samples of curated ictal thalamic SEEG needed for training classifiers. We aimed to investigate if synthetic data generated by temporal Generative Adversarial Networks (TGAN) can inflate the sample size to improve the performance of a deep learning classifier of ictal and interictal states from limited samples of thalamic SEEG. Thalamic SEEG from 13 patients (84 seizures) was obtained during stereo EEG evaluation for epilepsy surgery. Overall, TGAN generated synthetic data augmented the performance of the bidirectional Long-Short Term Memory (BiLSTM) performance in classifying thalamic ictal and baseline states. Adding synthetic data improved the accuracy of the detection model by 18.5%. Importantly, this approach can be applied to classify electrographic seizure onset patterns or develop patient-specific seizure detectors from implanted neuromodulation devices.</t>
  </si>
  <si>
    <t>Deep learning models have demonstrated superior performance in several real-world application problems such as image classification and speech processing. However, creating these models in sensitive domains like healthcare typically requires addressing certain privacy challenges that bring unique concerns. One effective way to handle such private data concerns is to generate realistic synthetic data that can provide practically acceptable data quality as well as be used to improve model performance. To tackle this challenge, we develop a differentially private framework for synthetic data generation using Renyi differential privacy. Our approach builds on convolutional autoencoders and convolutional generative adversarial networks to preserve critical characteristics of the generated synthetic data. In addition, our model can capture the temporal information and feature correlations present in the original data. We demonstrate that our model outperforms existing state-of-the-art models under the same privacy budget using several publicly available benchmark medical datasets in both supervised and unsupervised settings. The source code of this work is available at https://github.com/astorfi/differentially-private-cgan. (c) 2021 Elsevier Inc. All rights reserved.</t>
  </si>
  <si>
    <t>Comparing and contrasting subtle historical patterns is central to time series analysis. Here we introduce a new approach to quantify deviations in the underlying hidden stochastic generators of sequential discrete-valued data streams. The proposed measure is universal in the sense that we can compare data streams without any feature engineering step, and without the need of any hyper-parameters. Our core idea here is the generalization of the Kullback-Leibler divergence, often used to compare probability distributions, to a notion of divergence between finite-valued ergodic stationary stochastic processes. Using this notion of process divergence, we craft a measure of deviation on finite sample paths which we call the sequence likelihood divergence (SLD) which approximates a metric on the space of the underlying generators within a well-defined class of discrete-valued stochastic processes. We compare the performance of SLD against the state of the art approaches, e.g., dynamic time warping (Petitjean et al. in Pattern Recognit 44(3):678-693, 2011) with synthetic data, real-world applications with electroencephalogram data and in gait recognition, and on diverse time-series classification problems from the University of California, Riverside time series classification archive (Thanawin Rakthanmanon and Westover). We demonstrate that the new tool is at par or better in classification accuracy, while being significantly faster in comparable implementations. Released in the publicly domain, we are hopeful that SLD will enhance the standard toolbox used in classification, clustering and inference problems in time series analysis.</t>
  </si>
  <si>
    <t>Cross-correlations between nonlinear time series widely exist in complex systems. It is of great importance to accurately measure the correlations between time series. In this work, we suggest a combination methodology of Detrended Moving Average Processing and Partial Cross-correlation Analysis to quantify the correlations between different time series, which we call as Detrended Moving Average Partial Cross-correlation Analysis (DMPCCA). This novel approach combines the advantages of Detrended Moving Average Processing and Partial Cross-correlation Analysis, not only exploring power-law cross-correlations between two signals but removing underlying impacts of other signals on those two signals. To demonstrate the advantages of this approach, we carry out experiments with synthetic data generated by correlated processes and compare the performance of this measurement to traditional cross-correlation techniques. It is found that this method can reveal the real cross-correlations between systems even when the indirect cross-correlations established by other common factors exist. Then we go further study into the application of DMPCCA to financial time series in order to report its performance in stock markets and investigate cross-correlations between different stock indices. Furthermore, the rolling windows method is used in conjunction with DMPCCA to capture the changes of cross-correlations between stock indices as time goes on. We notice that there is a special period when DMPCCA coefficients between stock indices are obviously different from those of other periods. (C) 2019 Elsevier B.V. All rights reserved.</t>
  </si>
  <si>
    <t>Network link inference from measured time series data of the behavior of dynamically interacting network nodes is an important problem with wide-ranging applications, e.g., estimating synaptic connectivity among neurons from measurements of their calcium fluorescence. Network inference methods typically begin by using the measured time series to assign to any given ordered pair of nodes a numerical score reflecting the likelihood of a directed link between those two nodes. In typical cases, the measured time series data may be subject to limitations, including limited duration, low sampling rate, observational noise, and partial nodal state measurement. However, it is unknown how the performance of link inference techniques on such datasets depends on these experimental limitations of data acquisition. Here, we utilize both synthetic data generated from coupled chaotic systems as well as experimental data obtained from Caenorhabditis elegans neural activity to systematically assess the influence of data limitations on the character of scores reflecting the likelihood of a directed link between a given node pair. We do this for three network inference techniques: Granger causality, transfer entropy, and, a machine learning-based method. Furthermore, we assess the ability of appropriate surrogate data to determine statistical confidence levels associated with the results of link-inference techniques.</t>
  </si>
  <si>
    <t>We study the applicability of Generative Adversarial Networks (GANs) for generating the synthetic data related to well construction and geological characterisation of the near-wellbore area. We focus on 1D mud logs (time series) and 2D core images. GANs are known to have difficulties with their quality assessment in general. Moreover, generic GAN's performance assessment methods cannot be suitable for the petroleum domain. A petroleum engineer expects the GANs to generate data with specific physical and geological properties, not just a colourful picture. We have trained over 40 GAN models and generated synthetic data with them. Then, we have involved several experts to analyse the generated data in order to address the question of whether it is possible to substitute human analysis with a mathematical metric. We found that some quantitative mathematical metrics can represent our experts' perceptions. In particular, we show that for 2D core images, Mode Score metric with standard inception v3 model is the best proxy for all considered qualitative metrics of expert's perception according to the Kendall correlation (for two qualitative metrics the correlation is strong, the absolute value is above 0.7, and for other two it is moderate, the absolute value is between 0.5 and 0.7); for mud logs time-series, Mode Score and Frechet Inception Distance with the InceptionTime model provide the strong (above 0.7) correlation with objects reconstruction quality, whereas Inception Score has almost strong correlation (with Kendalls'-tau coefficient 0.69) with experts' perception of objects generation quality. With these results, experts manual annotation of generated objects during GAN model selection process can be reduced to calculating the corresponding quantitative metrics.</t>
  </si>
  <si>
    <t>The increasing penetration rate of electric kickboard vehicles has been popularized and promoted primarily because of its clean and efficient features. Electric kickboards are gradually growing in popularity in tourist and education-centric localities. In the upcoming arrival of electric kickboard vehicles, deploying a customer rental service is essential. Due to its free-floating nature, the shared electric kickboard is a common and practical means of transportation. Relocation plans for shared electric kickboards are required to increase the quality of service, and forecasting demand for their use in a specific region is crucial. Predicting demand accurately with small data is troublesome. Extensive data is necessary for training machine learning algorithms for effective prediction. Data generation is a method for expanding the amount of data that will be further accessible for training. In this work, we proposed a model that takes time-series customers' electric kickboard demand data as input, pre-processes it, and generates synthetic data according to the original data distribution using generative adversarial networks (GAN). The electric kickboard mobility demand prediction error was reduced when we combined synthetic data with the original data. We proposed Tabular-GAN-Modified-WGAN-GP for generating synthetic data for better prediction results. We modified The Wasserstein GAN-gradient penalty (GP) with the RMSprop optimizer and then employed Spectral Nor-malization (SN) to improve training stability and faster convergence. Finally, we applied a regression-based blending ensemble technique that can help us to improve performance of demand prediction. We used various evaluation crite-ria and visual representations to compare our proposed model's performance. Synthetic data generated by our suggested GAN model is also evaluated. The TGAN-Modified-WGAN-GP model mitigates the overfitting and mode collapse problem, and it also converges faster than previous GAN models for synthetic data creation. The presented model's performance is compared to existing ensemble and baseline models. The experimental findings imply that combining synthetic and actual data can significantly reduce prediction error rates in the mean absolute percentage error (MAPE) of 4.476 and increase prediction accuracy.</t>
  </si>
  <si>
    <t>Synthetic data generation has become increasingly popular with the increasing use of generative networks. Recently, Generative Adversarial Network (GAN) architectures have produced exceptional results in synthetic image generation. However, time series generation still needs to be studied. This paper proposes a Conditional GAN-based system to generate unique samples of non-REM sleep electroencephalographic (EEG) signals. The CGAN model had a 1-D Convolution Neural Network based architecture. The model was trained using real EEG from healthy controls. The trained model can generate an artificial 30-second epoch of non-REM sleep whose power spectrum is identical to that of a real sleep EEG.</t>
  </si>
  <si>
    <t>Purpose: Dynamic Contrast-Enhanced (DCE) MRI with 2nd generation pharmacokinetic models provides estimates of plasma flow and permeability surface-area product in contrast to the broadly used 1st generation models (e.g. the Tofts models). However, the use of 2nd generation models requires higher frequency with which the dynamic images are acquired (around 1.5 s per image). Blind deconvolution can decrease the demands on temporal resolution as shown previously for one of the 1st generation models. Here, the temporal-resolution requirements achievable for blind deconvolution with a 2nd generation model are studied. Methods: The 2nd generation model is formulated as the distributed-capillary adiabatic-tissue-homogeneity (DCATH) model. Blind deconvolution is based on Parker's model of the arterial input function. The accuracy and precision of the estimated arterial input functions and the perfusion parameters is evaluated on synthetic and real clinical datasets with different levels of the temporal resolution. Results: The estimated arterial input functions remained unchanged from their reference high-temporalresolution estimates (obtained with the sampling interval around 1 s) when increasing the sampling interval up to about 5 s for synthetic data and up to 3.6-4.8 s for real data. Further increasing of the sampling intervals led to systematic distortions, such as lowering and broadening of the 1st pass peak. The resulting perfusionparameter estimation error was below 10% for the sampling intervals up to 3 s (synthetic data), in line with the real data perfusion-parameter boxplots which remained unchanged up to the sampling interval 3.6 s. Conclusion: We show that use of blind deconvolution decreases the demands on temporal resolution in DCE-MRI from about 1.5 s (in case of measured arterial input functions) to 3-4 s. This can be exploited in increased spatial resolution or larger organ coverage.</t>
  </si>
  <si>
    <t>PurposeThe phase of a MRI signal is used to encode the velocity of blood flow. Phase unwrapping artifacts may appear when aiming to improve the velocity-to-noise ratio (VNR) of the measured velocity field. This study aims to compare various unwrapping algorithms on ground-truth synthetic data generated using computational fluid dynamics (CFD) simulations. MethodsWe compare four different phase unwrapping algorithms on two different synthetic datasets of four-dimensional flow MRI and 26 datasets of 2D PC-MRI acquisitions including the ascending and descending aorta. The synthetic datasets are constructed using CFD simulations of an aorta with a coarctation, with different levels of spatiotemporal resolutions and noise. The error of the unwrapped images was assessed by comparison against the ground truth velocity field in the synthetic data and dual-VENC reconstructions in the in vivo data. ResultsUsing the unwrapping algorithms, we were able to remove aliased voxels in the data almost entirely, reducing the L2-error compared to the ground truth by 50%-80%. Results indicated that the best choice of algorithm depend on the spatiotemporal resolution and noise level of the dataset. Temporal unwrapping is most successful with a high temporal and low spatial resolution (&amp; delta;t=30$$ \delta t=30 $$ ms, h=2.5$$ h=2.5 $$ mm), reducing the L2-error by 70%-85%, while Laplacian unwrapping performs better with a lower temporal or better spatial resolution (&amp; delta;t=60$$ \delta t=60 $$ ms, h=1.5$$ h=1.5 $$ mm), especially for signal-to-noise ratio (SNR) 12 as opposed to SNR 15, with an error reduction of 55%-85% compared to the 50%-75% achieved by the Temporal method. The differences in performance between the methods are statistically significant. ConclusionsThe temporal method and spatiotemporal Laplacian method provide the best results, with the spatiotemporal Laplacian being more robust. However, single-Venc$$ {V}_{\mathrm{enc}} $$ methods only situationally and not generally reach the performance of dual-Venc$$ {V}_{\mathrm{enc}} $$ unwrapping methods.</t>
  </si>
  <si>
    <t>High -rate Global Navigation Satellite System (HR-GNSS) data can be highly useful for earthquake analysis as it provides continuous high -frequency measurements of ground motion. This data can be used to analyze diverse parameters related to the seismic source and to assess the potential of an earthquake to prompt strong motions at certain distances and even generate tsunamis. In this work, we present the first results of a deep learning model based on a convolutional neural network for earthquake magnitude estimation, using HR-GNSS displacement time series. The influence of different dataset configurations, such as station numbers, epicentral distances, signal duration, and earthquake size, were analyzed to figure out how the model can be adapted to various scenarios. We explored the potential of the model for global application and compared its performance using both synthetic and real data from different seismogenic regions. The performance of our model at this stage was satisfactory in estimating earthquake magnitude from synthetic data with 0.07 &lt;= RMS &lt;= 0.11. Comparable results were observed in tests using synthetic data from a different region than the training data, with RMS &lt;= 0.15. Furthermore, the model was tested using real data from different regions and magnitudes, resulting in the best cases with 0.09 &lt;= RMS &lt;= 0.33, provided that the data from a particular group of stations had similar epicentral distance constraints to those used during the model training. The robustness of the DL model can be improved to work independently from the window size of the time series and the number of stations, enabling faster estimation by the model using only near -field data. Overall, this study provides insights for the development of future DL approaches for earthquake magnitude estimation with HR-GNSS data, emphasizing the importance of proper handling and careful data selection for further model improvements.</t>
  </si>
  <si>
    <t>We propose the multivariate locally stationary wavelet (mvLSW) process to analyze surface turbulent fluxes in nonstationary atmospheric conditions. Using theoretical spectral characteristics, we generated synthetic data representing stationary and nonstationary turbulence time series. This data enables us to explore the impact of mesoscale atmospheric flows on the stationary microscale turbulence field and detect the spectral gap in the time-varying cospectra. Applying this approach to experimental data collected in Fairbanks, Alaska and Bogota, Colombia, we demonstrated the ability to detect cospectral gaps and compute bandwidth-limited turbulent fluxes arising from stationary components of the atmospheric flow. These findings underscore the importance of considering scale-dependent atmospheric forcing when comparing model and experimental data.</t>
  </si>
  <si>
    <t>We propose a reinforcement learning (RL) algorithm for generating a trading strategy in a realistic setting, that includes transaction costs and factors driving the asset dynamics. We benchmark our algorithm against the analytical optimal solution, available when factors are linear and transaction costs are quadratic, showing that RL is able to mimic the optimal strategy. Then we consider a more realistic setting, including non-linear dynamics, that better describes the WTI spot prices time series. For these more general dynamics, an optimal strategy is not known and RL becomes a viable alternative. We show that on synthetic data generated from WTI spot prices, the RL agent outperforms a trader that linearizes the model to apply the theoretical optimal strategy.</t>
  </si>
  <si>
    <t>The development and evolution of advanced energy system technologies is one of the most important goals for the global community in recent years. In this effort, the utilization and analysis of energy time series is of decisive importance for the understanding of energy consumption and production patterns. However, access to real data may be limited due to the sensitivity of the information and the limited amount of data already available. This has led to the use of methods to produce artificial data in order to enrich existing datasets. Generative Adversarial Networks or GANs are an approach to generative modeling using deep learning methods based on the logic of adversarial learning, and consist of two adversarial neural networks, a generator and a discriminator, which work together to produce realistic and unbiased data. The subject of the current paper is the creation of a GAN pipeline capable of producing power time series that resemble those observed in the real world, preserving the main characteristics and diversity of the observed electrical devices. The proposed method shows promising results, outperforming other state-of-the-art models in two calculated metrics.</t>
  </si>
  <si>
    <t>Distributed acoustic sensing (DAS) is a powerful tool thanks to its ease of use, high spatial and temporal resolution, and sensitivity. Crowing demand for long-distance distributed seismic sensing (DSeiS) measurements, in conjunction with the development of efficient algorithms for data processing, has led to an increased interest in the technology from industry and academia. Machine-learning-based data processing, however, necessitates tedious in situ calibration experiments that require significant effort and resources. In this Letter, a geophysics-driven approach for generating synthetic DSeiS data is described, analyzed, and tested. The generated synthetic data are used to train DSeiS classification algorithms. The approach is validated by training an artificial neuralnetwork-based classifier using synthetic data and testing its performance on experimental DSeiS records. Accuracy is greatly improved thanks to the incorporation of a geophysical model when generating training data. (C) 2020 Optical Society of America</t>
  </si>
  <si>
    <t>Traffic data collected from sensor networks often exhibit strong spatial correlations and recurrent temporal patterns. Learning these patterns and diagnosing anomalies in such spatiotemporal traffic data is critical to improving transportation systems and services. This paper proposes a dynamic framework to model spatiotemporal traffic data, with a particular application on diagnosing anomalies. Within the framework, we focus on characterizing the variation in system dynamics with a time-varying vector autoregressive model. We impose a low-rank tensor structure to model the collection of time-varying system matrices. As the temporal factor matrix captures the principal patterns/signatures across all time-varying system matrices, it is a useful tool to diagnose abnormal generative mechanisms and unexpected temporal patterns. We demonstrate the proposed tensor learning framework's effectiveness by experimenting with a synthetic data set and real-world spatiotemporal traffic speed data set. The results show the superiority of the proposed model in uncovering anomalous traffic network dynamics.</t>
  </si>
  <si>
    <t>With the latest advances in deep learning-based generative models, it has not taken long to take advantage of their remarkable performance in the area of time series. Deep neural networks used to work with time series heavily depend on the size and consistency of the datasets used in training. These features are not usually abundant in the real world, where they are usually limited and often have constraints that must be guaranteed. Therefore, an effective way to increase the amount of data is by using data augmentation techniques, either by adding noise or permutations and by generating new synthetic data. This work systematically reviews the current state of the art in the area to provide an overview of all available algorithms and proposes a taxonomy of the most relevant research. The efficiency of the different variants will be evaluated as a central part of the process, as well as the different metrics to evaluate the performance and the main problems concerning each model will be analysed. The ultimate aim of this study is to provide a summary of the evolution and performance of areas that produce better results to guide future researchers in this field.</t>
  </si>
  <si>
    <t>A sufficient amount of data is crucial for high-performance and accurate trend prediction. However, it is difficult and time-consuming to collect agricultural data over long periods of time; the consequence of such difficulty is datasets that are characterized by missing data. In this study we use a time-series generative adversarial network (TimeGAN) to synthesize multivariate agricultural sensing data and train RNN (Recurrent Neural Network), LSTM (Long Short-Term Memory), and GRU (Gated Recurrent Unit) neural network prediction models on the original and generated data to predict future pest populations. After our experiment, the data generated using TimeGAN and the original data have the smallest EC value in the GRU model, which is 9.86. The results show that the generative model effectively synthesizes multivariate agricultural sensing data and can be used to make up for the lack of actual data. The pest prediction model trained on synthetic data using time-series data generation yields results that are similar to that of the model trained on actual data. Accurate prediction of pest populations would represent a breakthrough in allowing for accurate and timely pest control.</t>
  </si>
  <si>
    <t>We train hierarchical Transformers on the task of synthesizing hardware circuits directly out of high-level logical specifications in linear-time temporal logic (LTL). The LTL synthesis problem is a well-known algorithmic challenge with a long history and an annual competition is organized to track the improvement of algorithms and tooling over time. New approaches using machine learning might open a lot of possibilities in this area, but suffer from the lack of sufficient amounts of training data. In this paper, we consider a method to generate large amounts of additional training data, i.e., pairs of specifications and circuits implementing them. We ensure that this synthetic data is sufficiently close to human-written specifications by mining common patterns from the specifications used in the synthesis competitions. We show that hierarchical Transformers trained on this synthetic data solve a significant portion of problems from the synthesis competitions, and even out-of-distribution examples from a recent case study.</t>
  </si>
  <si>
    <t>Automatic event detection from images or wearable sensors is a fundamental step towards the development of advanced sport analytics and broadcasting software. However, the collection and annotation of large scale sport datasets is hindered by technical obstacles, cost of data acquisition and annotation, and commercial interests. In this paper, we present the Soccer Event Recognition (SoccER) data generator, which builds upon an existing, high quality open source game engine to enable synthetic data generation. The software generates detailed spatio-temporal data from simulated soccer games, along with fine-grained, automatically generated event ground truth. The SoccER software suite includes also a complete event detection system entirely developed and tested on a synthetic dataset including 500 min of game, and more than 1 million events. We close the paper by discussing avenues for future research in sports event recognition enabled by the use of synthetic data. (C) 2020 The Authors. Published by Elsevier B.V.</t>
  </si>
  <si>
    <t>In this study, we present a novel approach to estimating the Hurst exponent of time series data using a variety of machine learning algorithms. The Hurst exponent is a crucial parameter in characterizing long-range dependence in time series, and traditional methods such as Rescaled Range (R/S) analysis and Detrended Fluctuation Analysis (DFA) have been widely used for its estimation. However, these methods have certain limitations, which we sought to address by modifying the R/S approach to distinguish between fractional Levy and fractional Brownian motion, and by demonstrating the inadequacy of DFA and similar methods for data that resembles fractional Levy motion. This inspired us to utilize machine learning techniques to improve the estimation process. In an unprecedented step, we train various machine learning models, including LightGBM, MLP, and AdaBoost, on synthetic data generated from random walks, namely fractional Brownian motion and fractional Levy motion, where the ground truth Hurst exponent is known. This means that we can initialize and create these stochastic processes with a scaling Hurst/scaling exponent, which is then used as the ground truth for training. Furthermore, we perform the continuous estimation of the scaling exponent directly from the time series, without resorting to the calculation of the power spectrum or other sophisticated preprocessing steps, as done in past approaches. Our experiments reveal that the machine learning-based estimators outperform traditional R/S analysis and DFA methods in estimating the Hurst exponent, particularly for data akin to fractional Levy motion. Validating our approach on real-world financial data, we observe a divergence between the estimated Hurst/scaling exponents and results reported in the literature. Nevertheless, the confirmation provided by known ground truths reinforces the superiority of our approach in terms of accuracy. This work highlights the potential of machine learning algorithms for accurately estimating the Hurst exponent, paving new paths for time series analysis. By marrying traditional finance methods with the capabilities of machine learning, our study provides a novel contribution towards the future of time series data analysis.</t>
  </si>
  <si>
    <t>Wearable Human Activity Recognition (HAR) is an important field of research in smart assistive technologies. Collecting the data needed to train reliable HAR classifiers is complex and expensive. As a way to mitigate data scarcity, Time Series Data Augmentation (TSDA) techniques have emerged as a promising approach for generating synthetic HAR data. TSDA is not as trivial as image augmentation and has been relatively less investigated. In this paper, a comparative study of various state-of-the-art TSDA techniques is applied in the context of wearable HAR. More specifically, we investigate the classification of human activities on the OPPORTUNITY dataset [26] using a deep CNN-LSTM architecture trained on raw and synthetic data. Our study highlights the importance of TSDA on performance enhancement for multivariate multi-class datasets. Interestingly very simple time domain-based TSDA techniques notably outperform complex ones based on Generative Adversarial Networks. We provide practical advice on how to apply TSDA for imbalanced datasets in practice for generating the ideal amount of synthetic data to achieve optimal classification accuracy. Our TSDA-based approach outperforms the previous state-of-the-art [24] on the OPPORTUNITY dataset by 4.66% and 1.66% in average and weighted F1-scores, respectively.</t>
  </si>
  <si>
    <t>This paper introduces the open-source Beast system for scalable exploratory data science on big spatio-temporal data. Beast is based on well-established research and has been released to assist the research community with analyzing big spatio-temporal data. Beast provides a set of extensible components that naturally integrate with Spark to build exploratory data science pipelines. Beast can install in less than a minute on an existing Spark cluster and provides a wide array of features including loading vector and raster data represented in standard file formats, synthetic data generation for benchmarking, load-balanced spatial partitioning, data summarization, interactive visualization, and more. Beast builds on several research projects; its goal is to make all this research widely available to researchers in one integrative and coherent system.</t>
  </si>
  <si>
    <t>Training network models to accurately respond to market fluctuations requires access to vast amounts of data. Data availability is strictly bound to the market's evolution, which updates only on a daily basis. In this paper, we propose several solutions based on Generative Adversarial Networks for providing artificially generated time series data with realistic properties. The main challenge here is the specificity of the target data, which has properties that are difficult to control and have wide variations in time, e.g., central moment statistics, autocorrelation or cluster volatility. Another contribution is in assessing the quality of synthetic data, in general, as there is no standard metric for this. Experimental validation is carried out on real-world financial data retrieved from the US stock market.</t>
  </si>
  <si>
    <t>Paleoclimate records can be considered low-dimensional projections of the climate system that generated them. Understanding what these projections tell us about past climates, and changes in their dynamics, is a main goal of time series analysis on such records. Laplacian eigenmaps of recurrence matrices (LERM) is a novel technique using univariate paleoclimate time series data to indicate when notable shifts in dynamics have occurred. LERM leverages time delay embedding to construct a manifold that is mappable to the attractor of the climate system; this manifold can then be analyzed for significant dynamical transitions. Through numerical experiments with observed and synthetic data, LERM is applied to detect both gradual and abrupt regime transitions. Our paragon for gradual transitions is the Mid-Pleistocene Transition (MPT). We show that LERM can robustly detect gradual MPT-like transitions for sufficiently high signal-to-noise (S/N) ratios, though with a time lag related to the embedding process. Our paragon of abrupt transitions is the 8.2 ka event; we find that LERM is generally robust at detecting 8.2 ka-like transitions for sufficiently high S/N ratios, though edge effects become more influential. We conclude that LERM can usefully detect dynamical transitions in paleogeoscientific time series, with the caveat that false positive rates are high when dynamical transitions are not present, suggesting the importance of using multiple records to confirm the robustness of transitions. We share an open-source Python package to facilitate the use of LERM in paleoclimatology and paleoceanography. Laplacian eigenmaps of recurrence matrices (LERM) is a novel tool for paleoclimate time series analysisLERM can robustly detect the gradual Mid-Pleistocene Transition in relatively low signal-to-noise ratio scenariosLERM can also be applied to detect abrupt climate transitions like the 8.2 ka event, though less robustly</t>
  </si>
  <si>
    <t>Network representation learning or embedding aims to project the network into a low-dimensional space that can be devoted to different network tasks. Temporal networks are an important type of network whose topological structure changes over time. Compared with methods on static networks, temporal network embedding (TNE) methods are facing three challenges: 1) it cannot describe the temporal dependence across network snapshots; 2) the node embedding in the latent space fails to indicate changes in the network topology; and 3) it cannot avoid a lot of redundant computation via parameter inheritance on a series of snapshots. To overcome these problems, we propose a novel TNE method named temporal network embedding method based on the VAE framework (TVAE), which is based on a variational autoencoder (VAE) to capture the evolution of temporal networks for link prediction. It not only generates low-dimensional embedding vectors for nodes but also preserves the dynamic nonlinear features of temporal networks. Through the combination of a self-attention mechanism and recurrent neural networks, TVAE can update node representations and keep the temporal dependence of vectors over time. We utilize parameter inheritance to keep the new embedding close to the previous one, rather than explicitly using regularization, and thus, it is effective for large-scale networks. We evaluate our model and several baselines on synthetic data sets and real-world networks. The experimental results demonstrate that TVAE has superior performance and lower time cost compared with the baselines.</t>
  </si>
  <si>
    <t>A failure of a massive concrete dam could cause catastrophic consequences. The purpose of monitoring is to detect anomalies and damage at an early stage to prevent failure. Data-based models for anomaly detection are based on the hypothesis that the behaviour of an undamaged dam will follow an expected pattern, and deviation from this pattern is an indication of damage. In this study, simulations were used to create time series for an undamaged dam and three different damage scenarios at three different locations in the dam body. Three common data-based models were used to predict a dams crest displacements, both on the generated artificial data and the corresponding measurements from the dam. Prediction bands for future measurements were created, and the ten time-series were used to test the ability to detect damage. All models could detect instantaneous damage but struggle to detect progressive damage; the Neural network outperforms the two regression models. The choice of the mathematically optimal threshold limit leads to a large number of false alerts. Requiring three consecutive values outside the threshold before an alert is issued, increases the possibility to receive an early alert compared to the standard approach where observations are classified individually.</t>
  </si>
  <si>
    <t>Determining whether the Atlantic Meridional Overturning Circulation (AMOC)'s transport is in decline is challenging due to the short duration of continuous observations. To estimate how many years are needed to detect a decline, we conduct a simulation study using synthetic data that mimics an AMOC time series. The time series' characteristics are reproduced using the trend, variance, and autocorrelation coefficient of the AMOC strength at 26.5 degrees N from 20 Coupled Model Intercomparison Project Phase 5 (CMIP5) models under the RCP8.5 future scenario, and from RAPID observations (2004-2018). Our results suggest that the 14-year RAPID length has just entered the lower limits of the trend's detection window based on synthetic data generated using CMIP5 trends and variability (14-42 years; median = 24 years), but twice the length is required for detectability based on RAPID variability (29-67 years; median = 43 years). The annual RAPID trend is currently not statistically significant (-0.11 Sv yr(-1), p&gt; 0.05). Plain Language Summary There are ongoing discussions in the scientific community about whether the Atlantic Meridional Overturning Circulation transport is slowing down. This is of interest due to the importance of this circulation in transporting heat from the tropics to the northern latitudes. A consensus about its decline is hard to reach due to the limited direct observational data available; with the longest continuous data being 14 years long from 2004 to 2018. We therefore conduct a simulation experiment to examine how many years of data are required to detect a decline in the circulation. We create simulations of the North Atlantic transport based on statistical properties from 20 general circulation models with future climate change projections (until 2100) and from the RAPID array observations (since 2004). Our results demonstrate that the length of data we currently have from observations has just entered the detection window of 14-42 years (based on model simulations). However, the RAPID observations do not currently exhibit a statistically significant trend.</t>
  </si>
  <si>
    <t>In this paper, we present a new laser speckle contrast analysis algorithm that relies on temporal correlations between speckle images. Our approach involves analyzing consecutive frames from a sequence of speckle images using the proposed algorithm to generate a speckle contrast map. To evaluate its performance, the algorithm is tested on synthetic data with known decorrelation parameters, as well as speckle image sequences obtained from experimental data recorded for plant and seed samples. A comparison with other reported methods demonstrates that our algorithm produces an enhanced contrast map while achieving improved computation performance.</t>
  </si>
  <si>
    <t>Land Surface Temperature (LST) is one of the important parameters in thermal environment monitoring. Satellite thermal remote sensing is the major way to obtain spatial-temporal information of LST. However, limited by the cloud contamination and the trade-off between spatial and temporal resolution, current temperature products are difficult to provide all- weather LST. In this paper, a method is proposed to obtain all-weather hourly LST. It consists of two main steps: 1) reconstruction of LST under cloudy-sky by using enhanced annual temperature cycle (ATCE) model and 2) establishment of relationship between LST and air temperature which is used for the acquisition of hourly LST. In the end, the performance of the method is analyzed through the artificial data which is created by masking the origin images. And the results show that the proposed method is valuable for generating all-weather hourly LST.</t>
  </si>
  <si>
    <t>We present a method for jointly modeling power generation from a fleet of photovoltaic (PV) systems. We propose a white-box method that finds a function that invertibly maps vector time-series data to independent and identically distributed standard normal variables. The proposed method, based on a novel approach for fitting a smooth, periodic copula transform to data, captures many aspects of the data such as diurnal variation in the distribution of power output, dependencies among different PV systems, and dependencies across time. It consists of interpretable steps and is scalable to many systems. The resulting joint probability model of PV fleet output across systems and time can be used to generate synthetic data, impute missing data, perform anomaly detection, and make forecasts. In this paper, we explain the method and demonstrate these applications.</t>
  </si>
  <si>
    <t>We present PALLAS, a practical method for gene regulatory network (GRN) inference from time series data, which employs penalized maximum likelihood and particle swarms for optimization. PALLAS is based on the Partially-Observable Boolean Dynamical System (POBDS) model and thus does not require ad-hoc binarization of the data. The penalty in the likelihood is a LASSO regularization term, which encourages the resulting network to be sparse. PALLAS is able to scale to networks of realistic size under no prior knowledge, by virtue of a novel continuous-discrete Fish School Search particle swarm algorithm for efficient simultaneous maximization of the penalized likelihood over the discrete space of networks and the continuous space of observational parameters. The performance of PALLAS is demonstrated by a comprehensive set of experiments using synthetic data generated from real and artificial networks, as well as real time series microarray and RNA-seq data, where it is compared to several other well-known methods for gene regulatory network inference. The results show that PALLAS can infer GRNs more accurately than other methods, while being capable of working directly on gene expression data, without need of ad-hoc binarization. PALLAS is a fully-fledged program, written in python, and available on GitHub (https://github.com/yukuntan92/PALLAS).</t>
  </si>
  <si>
    <t>In terms of electric vehicles (EVs), electric kickboards are crucial elements of smart transportation networks for short-distance travel that is risk-free, economical, and environmentally friendly. Forecasting the daily demand can improve the local service provider's access to information and help them manage their short-term supply more effectively. This study developed the forecasting model using real-time data and weather information from Jeju Island, South Korea. Cluster analysis under the rental pattern of the electric kickboard is a component of the forecasting processes. We cannot achieve noticeable results at first because of the low amount of training data. We require a lot of data to produce a solid prediction result. For the sake of the subsequent experimental procedure, we created synthetic time-series data using a generative adversarial networks (GAN) approach and combined the synthetic data with the original data. The outcomes have shown how the GAN-based synthetic data generation approach has the potential to enhance prediction accuracy. We employ an ensemble model to improve prediction results that cannot be achieved using a single regressor model. It is a weighted combination of several base regression models to one meta-regressor. To anticipate the daily demand in this study, we create an ensemble model by merging three separate base machine learning algorithms, namely CatBoost, Random Forest (RF), and Extreme Gradient Boosting (XGBoost). The effectiveness of the suggested strategies was assessed using some evaluation indicators. The forecasting outcomes demonstrate that mixing synthetic data with original data improves the robustness of daily demand forecasting and outperforms other models by generating more agreeable values for suggested assessment measures. The outcomes further show that applying ensemble techniques can reasonably increase the forecasting model's accuracy for daily electric kickboard demand.</t>
  </si>
  <si>
    <t>Various applications process geospatial trajectories of moving objects, such as cars, ships and robots. There is thus a need for a common conceptual framework to model and manage these objects, as well as to enable data interoperability across tools. The International Organization for Standardization ISO (R) has responded to this need and created the standard ISO 19141-Schema for moving features. Among its types, it defines a schema for rigid temporal geometries, which represent the movement of spatial objects translating and rotating over time, while preserving a fixed shape. Despite the abundance of these objects in real-world, there exists no reference implementation of this type of data in a common system, which causes them to usually be represented as temporal points without taking into account their spatial extents and shapes. In this paper, we aim to provide an implementation of rigid temporal geometries into MobilityDB, an open-source moving object database, that extends PostgreSQL and PostGIS. We provide a data model for rigid temporal geometries and propose efficient algorithms for the operations defined in ISO 19141. A use case on real AIS ship trajectories is illustrated to validate the proposed implementation. A synthetic data generator for temporal geometries is also proposed. Finally, we review the standard from an implementation point of view and provide insights on possible improvements.</t>
  </si>
  <si>
    <t>Artificial intelligence (AI) profoundly affects the research of meteorology. As an AI method, deep learning greatly improves the accuracy of weather forecasting. Deep learning training requires a lot of data, while the collection of meteorological data faces some problems, such as the long collection cycle, the high cost, and the desensitization requirement. We propose a deep learning model called MDPGAN (Meteorology Differential Privacy Generative Adversarial Network), which introduces a differential privacy framework to reduce the risk of identifying real data by querying synthetic data. The MDPGAN model can generate synthetic weather data with similar statistical characteristics to real weather data. The data generated by the MDPGAN model meets the requirements of data augmentation and data desensitization at the same time. In this paper, the meteorological data set of Kennedy Airport published by NOAA (National Oceanic and Atmospheric Administration) was used for the experiments of the MDPGAN model. The reliability and validity of generated meteorological data were analyzed and tested. The comparison between the generated data and the real data shows that they have similar statistical characteristics, and the synthetic data has achieved good results in the time series prediction of temperature changes. The MDPGAN model provides a convenient tool for the meteorology researches based on deep learning, which can automatically generate a large amount of safe and reliable data, especially suitable for the meteorology researches with small sample data.</t>
  </si>
  <si>
    <t>Nonintrusive load monitoring (NILM) strives to achieve real-time monitoring of individual appliance energy consumption and usage by leveraging aggregate power readings. Most of the existing NILM models are based on machine learning. To improve the generalization and accuracy of NILM models, it is crucial to expand the dataset. However, collecting a large amount of power data is a challenging and common task. To address this, we propose a novel model called conditional-time-series generative adversarial network (C-TimeGAN), which extends upon TimeGAN by incorporating constraint conditions to generate high-quality and realistic appliance trajectories. This model preserves the benefits of unsupervised GANs' flexibility and supervised training's stepwise control in TimeGAN while addressing challenges in appliance data generation, such as rapid power changes and transients. In addition, we utilize a one-class support vector machine (OCSVM) for postprocessing to further enhance data quality by detecting anomalies and removing outliers. Experiments show that the synthetic data from our C-TimeGAN(+) model (C-TimeGAN integrated with OCSVM) outperform the baseline in terms of both quality and quantity, exhibiting higher fidelity, diversity, and novelty. Furthermore, C-TimeGAN(+ )serves as a practical data augmentation tool, enhancing disaggregation accuracy and generalization of other NILM models. We also discuss the optimal proportion of synthetic data for augmentation, improving the practical applicability of the data.</t>
  </si>
  <si>
    <t>A range of systems across the social and natural sciences generate data sets consisting of interactions between two distinct categories of items at various instances in time. Online shopping, for example, generates purchasing events of the form (user, product, time of purchase), and mutualistic interactions in plant -pollinator systems generate pollination events of the form (insect, plant, time of pollination). These data sets can be meaningfully modeled as temporal hypergraph snapshots in which multiple items within one category (i.e., online shoppers) share a hyperedge if they interacted with a common item in the other category (i.e., purchased the same product) within a given time window, allowing for the application of hypergraph analysis techniques. However, it is often unclear how to choose the number and duration of these temporal snapshots, which have a strong influence on the final hypergraph representations. Here we propose a principled nonparametric solution to this problem by extracting temporal hypergraph snapshots that optimally capture structural regularities in temporal event data according to the minimum description length principle. We demonstrate our methods on real and synthetic data sets, finding that they can recover planted artificial hypergraph structure in the presence of considerable noise and reveal meaningful activity fluctuations in human mobility data.</t>
  </si>
  <si>
    <t>Current video text spotting methods can achieve preferable performance, powered with sufficient labeled training data. However, labeling data manually is time-consuming and labor-intensive. To overcome this, using low-cost synthetic data is a promising alternative. This paper introduces a novel video text synthesis technique called FlowText, which utilizes optical flow estimation to synthesize a large amount of text video data at a low cost for training robust video text spotters. Unlike existing methods that focus on image-level synthesis, FlowText concentrates on synthesizing temporal information of text instances across consecutive frames using optical flow. This temporal information is crucial for accurately tracking and spotting text in video sequences, including text movement, distortion, appearance, disappearance, shelter, and blur. Experiments show that combining general detectors like TransDETR with the proposed FlowText produces remarkable results on various datasets, such as ICDAR2015video and ICDAR2013video. Code is available at https://github.com/callsys/FlowText.</t>
  </si>
  <si>
    <t>As the usage of drones increases with lowered costs and improved drone technology, drone detection emerges as a vital object detection task. However, detecting distant drones under unfavorable conditions, namely weak contrast, long-range, low visibility, requires effective algorithms. Our method approaches the drone detection problem by fine-tuning a YOLOv5 model with real and synthetically generated data using a Kalman-based object tracker to boost detection confidence. Our results indicate that augmenting the real data with an optimal subset of synthetic data can increase the performance. Moreover, temporal information gathered by object tracking methods can increase performance further.</t>
  </si>
  <si>
    <t>Topology identification from multiple time series has been proved to be useful for system identification, anomaly detection, denoising, and data completion. Vector autoregressive (VAR) methods have proved well in identifying directed topology from complex networks. The task of inferring topology in the presence of noise and missing observations has been studied for linear models. As a first approach to joint signal estimation and topology identification with a nonlinear model, this paper proposes a method to do so under the modelling assumption that signals are generated by a sparse VAR model in a latent space and then transformed by a set of invertible, component-ise nonlinearities. A non convex optimization problem is formed with lasso regularisation and solved via block coordinate descent (BCD). Initial experiments conducted on synthetic data sets show the identifying capability of the proposed method.</t>
  </si>
  <si>
    <t>Being able to estimate and predict future microplastic distributions in the environment is one of the major challenges of the rapidly developing field of microplastic research. However, this task can only be achieved if our understanding of the decay of individual microplastic particles is significantly enhanced. Here, we show by using a rate equation model that currently available data of size distributions measured at single times cannot provide useful insights into this process. To analyze what data contains more information we generated more complex artificial data mimicking subsequent measurements using a stochastic simulation algorithm. Applying our model to this data revealed the following minimal requirements for future experimental data: (1) data should be collected as time series at identical spots and (2) size measurements should be combined with mass measurements. In contrast to currently available data, flux rates and decay parameters of individual particles can be extracted from such data.</t>
  </si>
  <si>
    <t>From ecology to atmospheric sciences, many academic disciplines deal with data characterized by intricate spatiotemporal complexities, the modeling of which often requires specialized approaches. Generative models of these data are of particular interest, as they enable a range of impactful downstream applications like simulation or creating synthetic training data. Recently, COT-GAN, a new GAN algorithm inspired by the theory of causal optimal transport (COT), was proposed in an attempt to improve generation of sequential data. However, the task of learning complex patterns over time and space requires additional knowledge of the specific data structures. In this study, we propose a novel loss objective combined with COT-GAN based on an autoregressive embedding to reinforce the learning of spatio-temporal dynamics. We devise SPATE (spatio-temporal association), a new metric measuring spatio-temporal autocorrelation. We compute SPATE for real and synthetic data samples and use it to compute an embedding loss that considers space-time interactions, nudging the GAN to learn outputs that are faithful to the observed dynamics. We test our new SPATE-GAN on a diverse set of spatio-temporal patterns: turbulent flows, log-Gaussian Cox processes and global weather data. We show that our novel embedding loss improves performance without any changes to the architecture of the GAN backbone, highlighting our model's increased capacity for capturing autoregressive structures.</t>
  </si>
  <si>
    <t>Most existing research works involving deep learning focus on performance improvement by developing new architectures or regularizers. However, in this paper we study the modeling of uncertainty in recurrent networks for the application of student response modeling, more specifically, knowledge tracing. Knowledge tracing is an application of time series machine learning. It consists of inferring the mastery level of a skill for a student as they navigate a question bank, thus adjusting curriculum for efficient learning. Deep Knowledge Tracing (DKT) takes the deep learning approach for knowledge tracing and has achieved better results than models like Bayesian Knowledge Tracing (BKT) and Performance Factor Analysis (PFA). However, the opaqueness of these deep knowledge tracing models also brings some criticisms. Providing an uncertainty score for each prediction helps mitigate this opaqueness. To investigate uncertainty modeling in DKT, we first examine a popular way of modeling data dependent uncertainties using Monte Carlo and show how it is insufficient to model variance in data. Second, we show how to incorporate sensible uncertainties by explicitly regularizing the cross entropy loss function. Third, we evaluate our method both in three different real datasets and in a more controlled way using synthetic data. Using synthetic data allows us to quantitatively understand the generated uncertainties. The results show that our method provides comparable results with standard deep knowledge tracing models as well as meaningful prediction uncertainties. (C) 2020 Elsevier B.V. All rights reserved.</t>
  </si>
  <si>
    <t>Training computer-vision related algorithms on medical images for disease diagnosis or image segmentation is difficult due to the lack of training data, labeled samples, and privacy concerns. For this reason, a robust generative method to create synthetic data is highly sought after. However, most three-dimensional image generators require additional image input or are extremely memory intensive. To address these issues we propose adapting video generation techniques for 3D image generation. Using the temporal GAN (TGAN) architecture, we show we are able to generate realistic head and neck PET images. We also show that by conditioning the generator on tumour masks, we are able to control the geometry and location of the tumour in the generated images. To test the utility of the synthetic images, we train a segmentation model using the synthetic images. Synthetic images conditioned on real tumour masks are automatically segmented, and the corresponding real images are also segmented. We evaluate the segmentations using the Dice score and find the segmentation algorithm performs similarly on both datasets (0.65 synthetic data, 0.70 real data). Various radionomic features are then calculated over the segmented tumour volumes for each data set. A comparison of the real and synthetic feature distributions show that seven of eight feature distributions had statistically insignificant differences (p &gt; 0.05). Correlation coefficients were also calculated between all radionomic features and it is shown that all of the strong statistical correlations in the real data set are preserved in the synthetic data set.</t>
  </si>
  <si>
    <t>Electrocardiogram (ECG) synthesis is a challenging task due to the complex dynamic nature of ECG signals. In this paper, we present a novel approach for ECG synthesis based on Generative Adversarial Networks. We study how to incorporate prior knowledge on morphological ECG patterns into synthetic data generation. We demonstrate how to improve the modeling of the complex dynamics of ECG signals by separating between modeling temporal and amplitude variations. To evaluate our proposal, we consider ECG signals taken from the MIT-BIH arrhythmia database for training our models. The obtained experimental results demonstrate the efficacy of our approach for generating synthetic ECG signals and improving ECG classification.</t>
  </si>
  <si>
    <t>Magnetic Resonance Imaging provides unprecedented images of the brain. Unfortunately, scanners and acquisition protocols can significantly impact MRI scans. The development of statistical methods able to reduce this variability without altering the relevant information in the scans, often coined harmonization methods, has been the topic of an increasing research effort supported by the recent growth of publicly available neuroimaging data sets and new possibilities for combining them to achieve greater statistical power. In this work, we focus on the challenges specifically raised by the harmonization of resting-state functional MRI scans. We propose to harmonize resting-state fMRI scans by reducing the impact of covariates such as scanner differences and scanning protocols on their associated functional connectomes and then propagating the changes back to the rs-fMRI time series. We use Riemannian geometric frameworks to preserve the mathematical properties of functional connectomes during their harmonization, and we demonstrate how state-of-the-art harmonization methods can be embedded within these frameworks to reduce covariates effects while preserving the relevant clinical information associated with aging or brain disorders. During our experiments, a large set of synthetic data was generated and processed to compare eighty variants of the proposed approach. The framework achieving the best harmonization was then applied to three low-dimensional data sets made of 712 sets of fMRI time series provided by the ABIDE consortium and two high-dimensional data sets obtained by processing 1527 rs-fMRI scans provided by the Human Connectome Project, the Framingham Heart Study and the Genetics of Brain Structure and Function study. These experiments established that our new framework could successfully harmonize low-dimensional connectomes and voxelwise functional time series and confirmed the need for preserving connectomes properties during their harmonization.</t>
  </si>
  <si>
    <t>The use of the non-negative matrix factorization (NMF) technique is validated for automatically extracting physically relevant components from atomic pair distribution function (PDF) data from time-series data such as in situ experiments. The use of two matrix-factorization techniques, principal component analysis and NMF, on PDF data is compared in the context of a chemical synthesis reaction taking place in a synchrotron beam, applying the approach to synthetic data where the correct composition is known and on measured PDFs from previously published experimental data. The NMF approach yields mathematical components that are very close to the PDFs of the chemical components of the system and a time evolution of the weights that closely follows the ground truth. Finally, it is discussed how this would appear in a streaming context if the analysis were being carried out at the beamline as the experiment progressed.</t>
  </si>
  <si>
    <t>We propose a twin support vector quantile regression (TSVQR) to capture the heterogeneous and asymmetric information in modern data. Using a quantile parameter, TSVQR effectively depicts the heterogeneous distribution information with respect to all portions of data points. Correspondingly, TSVQR constructs two smaller sized quadratic programming problems (QPPs) to generate two nonparallel planes to measure the distributional asymmetry between the lower and upper bounds at each quantile level. The QPPs in TSVQR are smaller and easier to solve than those in previous quantile regression methods. Moreover, the dual coordinate descent algorithm for TSVQR also accelerates the training speed. Experimental results on six artificial data sets, five benchmark data sets, two large scale data sets, two time-series data sets, and two imbalanced data sets indicate that the TSVQR outperforms previous quantile regression methods in terms of the effectiveness of completely capturing the heterogeneous and asymmetric information and the efficiency of the learning process.</t>
  </si>
  <si>
    <t>Simple Summary This paper proposes a hybrid generative adversarial networks model-WGAN-GP-AC-to generate synthetic microscopic cell images. We generate the synthetic data for the cell types containing fewer data to obtain a balanced dataset. A balanced dataset would help enhance the classification accuracy of each cell type and help with an easy and quick diagnosis that is critical for leukemia patients. In this work, we combine images from three datasets to form a single concrete dataset with variations of multiple microscopic cell images. We provide experimental results that prove the correlation between the original and our synthetically generated data. We also deliver classification results to showcase that the generated synthetic data can be used for real-life experiments and the advancement of the medical domain. Every year approximately 1.24 million people are diagnosed with blood cancer. While the rate increases each year, the availability of data for each kind of blood cancer remains scarce. It is essential to produce enough data for each blood cell type obtained from bone marrow aspirate smears to diagnose rare types of cancer. Generating data would help easy and quick diagnosis, which are the most critical factors in cancer. Generative adversarial networks (GAN) are the latest emerging framework for generating synthetic images and time-series data. This paper takes microscopic cell images, preprocesses them, and uses a hybrid GAN architecture to generate synthetic images of the cell types containing fewer data. We prepared a single dataset with expert intervention by combining images from three different sources. The final dataset consists of 12 cell types and has 33,177 microscopic cell images. We use the discriminator architecture of auxiliary classifier GAN (AC-GAN) and combine it with the Wasserstein GAN with gradient penalty model (WGAN-GP). We name our model as WGAN-GP-AC. The discriminator in our proposed model works to identify real and generated images and classify every image with a cell type. We provide experimental results demonstrating that our proposed model performs better than existing individual and hybrid GAN models in generating microscopic cell images. We use the generated synthetic data with classification models, and the results prove that the classification rate increases significantly. Classification models achieved 0.95 precision and 0.96 recall value for synthetic data, which is higher than the original, augmented, or combined datasets.</t>
  </si>
  <si>
    <t>This study investigates the influence of rainfall variability in time and space, as well as the location of storm center, on catchment outflow hydrograph. Synthetic data of over 600 rainfall events were generated for the Walnut Gulch catchment in Arizona using two rainfall generation models. After calibrating the distributed MIKE-SHE rainfall-runoff model for a sub-catchment in the basin, we subsequently used it to simulate the entire catchment behavior by employing the generated synthetic rainfall data with predetermined characteristics. The findings demonstrate that the storm center location has a significant impact on the characteristics of the outflow hydrograph, with closer proximity to the outlet resulting in increased peak magnitude and decreased time to peak. The spatiotemporal resolution of the monitoring network also affects the hydrograph characteristics, particularly the peak magnitude, with lower resolutions leading to underestimation of peak and overestimation of time to peak. The impact of spatial resolution on hydrograph characteristics increases as the correlation of rainfall events in space decreases. However, the effect of rainfall temporal resolution on catchment response remains almost consistent regardless of temporal correlation. Ultimately, the results imply that accurate estimation of the outflow hydrograph requires a monitoring network with relatively high spatial and temporal resolutions.</t>
  </si>
  <si>
    <t>Laser biospeckle is an advanced optical technique with the ability to non-destructively visualize various transient phenomenon via spatial and temporal statistics. However, accuracy of the existing image processing techniques used to process biospeckle data is hampered by various experimental and processing dependent factors. Therefore, in this work, a novel 3D convolution neural network (3D CNN) based deep learning (DL) architecture is developed for spatio-temporal analysis of biospeckle data in both qualitative and quantitative domains that effectively reduces errors introduced due to the influence of varying experimental parameters. Firstly, 3D CNN based image processing model is proposed for spatio-temporal analysis and classification of biospeckle data. Furthermore, a novel DL based numerical indexing strategy is developed for identification of level of activity in a sample. Finally, impact of varying experimental parameters on accuracy of the proposed technique is analyzed. In this direction, multiple experiments were performed to examine the effect of variation in input data parameters such as frame dimension, frame rate, number of frames, and background noise on accuracy of the trained model. Performance of the proposed model was analyzed and compared with respect to synthetic data generated by using rotating diffuser based simulation model. Robustness of the proposed strategy was also validated experimentally on practical data associated with identification of disease in seeds. Obtained results demonstrated that the proposed technique is accurate and can perform spatio-temporal classification and numerical indexing of the biospeckle data under varying experimental parameters.</t>
  </si>
  <si>
    <t>The capability to identify emergent technologies based upon easily accessed open-source indicators, such as publications, is important for decision-makers in industry and government. The scientific contribution of this work is the proposition of a machine learning approach to the detection of the maturity of emerging technologies based on publication counts. Time-series of publication counts have universal features that distinguish emerging and growing technologies. We train an artificial neural network classifier, a supervised machine learning algo-rithm, upon these features to predict the maturity (emergent vs. growth) of an arbitrary technology. With a training set comprised of 22 technologies we obtain a classification accuracy ranging from 58.3% to 100% with an average accuracy of 84.6% for six test technologies. To enhance classifier performance, we augmented the training corpus with synthetic time-series technology life cycle curves, formed by calculating weighted averages of curves in the original training set. Training the classifier on the synthetic data set resulted in improved ac-curacy, ranging from 83.3% to 100% with an average accuracy of 90.4% for the test technologies. The perfor-mance of our classifier exceeds that of competing machine learning approaches in the literature, which report an average classification accuracy of only 85.7% at maximum. Moreover, in contrast to current methods our approach does not require subject matter expertise to generate training labels, and it can be automated and scaled.</t>
  </si>
  <si>
    <t>High-dimensional autoregressive generalized linear models arise naturally for capturing how current events trigger or inhibit future events, such as activity by one member of a social network can affect the future activities of his or her neighbors. While past work has focused on estimating the underlying network structure based solely on the times at which events occur on each node of the network, this paper examines the more nuanced problem of esti-mating context-dependent networks that reflect how features associated with an event (such as the content of a social media post) modulate the strength of influences among nodes. Specifically, we leverage ideas from compositional time series and regularization methods in machine learning to conduct context-dependent network estimation for high-dimensional autoregressive time series of annotated event data. Two models and corresponding esti-mators are considered in detail: an autoregressive multinomial model suited to categorical features and a logistic-normal model suited to features with mixed membership in different categories. Importantly, the logistic-normal model leads to a convex negative log-likelihood objective and captures dependence across categories. We provide theoretical guarantees for both estimators that are supported by simulations. We further validate our methods and demonstrate the advantages and disadvantages of both approaches through two real data examples and a synthetic data-generating model. Finally, a mixture approach enjoying both approaches' merits is proposed and illustrated on synthetic and real data examples.</t>
  </si>
  <si>
    <t>Sonar systems, such as correlation velocity logs and synthetic aperture sonars, may exploit the spatial coherence of seafloor scattering for navigation. Motion estimation algorithms find the ping-to-ping displacement within the plane of an array using the magnitude of the complex correlation coefficient as an estimator of spatial coherence. Simulation of these systems requires large amounts of spatially coherent data. Therefore, methods used to simulate spatially coherent data for evaluating these algorithms should accurately describe the probability density function of the spatial coherence estimator. Several methods have been proposed for modeling and simulation of the spatial coherence of seafloor scattering. One method uses discretized time series models, such as point or facet-based models, to describe the seafloor as an ensemble of scattering elements and generate synthetic data in the time domain. The simulated time series data is used to compute the sample correlation coefficients required by the motion estimation algorithms. Such models, however, are often computationally burdensome. An alternative method directly simulates the sample covariance using Monte Carlo draws from a complex Wishart distribution. Sample correlation coefficients are computed from the random covariance matrices. The two types of methods are compared for the simulation of 200 kHz sonar array oriented at normal incidence to the seafloor. The simulated data are shown to be equivalent for the purposes of motion estimation. There are significant computational advantages, however, to using the complex Wishart-based Monte Carlo approach.</t>
  </si>
  <si>
    <t>Chromatin conformation plays an important role in a variety of genomic processes, including genome replication, gene expression, and gene methylation. Hi-C data is frequently used to analyze structural features of chromatin, such as AB compartments, topologically associated domains, and 3D structural models. Recently, the genomics community has displayed growing interest in chromatin dynamics. Here, we present 4DMax, a novel method, which uses time-series Hi-C data to predict dynamic chromosome conformation. Using both synthetic data and real time-series Hi-C data from processes, such as induced pluripotent stem cell reprogramming and cardiomyocyte differentiation, we construct smooth four-dimensional models of individual chromosomes. These predicted 4D models effectively interpolate chromatin position across time, permitting prediction of unknown Hi-C contact maps at intermittent time points. Furthermore, 4DMax correctly recovers higher order features of chromatin, such as AB compartments and topologically associated domains, even at time points where Hi-C data is not made available to the algorithm. Contact map predictions made using 4DMax outperform naive numerical interpolation in 87.7% of predictions on the induced pluripotent stem cell dataset. A/B compartment profiles derived from 4DMax interpolation showed higher similarity to ground truth than at least one profile generated from a neighboring time point in 100% of induced pluripotent stem cell experiments. Use of 4DMax may alleviate the cost of expensive Hi-C experiments by interpolating intermediary time points while also providing valuable visualization of dynamic chromatin changes.</t>
  </si>
  <si>
    <t>Fractional cover time series of photosynthetic vegetation (PV), non-photosynthetic vegetation (NPV), and soil from remote sensing provide essential detail to understand how grasslands are affected by recent and future drought periods in the 21st century. In this regard, Sentinel-2A/B offer frequent large-area observations, which have not yet been fully exploited for a spatially continuous drought monitoring of highly dynamic Central European grasslands. In this study, we developed a generalized drought monitoring framework for Central European grasslands linking Sentinel-2 data, field survey information, and spectral unmixing. We first implemented a consistent and repeatable strategy to obtain a grassland spectral library supported by the Europe-wide Land Use/ Cover Area frame statistical Survey (LUCAS) and multitemporal Sentinel-2 data. Our library captured the spectral variability of PV, NPV, and soil cover from 12 grassland areas distributed along typical environmental and land use gradients of Central Europe. We trained a generalized regression-based unmixing model with synthetic data generated from the spectral library and compared fractional cover estimates to a multitemporal reference dataset. PV, NPV, and soil were estimated with good accuracy, achieving MAEs of 6.54%, 13.7%, and 12.2%, respectively. Local unmixing models trained on area-specific library subsets were overall outperformed by the generalized model highlighting the value of a comprehensive grassland library for generalized spectral unmixing. Based on fractional cover time series from 2017 to 2021, we calculated time series of the grassland-specific Normalized Difference Fraction Index (NDFI) capturing proportions of NPV and soil relative to PV. Comparison of annual growing season drought metrics derived from the NDFI to annual meteorological drought statistics from the Standardized Precipitation Evapotranspiration Index (SPEI) as well as the Soil Moisture Index (SMI) revealed widespread drought impacts on grasslands during the persistent drought period in Central Europe from 2018 to 2020. While impacts on grasslands overall closely followed meteorological and soil drought conditions, regionally varying drought metrics underline that local to regional environmental and hydrological conditions shaped the drought response of Central European grasslands. Our study emphasizes the value of combining Sentinel-2 data, field survey information, and spectral unmixing to enable drought monitoring across grassland gradients of Central Europe with Sentinel-2 time series.</t>
  </si>
  <si>
    <t>A new deep learning algorithm for performing anomaly detection and multi-class classification with explainability using counterfactuals is described. The system is a Variational Autoencoder (VAE) with a modified loss function and new methods for counterfactual identification. An additional hinge-loss term is added to VAE training. This enables convenient synthetic data generation and allows straightforward construction of multi-class counterfactuals. Counterfactuals are synthetic data generated to explain system decisions by answering the question: If this data was not anomalous or was in another class, what modifications would need to be made? To determine counterfactuals, a path is determined through the embedding space via adversarial attack-like techniques to minimize reconstruction error, with the restriction of minimally altering the number of columns changed. Large changes are allowed, unlike adversarial attack approaches, so changes are isolated and easily visible. Anomaly detection is performed by modifying a result to lower its anomalousness. Classification changes are performed by modifying the data to another class. Multi-class classification is performed on the embedding space of the VAE via an attached linear support vector machine (SVM). By adding the hinge-loss term to the VAE embedding training as well as the SVM, the embedding is modified to prefer class separation without being informed of the specific class labels. This causes the classes in the embedding space to be separated by hyperplanes, making counterfactual generation convenient and SVM classification accurate. Accuracy is shown to be comparable to other deep learners. Approaches to accommodating the image and time-series data are discussed.</t>
  </si>
  <si>
    <t>Modeling High Dimensional Signal Data (HDSD) is challenging due to statistical complexities and an imbalance of noise to signal data, which creates ground truth problems. Likewise, enabling recognition and detection analytics on the information-bearing portion of the noise-obscured HDSD is computationally cost-prohibitive due to the unprecedented size, speed, and scale of HDSD. Consequently, human experts often out-perform Deep Learning (DL) algorithms at HDSD recognition. This is problematic due to the spectrum of applications reliant on accurate HDSD detection. These include multi-sensor and biologic signal detection, virus outbreak surveillance, genetic association identification, image, audio, and sonar processing, source separation for speech identification, astrophysical source detection, financial time series, and satellite payload processing. To solve this problem and facilitate favorable DL outcomes, synthetic data possessing enough positive samples is needed to balance the HDSD dataset. Research reveals an entangled Quantum Generative Adversarial Network (QGAN) utilizing parameterized quantum circuits for the QGAN Generator (QGEN) and Discriminator (QDIS) exhibit an exponential advantage over a classical-GAN when generating highly accurate and cost-effective synthetic data. Using this method, an unsupervised TensorFlow-Quantum QGAN is prepared from Cirq Noisy Intermediate-Scale Quantum (NISQ) circuits. The QGEN and QDIS create new statistically consistent synthetic HDSD from real data; thereby solving the ground truth problem. Next, TensorFlow-GPU facilitates classical-DL to train the new synthetic HDSD dataset. Once validated, the TensorFlow model is exported to the production Vertica analytics tier for fast and accurate ML inference, where the HDSD is instantly identified and classified at ingest.</t>
  </si>
  <si>
    <t>A physics-informed neural network (PINN) embedded with the susceptible-infected-removed (SIR) model is devised to understand the temporal evolution dynamics of infectious diseases. Firstly, the effectiveness of this approach is demonstrated on synthetic data as generated from the numerical solution of the susceptible-asymptomatic-infected-recovered-dead (SAIRD) model. Then, the method is applied to COVID-19 data reported for Germany and shows that it can accurately identify and predict virus spread trends. The results indicate that an incomplete physics-informed model can approach more complicated dynamics efficiently. Thus, the present work demonstrates the high potential of using machine learning methods, e.g., PINNs, to study and predict epidemic dynamics in combination with compartmental models.</t>
  </si>
  <si>
    <t>Objective: Doppler ultrasound (DU) is used to detect venous gas emboli (VGE) post dive as a marker of decompression stress for diving physiology research as well as new decompression procedure validation to minimize decompression sickness risk. In this article, we propose the first deep learning model for VGE grading in DU audio recordings. Methods: A database of real-world data was assembled and labeled for the purpose of developing the algorithm, totaling 274 recordings comprising both subclavian and precordial measurements. Synthetic data was also generated by acquiring baseline DU signals from human volunteers and superimposing laboratory-acquired DU signals of bubbles flowing in a tissue mimicking material. A novel squeeze-and-excitation deep learning model was designed to effectively classify recordings on the 5-class Spencer scoring system used by trained human raters. Results: On the real-data test set, we show that synthetic data pretraining achieves average ordinal accuracy of 84.9% for precordial and 90.4% for subclavian DU which is a 24.6% and 26.2% increase over training with real-data and time-series augmentation only. The weighted kappa coefficients of agreement between the model and human ground truth were 0.74 and 0.69 for precordial and subclavian respectively, indicating substantial agreement similar to human inter-rater agreement for this type of data. Conclusion: The present work demonstrates the first application of deep-learning for DU VGE grading using a combination of synthetic and real-world data. Significance: The proposed method can contribute to accelerating DU analysis for decompression research.</t>
  </si>
  <si>
    <t>Although empirical mode decomposition (EMD) was developed to analyze nonlinear and non-stationary data in the beginning, the purpose of this study is to propose a new method based on EMD to synthesize and generate data which be interfered with the non-stationary problems. While using EMD to decompose flow record, the intrinsic mode functions and residue of a given record can be re-arranged and re-combined to generate synthetic time series with the same period. Next, the new synthetic and historical flow data will be used to simulate the water supply system of Hushan reservoir, and explore the difference between the newly synthetic and historical flow data for each goal in the water supply system of Hushan reservoir. Compared the historical flow with the synthetic data generated by EMD, the synthetic data is similar to the historical flow distribution overall. The flow during dry season changes in significantly (0.78 m(3)/s); however, the flow distribution during wet season varies significantly (0.63 m(3)/s). There are two analytic scenarios for demand. For Scenario I, without supporting industrial demand, the simulation results of the generation data of Method I and II show that both are more severe than the current condition, the shortage index of each method is between 0.67-1.96 but are acceptable. For Scenario II, no matter in which way the synthesis flow is simulated, supporting industrial demand will seriously affect the equity of domestic demand, the shortage index of each method is between 1.203 and 2.12.</t>
  </si>
  <si>
    <t>We present a methodology to estimate quantitatively the area and depth of horizontal defects that generate heat in non-destructive tests such as burst vibrothermography or inductive thermography, without previous knowledge of the shape of the heat source. The method is based on extracting the temporal evolution of the temperature at the centre of the heated region, together with the thermogram obtained at the end of the excitation. The temperature displayed in this thermogram is averaged in circumferences concentric with the centre of the heated region to obtain an averaged radial profile which is fitted, together with the temporal evolution of the temperature, to a circular heat source model. By fitting synthetic data corresponding to rectangular heat sources with added noise, we analyse the accuracy of the method to retrieve the area and depth of the heat source for different depths and aspect ratios. Experimental results show that the method is able to estimate the area and depth of heat sources with aspect ratios below 1/1.5 with accuracy of about 10%.</t>
  </si>
  <si>
    <t>Crowdsourcing is a popular approach to collect annotations for unlabeled data instances. It involves collecting a large number of annotations from several, often naive untrained annotators for each data instance which are then combined to estimate the ground truth. Further, annotations for constructs such as affect are often multi-dimensional with annotators rating multiple dimensions, such as valence and arousal, for each instance. Most annotation fusion schemes however ignore this aspect and model each dimension separately. In this article we address this by proposing a generative model for multi-dimensional annotation fusion, which models the dimensions jointly leading to more accurate ground truth estimates. The model we propose is applicable to both global and time series annotation fusion problems and treats the ground truth as a latent variable distorted by the annotators. The model parameters are estimated using the Expectation-Maximization algorithm and we evaluate its performance using synthetic data and real emotion corpora as well as on an artificial task with human annotations.</t>
  </si>
  <si>
    <t>For the development of muscle-machine interfaces (MuMIs), researchers have relied mainly on Electromyography (EMG) signals. However, these signals require complex hardware systems, as well as specialized signal processing and feature extraction methods. To overcome these issues, in our previous work, we proposed a novel MuMI for decoding human intention and motion, called Lightmyography (LMG). To improve the performance of this interface even further, in this work, we employ two novel deep learning techniques called Temporal Multi-Channel Transformer (TMC-T) and Temporal Multi-Channel Vision Transformer (TMC-ViT) for the classification of hand gestures based on the LMG data. The performance of these two Transformer-based methods is evaluated and compared with other well-known deep learning and classical machine learning methods. This work also addresses the influence of varying parameters defined during the training phase of decoding models, such as the size and shape of the input data packet. A series of data augmentation techniques were also employed to generate synthetic data and increase the dataset size so as to train deep learning models more efficiently.</t>
  </si>
  <si>
    <t>The circadian rhythm drives the oscillatory expression of thousands of genes across all tissues, coordinating physiological processes. The effect of this rhythm on health has generated increasing interest in discovering genes under circadian control by searching for periodic patterns in transcriptomic time-series experiments. While algorithms for detecting cycling transcripts have advanced, there remains little guidance quantifying the effect of experimental design and analysis choices on cycling detection accuracy. We present TimeTrial, a user-friendly benchmarking framework using both real and synthetic data to investigate cycle detection algorithms' performance and improve circadian experimental design. Results show that the optimal choice of analysis method depends on the sampling scheme, noise level, and shape of the waveform of interest and provides guidance on the impact of sampling frequency and duration on cycling detection accuracy. The TimeTrial software is freely available for download and may also be accessed through a web interface. By supplying a tool to vary and optimize experimental design considerations, TimeTrial will enhance circadian transcriptomics studies.</t>
  </si>
  <si>
    <t>Assessing directional influences between neurons is instrumental to understand how brain circuits process information. To this end, Granger causality, a technique originally developed for time-continuous signals, has been extended to discrete spike trains. A fundamental assumption of this technique is that the temporal evolution of neuronal responses must be due only to endogenous interactions between recorded units, including self-interactions. This assumption is however rarely met in neurophysiological studies, where the response of each neuron is modulated by other exogenous causes such as, for example, other unobserved units or slow adaptation processes. Here, we propose a novel point-process Granger causality technique that is robust with respect to the two most common exogenous modulations observed in real neuronal responses: within-trial temporal variations in spiking rate and between-trial variability in their magnitudes. This novel method works by explicitly including both types of modulations into the generalized linear model of the neuronal conditional intensity function (CIF). We then assess the causal influence of neuron i onto neuron j by measuring the relative reduction of neuron j's point process likelihood obtained considering or removing neuron i. CIF's hyper-parameters are set on a per-neuron basis by minimizing Akaike's information criterion. In synthetic data sets, generated by means of random processes or networks of integrate-and-fire units, the proposed method recovered with high accuracy, sensitivity and robustness the underlying ground-truth connectivity pattern. Application of presently available point-process Granger causality techniques produced instead a significant number of false positive connections. In real spiking responses recorded from neurons in the monkey pre-motor cortex (area F5), our method revealed many causal relationships between neurons as well as the temporal structure of their interactions. Given its robustness our method can be effectively applied to real neuronal data. Furthermore, its explicit estimate of the effects of unobserved causes on the recorded neuronal firing patterns can help decomposing their temporal variations into endogenous and exogenous components. Author summary Modern techniques in Neuroscience allow to investigate the brain at the network level by studying the functional connectivity between neurons. To this end, Granger causality has been extended to point process spike trains. A fundamental assumption of this technique is that there should be no unobserved causes of temporal variability in the recorded spike trains. This, however, greatly limits its applicability to real neuronal recordings as, very often, not all the sources of variability in neuronal responses can be concurrently recorded. We present here a robust point-process Granger causality technique that overcomes this problem by explicitly incorporating unobserved sources of variability into the model of neuronal spiking responses. In synthetic data sets our new technique correctly recovered the underlying ground-truth functional connectivity between simulated units with a great degree of accuracy. Furthermore, its application to real neuronal recordings revealed many causal relationships between neurons as well as the temporal structure of their interactions. Our results suggest that our novel Granger causality method is robust and it can be used to study the function connectivity between a set of simultaneously recorded spiking neurons, even in presence of unobserved causes of temporal modulations.</t>
  </si>
  <si>
    <t>The robustness of two widespread multifractal analysis methods, one based on detrended fluctuation analysis and one on wavelet leaders, is discussed in the context of time-series containing non-uniform structures with only isolated singularities. Signals generated by simulated and experimentally-realized chaos generators, together with synthetic data addressing particular aspects, are taken into consideration. The results reveal essential limitations affecting the ability of both methods to correctly infer the non-multifractal nature of signals devoid of a cascade-like hierarchy of singularities. Namely, signals harboring only isolated singularities are found to artefactually give rise to broad multifractal spectra, resembling those expected in the presence of a well-developed underlying multifractal structure. Hence, there is a real risk of incorrectly inferring multifractality due to isolated singularities. The careful consideration of local scaling properties and the distribution of Holder exponent obtained, for example, through wavelet analysis, is indispensable for rigorously assessing the presence or absence of multifractality.</t>
  </si>
  <si>
    <t>Realistic fine-grained multi-agent simulation of real-world complex systems is crucial for many downstream tasks such as reinforcement learning. Recent work has used generative models (GANs in particular) for providing high-fidelity simulation of real-world systems. However, such generative models are often monolithic and miss out on modeling the interaction in multi-agent systems. In this work, we take a first step towards building multiple interacting generative models (GANs) that reflects the interaction in real world. We build and analyze a hierarchical set-up where a higher-level GAN is conditioned on the output of multiple lower-level GANs. We present a technique of using feedback from the higher-level GAN to improve performance of lower-level GANs. We mathematically characterize the conditions under which our technique is impactful, including understanding the transfer learning nature of our set-up. We present three distinct experiments on synthetic data, time series data, and image domain, revealing the wide applicability of our technique.</t>
  </si>
  <si>
    <t>Text line recognition methods can be categorized into explicit segmentation based and implicit segmentation based ones. Explicit segmentation based methods require character -level annotation during training, while implicit segmentation based methods, trained on line -level annotated data, face alignment drift challenges. Though some methods have been proposed to address these challenges using weakly supervised object detection, they often rely on cumbersome pseudo -box generation processes and complex decoding. In this paper, we propose a unified framework to overcome these challenges, achieving high accuracy in text recognition and character segmentation. To eliminate the need of character -level annotated real text line data in training, we introduce a novel training paradigm that utilizes character -level annotated synthetic data and line -level annotated real data jointly. For synthetic data, candidate characters are explicitly aligned with labeled characters to generate hard labels for supervising model training. For real data, implicit alignment is produced by Connectionist Temporal Classification (CTC) mapping to provide soft labels for weakly -supervised model training. And for inference, we propose two decoding strategies leveraging the advantages of Non -Maximum Suppression (NMS) and CTC decoding. Extensive experiments on benchmark datasets demonstrate the superior performance of our method in text recognition and character localization, even with minimal amounts of character -level annotated line data.</t>
  </si>
  <si>
    <t>We are developing a computer-aided diagnosis system for rheumatoid arthritis. X-rays images are widely used to diagnose the rheumatoid arthritis. However, it is difficult for physicians to read minute changes from the images. Therefore, we propose a method to visualize lesions in the phalangeal region by comparing past and current images of the same subject using a temporal subtraction technique. The proposed method consists of three steps: segmentation of phalanges, registration, and generation of subtraction images. First, the phalangeal region is extracted from the hand CR image using DeepLabv3+. Next, the past and current phalangeal region images are aligned by geometric-matching based on a CNN (convolutional neural networks) with instance-specific optimization. Finally, we apply the temporal subtraction technique to those images. We confirmed the effectiveness of the proposed registration method in an experiment using synthetic data. Also, the proposed method was applied to a pair of past and current image sets on same subject to generate a subtraction image. As a result, we confirmed that the proposed method can visualize changes between past and current images.</t>
  </si>
  <si>
    <t>This manuscript presents a novel model for generating synthetic data for a biological molecular communication (MC) system to train a Neural Network (NN) for the purpose of discriminating transmitted bits. To achieve this, a deep learning algorithm was trained using the synthetic data and tested against experimentally measured data. The polynomial curve fitting coefficients are chosen as features. The featurization stage is followed by a NN that captures different aspects of the temporal correlation of the received signals. The real data was collected from an MC testbed that employed transfected Escherichia coli (E. coli) bacteria expressing the light -driven proton pump gloeorhodopsin from Gloeobacter violaceus. By stimulating the bacteria with externally controlled light, protons were secreted, which changed the pH level of the environment. A pH detector was then used to measure the pH of the environment. We propose the use of a deep convolutional neural network to detect the transmitted bits. This paper discusses the data augmentation, processing, and NNs that are pertinent to practical MC problems. The trained algorithm demonstrated an accuracy of over 99.9% in detecting transmitted bits from received signals at a bit rate of 1 bit/min, without requiring any specific knowledge of the underlying channel.</t>
  </si>
  <si>
    <t>Companies that own water systems to provide water storage and distribution services always strive to enhance and efficiently distribute water to different places for various purposes. However, these water systems are likely to face problems ranging from leakage to destruction of infrastructures, leading to economic and life losses. Thus, apprehending the nature of abnormalities that may interrupt or aggravate the service or cause the destruction is at the core of their business model. Normally, companies use sensor networks to monitor these systems and record operational data including any fluctuations in water levels considered abnormalities. Detecting abnormalities allows water companies to enhance the service's sustainability, quality, and affordability. This study investigates a 2D-CNN-based method for detecting water-level abnormalities as time-series anomaly pattern detection in the One-Class Classification (OCC) problem. Moreover, since abnormal data are usually scarce or unavailable, we explored a cheap method to generate synthetic temporal data and use them as a target class in addition to the normal data to train the CNN model for feature extraction and classification. These settings allow us to train a model to learn relevant pattern representations of the given classes in a binary classification fashion using cross-entropy loss. The ultimate goal of these investigations is to determine if any 2D-CNN-based model can be trained from scratch or if transfer learning of any pre-trained CNN model can be partially trained and used as the base network for one-class classification. The evaluation of the proposed One-Class CNN and previous approaches have shown that our approach has outperformed several state-of-the-art approaches by a significant margin. Additionally, in this paper, we mention two interesting findings: using synthetic data as the pseudo-class is a promising direction, and transfer learning should be dealt with considering that underfitting can happen because the transferred model is too complicated for training data.</t>
  </si>
  <si>
    <t>The closure phase, which is a circular summation of the phases of the three multilooked interferograms, comprises a geophysical component and phase noise. In agricultural regions of southern Spain, encompassing both open crop fields and greenhouses, the closure phases constructed from Sentinel-1 acquisitions consistently exhibit positive signatures. The evolution of these observations appears to be related to the phenological stages of plants, as evidenced by crop calendars. Moreover, the signatures of closure phases stand out as a potential indicator of vegetation development under dense vegetation conditions when compared with coherence and normalized radar cross section (NRCS). Two existing models, one based on dielectric variation in the subsurface and another on volume scattering combined with perpendicular baselines, do not explain observed time series. Therefore, the presence of these positive closure phases implies the existence of supplementary factors contributing to closure phases associated with plant development. In this context, we explore two potential factors: variations in dielectric properties within crop canopies and the line-of-sight (LoS) motion of crops. These factors are considered to establish connections between temporal changes in vegetation parameters and observed closure phase signatures. Regarding the first factor, we characterize the crop canopies using the dielectric constant of an equivalent medium, thereby capturing changes in wave propagation within the canopies due to leaves and vertical stalks' development throughout the crop growth stages. We then model their contributions to closure phases in a manner analogous to an existing soil moisture model. Using realistic vegetation parameters derived from in situ measurements, this forward model generates synthetic data comparable in magnitude to the observations. As for the second factor, we propose an additional contributing mechanism to closure phases-skewed motion in the radar LoS direction induced by plant growth. This motion model is mathematically verified under a small-motion approximation. Both the models offer valuable insights into the origins of geophysical closure phases.</t>
  </si>
  <si>
    <t>Seismic inversion is the process of converting seismic reflectivity data into physical subsurface properties. The most common inversion methods use physics-based forward modeling, but these require time-consuming steps, such as initial model building and wavelet extraction. Coherent noise in the seismic volume also may lead to suboptimal results. Advances in deep learning enable the development of new geophysical workflows that may help overcome these challenges. One example is the temporal convolutional network (TCN), a deep neural network that learns from sequential data, such as seismic traces. Previous research using the TCN architecture has indicated promising inversion results on synthetic data. However, applying the method to field data has several additional challenges that need to be considered, including complex noise and limited well availability. We used a poststack field data set containing coherent noise to evaluate the TCN approach for acoustic impedance inversion under these conditions. Despite the small data set, a TCN trained using traces and logs acquired at well locations produced better results than conventional inversion when supplemented with an additional time feature. While the physics-based inversion created false artifacts related to the noise, the neural network approach learned to ignore the suspected multiple events. Supervised learning using well data also makes semi-automated inversion a possibility. However, obtaining acceptable results using the few locations with logged boreholes may only be possible in relatively simple geological scenarios. To overcome the issue of small data sets, we developed a workflow for generating realistic synthetic data to provide more samples and variation for model training. A TCN trained using synthetic data ultimately produced the best impedance estimates, but care is needed to ensure the synthetic traces contain realistic noise. Overall, we show that a TCN can successfully invert seismic data contaminated with coherent noise, producing superior results compared to model-based inversion.</t>
  </si>
  <si>
    <t>The prevalence of multivariate space-time data collected from monitoring networks and satellites, or generated from numerical models, has brought much attention to multivariate spatio-temporal statistical models, where the covariance function plays a key role in modeling, inference, and prediction. For multivariate space-time data, understanding the spatio-temporal variability, within and across variables, is essential in employing a realistic covariance model. Meanwhile, the complexity of generic covariances often makes model fitting very challenging, and simplified covariance structures, including symmetry and separability, can reduce the model complexity and facilitate the inference procedure. However, a careful examination of these properties is needed in real applications. In the work presented here, we formally define these properties for multivariate spatio-temporal random fields and use functional data analysis techniques to visualize them, hence providing intuitive interpretations. We then propose a rigorous rank-based testing procedure to conclude whether the simplified properties of covariance are suitable for the underlying multivariate space-time data. The good performance of our method is illustrated through synthetic data, for which we know the true structure. We also investigate the covariance of bivariate wind speed, a key variable in renewable energy, over a coastal and an inland area in Saudi Arabia. The Supplementary Material is available online, including the R code for our developed methods.</t>
  </si>
  <si>
    <t>Understanding the coupling structure of interacting systems is an important open problem, and many methods have been proposed to reconstruct a network from observed data. Most require continuous observation of the nodes' dynamics; however, in many situations, we can only monitor the times when some events occur (e.g., in neural systems, spike times). Here, we propose a method for network reconstruction based on the analysis of event times at the network's nodes. First, from the event times, we generate phase time series. Then, we assimilate the phase time series to the Kuramoto model by using the unscented Kalman filter (UKF) that returns the inferred coupling coefficients. Finally, we use a clustering algorithm to discriminate the coupling coefficients into two groups that we associate with existing and non-existing links. We demonstrate the method with synthetic data from small networks of Izhikevich neurons, where we analyze the spike times, and with experimental data from a larger network of chaotic electronic circuits, where the events are voltage threshold-crossings. We also compare the UKF with the performance of the cross-correlation (CC), and the mutual information (MI). We show that, for neural network reconstruction, UKF often outperforms CC and MI, while for electronic network reconstruction, UKF shows similar performance to MI, and both methods outperform CC. Altogether, our results suggest that when event times are the only information available, the UKF can give a good reconstruction of small networks. However, as the network size increases, the method becomes computationally demanding.</t>
  </si>
  <si>
    <t>One of the major bottlenecks in refining supervised algorithms is data scarcity. This might be caused by a number of reasons often rooted in extremely expensive and lengthy data collection processes. In natural domains such as Heliophysics, it may take decades for sufficiently large samples for machine learning purposes. Inspired by the massive success of generative adversarial networks (GANs) in generating synthetic images, in this study we employed the conditional GAN (CGAN) on a recently released benchmark dataset tailored for solar flare forecasting. Our goal is to generate synthetic multivariate time-series data that (1) are statistically similar to the real data and (2) improve the performance of flare prediction when used to remedy the scarcity of strong flares. To evaluate the generated samples, first, we used the Kullback-Leibler divergence and adversarial accuracy measures to quantify the similarity between the real and synthetic data in terms of their descriptive statistics. Second, we evaluated the impact of the generated samples by training a predictive model on their descriptive statistics, which resulted in a significant improvement (over 1100% in TSS and 350% in HSS). Third, we used the generated time series to examine their high-dimensional contribution to mitigating the scarcity of the strong flares, which we also observed a significant improvement in terms of TSS (4%, 7%, and 31%) and HSS (75%, 35%, and 72%), compared to oversampling, undersampling, and synthetic oversampling methods, respectively. We believe our findings can open new doors toward more robust and accurate flare forecasting models.</t>
  </si>
  <si>
    <t>Energy storage systems have been in the spotlight for the past decade as they offer tangible solutions to the ever-growing pollution problem faced by the planet. These storage systems, primarily lithium-ion based, power most of the mobile devices and electric vehicles (EVs). Substantial efforts are being made to electrify every mode of transportation to combat climate change. Accurate state-of-charge (SOC) and state-of-health (SOH) assessment of lithium-ion batteries play an important role for determining the available range in EVs. Research in this area of capacity estimation demands extensive curated battery parameter data such as voltage, current, and temperature. Performing repeated experiments to collect these data is expensive and tedious. Also, lack of diversity in open access datasets has limited research in this area. This paper introduces a generative adversarial network (GAN)-based approach for data augmentation. This technique enables expansion of sparse datasets in-turn enhancing the learning capability of Neural Networks used for SOC/SOH estimation. A time series GAN is used in the present work to produce synthetic data. This technique was evaluated on two publicly available battery parameter datasets to test its effectiveness. A Kullback-Leibler Divergence value of 0.2317 and 1.0572 was obtained for the battery dataset obtained from NASA prognostics repository and Oxford battery degradation dataset, respectively. The contributions of the paper include: (a) synthetic time-series data augmentation of battery parameters, (b) high-fidelity diverse data generation of battery profile data such as voltage, current, temperature, and SOC.</t>
  </si>
  <si>
    <t>With the difficulty of collecting desirable training data due to the heterogeneities of IoT sensors in various buildings and the scarcity of fire events, it is time consuming and expensive to apply data-driven deep learning approaches to fire detection systems in specific building environments. Simulation-based learning has been actively researched to mitigate data scarcity problems by reproducing potential fire events. Since simulation-based learning mainly depends on synthetic training data, trained deep learning models may generate erroneous predictions in real-world scenarios that are unlike any of the training samples. In this paper, we propose a trustworthy building fire detection framework based on a multioutput encoder-decoder network, named MEDNet, which is designed for the practical usage of simulation-based learning in building fire detection. The fundamental steps of our approach are (1) modeling and simulating fire events to create realistic synthetic data that reflect data from actual buildings, (2) predicting a fire event and dissimilarities between real input data and synthetic training data based on the trained MEDNet model, and (3) operating a switching mechanism to use a knowledge-based method that does not depend on synthetic training data when dissimilarities exist. Finally, we perform simulation experiments based on a real building compartment where the proposed framework is compared with conventional time-series classification networks on various evaluation datasets. The proposed framework is trustworthy in practical usage because MEDNet with a switching mechanism achieves a 36.65% higher F1-score than conventional time-series classification networks and generates false-positive predictions lower than 0.02% even in unpredictable scenarios.</t>
  </si>
  <si>
    <t>Type 1 diabetes (T1D) outcome prediction plays a vital role in identifying novel risk factors, ensuring early patient care and designing cohort studies. TEDDY is a longitudinal cohort study that collects a vast amount of multi-omics and clinical data from its participants to explore the progression and markers of T1D. However, missing data in the omics profiles make the outcome prediction a difficult task. TEDDY collected time series gene expression for less than 6% of enrolled participants. Additionally, for the participants whose gene expressions are collected, 79% time steps are missing. This study introduces an advanced bioinformatics framework for gene expression imputation and islet autoimmunity (IA) prediction. The imputation model generates synthetic data for participants with partially or entirely missing gene expression. The prediction model integrates the synthetic gene expression with other risk factors to achieve better predictive performance. Comprehensive experiments on TEDDY datasets show that: (1) Our pipeline can effectively integrate synthetic gene expression with family history, HLA genotype and SNPs to better predict IA status at 2 years (sensitivity 0.622, AUC 0.715) compared with the individual datasets and state-of-the-art results in the literature (AUC 0.682). (2) The synthetic gene expression contains predictive signals as strong as the true gene expression, reducing reliance on expensive and long-term longitudinal data collection. (3) Time series gene expression is crucial to the proposed improvement and shows significantly better predictive ability than cross-sectional gene expression. (4) Our pipeline is robust to limited data availability. Availability: Code is available at https:// github.comicompbiolabuct/TEDDY</t>
  </si>
  <si>
    <t>Recent publications on automatic-speech-recognition (ASR) have a strong focus on attention encoder-decoder (AED) architectures which tend to suffer from over-fitting in low resource scenarios. One solution to tackle this issue is to generate synthetic data with a trained text-to-speech system (TTS) if additional text is available. This was successfully applied in many publications with AED systems, but only very limited in the context of other ASR architectures. We investigate the effect of varying pre-processing, the speaker embedding and input encoding of the TTS system w.r.t. the effectiveness of the synthesized data for AED-ASR training. Additionally, we also consider internal language model subtraction for the first time, resulting in up to 38% relative improvement. We compare the AED results to a state-of-the-art hybrid ASR system, a monophone based system using connectionist-temporal-classification (CTC) and a monotonic transducer based system. We show that for the later systems the addition of synthetic data has no relevant effect, but they still outperform the AED systems on LibriSpeech-100h. We achieve a final word-error-rate of 3.3%/10.0% with a hybrid system on the clean/noisy test-sets, surpassing any previous state-of-the-art systems on Librispeech-100h that do not include unlabeled audio data.</t>
  </si>
  <si>
    <t>Background: The analysis of connectivity has become a fundamental tool in human neuroscience. Granger Causality Mapping is a data-driven method that uses Granger Causality (GC) to assess the existence and direction of influence between signals, based on temporal precedence of information. More recently, a theory of Granger causality has been developed for state-space (SS-GC) processes, but little is known about its statistical validation and application on functional magnetic resonance imaging (fMRI) data. New method: We explored different multivariate computational frameworks to define the optimal combination for GC estimation. We hypothesized a new heuristic, combining SS-GC with a distinct statistical validation technique, Time Reversed Testing, validating it on synthetic data. We test its performance with a number of experimental parameters, including block structure, sampling frequency, noise and system mean pairwise correlation, using a statistical framework of binary classification. Results: We found that SS-GC with time reversed testing outperforms other frameworks. The results validate the application of SS-GC to generative models. When estimating reliable causal relations, SS-GC returns promising results, especially when considering synthetic data with a high impact of noise and sampling rate. Conclusions: In this study, we empirically explored the boundaries of SS-GC with time reversed testing, a data-driven causality analysis framework with potential applicability to fMRI data.</t>
  </si>
  <si>
    <t>Our goal is to synthesize 3D human motions given textual inputs describing simultaneous actions, for example 'waving hand' while 'walking' at the same time. We refer to generating such simultaneous movements as performing spatial compositions. In contrast to temporal compositions that seek to transition from one action to another, spatial compositing requires understanding which body parts are involved in which action, to be able to move them simultaneously. Motivated by the observation that the correspondence between actions and body parts is encoded in powerful language models, we extract this knowledge by prompting GPT-3 with text such as what are the body parts involved in the action ?, while also providing the parts list and few-shot examples. Given this action-part mapping, we combine body parts from two motions together and establish the first automated method to spatially compose two actions. However, training data with compositional actions is always limited by the combinatorics. Hence, we further create synthetic data with this approach, and use it to train a new state-of-the-art text-to-motion generation model, called SINC (SImultaneous actioN Compositions for 3D human motions). In our experiments, we find that training with such GPT-guided synthetic data improves spatial composition generation over baselines. Our code is publicly available at sinc.is.tue.mpg.de.</t>
  </si>
  <si>
    <t>Functional magnetic resonance imaging (fMRI) is one of the most popular methods for studying the human brain. Task-related fMRI data processing aims to determine which brain areas are activated when a specific task is performed and is usually based on the Blood Oxygen Level Dependent (BOLD) signal. The background BOLD signal also reflects systematic fluctuations in regional brain activity which are attributed to the existence of resting-state brain networks. We propose a new fMRI data generating model which takes into consideration the existence of common task-related and resting-state components. We first estimate the common task-related temporal component, via two successive stages of generalized canonical correlation analysis and, then, we estimate the common task-related spatial component, leading to a task-related activation map. The experimental tests of our method with synthetic data reveal that we are able to obtain very accurate temporal and spatial estimates even at very low Signal to Noise Ratio (SNR), which is usually the case in fMRI data processing. The tests with real-world fMRI data show significant advantages over standard procedures based on General Linear Models (GLMs).</t>
  </si>
  <si>
    <t>Energy disaggregation (or Non-Intrusive Load Monitoring - NILM) is the task of estimating the electricity consumption of each appliance in a household from the total electricity consumption. Disaggregated consumption gives information on each appliance and helps to find ways to reduce a household's energy consumption. Recent progress in deep neural networks for computer vision and natural language processing gives inspiration to train general architectures on time series data in order to improve the state of the art on NILM, but lack of supervised data is one of the main problems stalling the improvement of disaggregation algorithms. In this paper, we introduce a new multi-agent based simulator that enables to generate synthetic data according to real time-use surveys. This synthetic dataset is used as a training set in the NILM learning process: we show that this data augmentation improves the accuracy of the disaggregation. In addition, we present four neural network architectures to estimate appliances consumption and establish a baseline architecture on the data coming from the synthetic generator.</t>
  </si>
  <si>
    <t>This paper uses Neural ODE (NODE) based models to generate continuous medical time series. We also introduce a new technique to design the generative adversarial network (GAN) with Neural ODE (NODE) based Generator and Discriminator. During the Performace evaluation of the proposed model, we find that data generated by a NODE-based generator is more continuous than traditional GAN. Therefore, the proposed GAN model becomes more robust. On the other hand, the traditional GAN model demonstrates unstable training and unsupervised learning, which often make it difficult to determine the quality of the result. For this work, we design NODE based models as a generator and a discriminator to make the GAN model datadriven. The data-driven approach helps us overcome the unstable training of the traditional GAN model and improve the quality of the result. We used different evaluation metrics to quantitatively assess generated synthetic data for real-world applications and data analysis. We also evaluate the existing GAN model and the proposed models to understand the comparative efficiency of medical data synthesis.</t>
  </si>
  <si>
    <t>Fuzzy cognitive maps (FCMs) learning is a hot topic in recent years. However, as the number of concepts increases in FCMs, it is difficult to learn the sparse and robust FCMs from a small amount of data, especially from noise data. In this paper, a new large-scale FCMs learning method based on the sparse regression of adaptive loss function is presented, marked as AQP-FCM. Adaptive loss function and L1\documentclass[12pt]{minimal} \usepackage{amsmath} \usepackage{wasysym} \usepackage{amsfonts} \usepackage{amssymb} \usepackage{amsbsy} \usepackage{mathrsfs} \usepackage{upgreek} \setlength{\oddsidemargin}{-69pt} \begin{document}$$L_1$$\end{document}-norm are introduced in the model to deal with noise data. We solve the model by ADMM method and quadratic programming method to learn the FCMs better. Moreover, the convergence of model is proved. We did a series of experiments under the synthetic data of time series and noise synthesis data. AQP-FCM is also applied to reconstruct gene regulatory network (GRNs). The results of the experiments show that the proposed AQP-FCM method has good performance.</t>
  </si>
  <si>
    <t>Drones have become essential tools across various industries due to their ability to provide real-time data and perform automated tasks. However, integrating multiple sensors on a single drone poses challenges such as payload limitations and data management issues. This paper proposes a comprehensive system that leverages advanced deep learning techniques, specifically an attention-based generative adversarial network (GAN), to address data scarcity in drone-collected time-series sensor data. By adjusting sensing frequency based on operational conditions while maintaining data resolution, our system ensures consistent and high-quality data collection. The spatiotemporal The attention mechanism within the GAN enhances the generation of synthetic data, filling gaps caused by reduced sensing frequency with realistic data. This approach improves the efficiency and performance of various applications, such as precision agriculture, environmental monitoring, and surveillance. The experimental results demonstrated the effectiveness of our methodology in extending the operational range and duration of drones and providing reliable augmented data utilizing a variety of evaluation metrics. Furthermore, the superior performance of the proposed system was verified by comparing it with various comparative GAN models.</t>
  </si>
  <si>
    <t>Global System for Mobile Communications (GSM) data provides valuable insights into travel demand patterns by capturing people's consecutive locations. A major challenge, however, is how the polling interval (PI; the time between consecutive location updates) affects the accuracy in reconstructing the spatio-temporal travel patterns. Longer PIs will lead to lower accuracy and may even miss shorter activities or trips when not properly accounted for. In this paper, we analyze the effects of the PI on the ability to reconstruct an origin-destination (OD) matrix. We also propose and validate a new data-driven method that improves accuracy in case of longer PIs. The new method first learns temporal patterns in activities and trips, based on travel diaries, that are then used to infer activity-travel patterns from the (sparse) GSM traces. Both steps are data-driven thus avoiding any a priori (behavioral, temporal) assumptions. To validate the method we use synthetic data generated from a calibrated agent-based transport model. This gives us ground-truth OD patterns and full experimental control. The analysis results show that with our method it is possible to reliably reconstruct OD matrices even from very small data samples (i.e., travel diaries from a small segment of the population) that contain as little as 1% of the population's movements. This is promising for real-life applications where the amount of empirical data is also limited.</t>
  </si>
  <si>
    <t>The monitoring of the health of Rolling Element Bearings (REBs) in the rolling mill process was recently automated through signal processing and machine learning technologies. However, large data sets are required, and existing methods require precise labels. Moreover, the scarcity of equipment anomalies challenges their practical identification. In addition, machine learning approaches require human resources to manage machine learning models because all REBs in the production line are not identical. Thus, we propose herein a Seq2Seq Transformation Strategy inspired by the accurate performance of such the methods in Natural Language Processing (NLP) and Computer Visioning (CV). Our strategy aims to use an anomaly detection model trained on one signal to detect anomalies in other signals, reducing the need for model management in practical scenarios. Specifically, we considered time series vibration signals collected from the REBs to be analogous to linguistic data, which are sequential and time variant. In essence, our strategy generates synthetic data from a vibration signal represented as the target domain by using a transformer. Subsequently, a model trained by another signal called the source domain is employed to detect the conditions of the target domain. The goal of transformation is to minimize the differences between the distributions of the synthetic and source data. We assumed that the target conditions could be identified from the synthetic data by the source model if the detection model trained on the source domain was precise. Our strategy was experimentally evaluated on six large, unlabeled data sets collected over 1 year from a rolling mill production line in a steel factory. The strategy significantly improved the accuracy of anomaly detection, which had initially been unacceptable when the source model was directly applied to the detection of the target conditions.</t>
  </si>
  <si>
    <t>This study evaluates the simulation of water balance components at half-hourly time steps from the Canadian Land Surface Scheme (CLASS) when driven by a 500-year stochastic meteorological data set produced by the Advanced WEather GENerator (AWE-GEN) at two boreal sites with contrasting water availability. The CLASS was driven by ERA5 reanalysis data (CLASS-CTL) over 39 years and its output was used as a surrogate for land surface observations. At both sites, the mean monthly and annual values of all meteorological variables used to drive CLASS, including precipitation, are well captured by AWE-GEN, but their variability is, sometimes, biased. In general, CLASS driven by stochastic data (CLASS-WG) tends to produce higher evapotranspiration compared to values simulated by CLASS-CTL, especially during spring and summer at the wet site. The interannual evapotranspiration-precipitation and runoff-precipitation relationships derived from CLASS-WG and those derived from CLASS-CTL were very similar to each other at the dry site; they both indicate that evapotranspiration and runoff are limited by water availability. At the wet site, however, CLASS-WG only captured well the interannual runoff-precipitation relationship. The sensitivity analysis shows that CLASS water fluxes are particularly affected by the replacement of physically consistent input time series of incoming short-wave radiation, precipitation, temperature, and specific humidity. In conclusion, the results show that even though a weather generator can produce coherent climate time series, the use of this synthetic data as meteorological forcing in a physically based land surface model does not necessarily reproduce the complex surface processes, such as the surface water fluxes. More studies are encouraged to further analyze the constraints of this framework.</t>
  </si>
  <si>
    <t>The theory of compressive sampling (CS) has revolutionized data compression technology by capitalizing on the inherent sparsity of a signal to enable signal recovery from significantly far fewer samples than what is required by the Nyquist-Shannon sampling theorem. Recent advancement in deep generative models, which can represent high-dimension data in a low-dimension latent space efficiently when trained with big data, has been used to further reduce the sample size for image data compressive sampling. However, compressive sampling for 1D time series data has not significantly benefited from this technological progress. In this study, we investigate the application of different architectures of deep neural networks suitable for time series data compression and propose an efficient method to solve the compressive sampling problem on one-dimensional (1D) structural health monitoring (SHM) data, based on block CS and the vector quantized-variational autoencoder model with a naive multitask paradigm (VQ-VAE-M). The proposed method utilizes VQ-VAE-M to learn the data characteristics of the signal, replaces the hard constraint of sparsity to realize the compressive sampling signal reconstruction and thereby does not need to select the appropriate sparse basis for the signal. A comparative analysis against various CS methods and other deep neural network models was performed in both synthetic data and real-world data from two real bridges in China. The results have demonstrated the superiority of the proposed method, with achieving the smallest reconstruction error of 0.038, 0.034 and 0.021, and the highest reconstruction accuracy of 0.882, 0.892 and 0.936 for compression ratios of 4.0, 2.66, and 2.0, respectively.</t>
  </si>
  <si>
    <t>Seasonal rainfall forecasts from the West African Regional Climate Outlook Forum (RCOF) are essential for adapting to climate variability. However, their temporal aggregated nature is a strong limitation, especially when used with impact models requiring daily resolution, such as hydrological or crop models. To address this issue, this study proposes a temporal disaggregation method for these forecasts using in situ data from two districts (Kandi and Parakou) in northern Benin, spanning from 1971 to 2020. A resampling technique was used to construct a daily historical record that aligns with seasonal rainfall forecasts. Three stochastic disaggregation models for rainfall (SRGs) were developed, including two parametric models (SRG1 and SRG2) and one semiparametric (SRG3). Their parameters were estimated from the resampled record to generate daily synthetic data replicating the forecasts. Evaluation of the SRGs revealed that SRG2, which combined a first-order Markov chain with a mixed exponential distribution, performs well in simulating various characteristics of the rainy season, including dry spells, wet spells and daily precipitations. Furthermore, SRG2 maintained the trends of the initial forecasts and outperformed SRG1 and SRG3, as confirmed by the chi-square test. Indeed, a good agreement was observed between the probabilities of the initial prediction and those calculated from the temporal disaggregation with the SRG2 method. Also, for the forecasts expressed by probabilities 15-35-50 and 20-50-30, the cumulative distribution function curves (CDF) of the SRGs exhibited appropriate shifts compared to climatology. These forecasts were specific to the Kandi area in 2008 and 2003, respectively, during the West African RCOFs. Although this study focused specifically on the Kandi and Parakou districts, the temporal disaggregation methodology used can be applied to other locations within West Africa or other RCOFs worldwide. This study offers valuable guidance for generating sector-specific seasonal forecasts for the West African region.</t>
  </si>
  <si>
    <t>Stochastic simulation has a prominent position in a variety of scientific domains including those of environmental and water resources sciences. This is due to the numerous applications that can benefit from it, such as risk-related studies. In such domains, stochastic models are typically used to generate synthetic weather data with the desired properties, often resembling those of hydrometeorological observations, which are then used to drive deterministic models of the understudy system. However, generating synthetic weather data with the desired properties is not an easy task. This is due to the peculiarities of such processes, i.e., non-Gaussianity, intermittency, dependence, and periodicity, and the limited availability of open-source software for such purposes. This work aims to simplify the synthetic data generation procedure by providing an R-package calledanySim, specifically designed for the simulation of non-Gaussian correlated random variables, stochastic processes at single and multiple temporal scales, and random fields. The functionality of the package is demonstrated through seven simulation studies, accompanied by code snippets, which resemble real-world cases of stochastic simulation (i.e., generation of synthetic weather data) of hydrometeorological processes and fields (e.g., rainfall, streamflow, temperature, etc.), across several spatial and temporal scales (ranging from annual down to 10-min simulations).</t>
  </si>
  <si>
    <t>Estimating a sequence of dynamic undirected graphical models, in which adjacent graphs share similar structures, is of paramount importance in various social, financial, biological, and engineering systems, since the evolution of such networks can be utilized for example to spot trends, detect anomalies, predict vulnerability, and evaluate the impact of interventions. Existing methods for learning dynamic graphical models require the tuning parameters that control the graph sparsity and the temporal smoothness to be selected via brute-force grid search. Furthermore, these methods are computationally burdensome with time complexity $\mathcal {O}(NP&lt;^&gt;3)$O(NP3) for $P$P variables and $N$N time points. As a remedy, we propose a low-complexity tuning-free Bayesian approach, named BASS. Specifically, we impose temporally dependent spike and slab priors on the graphs such that they are sparse and varying smoothly across time. An efficient variational inference algorithm based on natural gradients is then derived to learn the graph structures from the data in an automatic manner. Owing to the pseudo-likelihood and the mean-field approximation, the time complexity of BASS is only $\mathcal {O}(NP&lt;^&gt;2)$O(NP2). To cope with the local maxima problem of variational inference, we resort to simulated annealing and propose a method based on bootstrapping of the observations to generate the annealing noise. We provide numerical evidence that BASS outperforms existing methods on synthetic data in terms of structure estimation, while being more efficient especially when the dimension $P$P becomes high. We further apply the approach to the stock return data of 78 banks from 2005 to 2013 and find that the number of edges in the financial network as a function of time contains three peaks, in coincidence with the 2008 global financial crisis and the two subsequent European debt crisis. On the other hand, by identifying the frequency-domain resemblance to the time-varying graphical models, we show that BASS can be extended to learning frequency-varying inverse spectral density matrices, and further yields graphical models for multivariate stationary time series. As an illustration, we analyze scalp EEG signals of patients at the early stages of Alzheimer's disease (AD) and show that the brain networks extracted by BASS can better distinguish between the patients and the healthy controls.</t>
  </si>
  <si>
    <t>We present a new pose transfer method for synthesizing a human animation from a single image of a person controlled by a sequence of body poses. Existing pose transfer methods exhibit significant visual artifacts when applying to a novel scene, resulting in temporal inconsistency and failures in preserving the identity and textures of the person. To address these limitations, we design a compositional neural network that predicts the silhouette, garment labels, and textures. Each modular network is explicitly dedicated to a subtask that can be learned from the synthetic data. At the inference time, we utilize the trained network to produce a unified representation of appearance and its labels in UV coordinates, which remains constant across poses. The unified representation provides an incomplete yet strong guidance to generating the appearance in response to the pose change. We use the trained network to complete the appearance and render it with the background. With these strategies, we are able to synthesize human animations that can preserve the identity and appearance of the person in a temporally coherent way without any fine-tuning of the network on the testing scene. Experiments show that our method outperforms the state-of-the-arts in terms of synthesis quality, temporal coherence, and generalization ability.</t>
  </si>
  <si>
    <t>This paper presents TrajGen, an approach to generate artificial datasets of mobility trajectories based on an original trajectory dataset while retaining the utility of the original data in supporting various mobility applications. The generated mobility data is disentangled with the original data and can be shared without compromising the data privacy. TrajGen leverages Generative Adversarial Nets combined with a Seq2Seq model to generate the spatial-temporal trajectory data. TrajGen is implemented and evaluated with real-world taxi trajectory data in Singapore. The extensive experimental results demonstrate that TrajGen is able to generate artificial trajectory data that retain key statistical characteristics of the original data. Two case studies, i.e., road map updating and Origin-Destination dentarid estimation are performed with the generated artificial data, and the results show that the artificial trajectories generated by TrajGen retain the utility of original data in supporting the two applications.</t>
  </si>
  <si>
    <t>This paper explores the applicability of machine learning techniques for the generation of tailored wave sequences. For this purpose, a fully convolutional neural network was implemented for relating the target wave sequence at the target location in time domain to the respective wave sequence at the wave board. The synthetic training and validation data were acquired by applying the high-order spectral (HOS) method. The HOS method is a very accurate method for modeling non-linear wave propagation and its numerical efficiency allows the generation of large synthetic data sets. The training data featured wave groups of short duration based on JONSWAP spectra. The sea state parameters wave steepness, wave period and enhancement factor were systematically varied. At the end of the training process, the trained models were able to predict the wave sequences at the wave board based on the time series of the target wave defined for a specific target location in the wave tank. The accuracy of the trained models were evaluated by means of unseen validation data. In addition, the predictive accuracy of the trained models was compared with the classical linear transformation approach.</t>
  </si>
  <si>
    <t>Short-term forecasts of nonlinear dynamics are important for risk-assessment studies and to inform sustainable decision-making for physical, biological and financial problems, among others. Generally, the accuracy of short-term forecasts depends upon two main factors: the capacity of learning algorithms to generalize well on unseen data and the intrinsic predictability of the dynamics. While generalization skills of learning algorithms can be assessed with well-established methods, estimating the predictability of the underlying nonlinear generating process from empirical time series remains a big challenge. Here, we show that, in changing environments, the predictability of nonlinear dynamics can be associated with the time-varying stability of the system with respect to smooth changes in model parameters, i.e. its local structural stability. Using synthetic data, we demonstrate that forecasts from locally structurally unstable states in smoothly changing environments can produce significantly large prediction errors, and we provide a systematic methodology to identify these states from data. Finally, we illustrate the practical applicability of our results using an empirical dataset. Overall, this study provides a framework to associate an uncertainty level with short-term forecasts made in smoothly changing environments.</t>
  </si>
  <si>
    <t>This study employs a data-driven approach to studying physical system vibrations, focusing on two main aspects: using variational autoencoders (VAEs) to generate physical data (i.e. data similarto those obtained via real-world processes) and using transformers in order to continuously forecast flexible body nonstationary vibrations (2D time-series) in time-space using information from sparse sensors on the body (observers). A VAE is trained on vortex-induced vibrations (VIV) data collected from experiments conducted by the authors and is then tasked with generating synthetic VIV data similar to the experimental. The synthetic data are then used to train a transformer architecture whose objective is to continuously forecast the vibrations in time-space using sparse observations. The transformer (which has never seen real data) is tested against real experiments and its performance is compared to that of the same architecture trained on real data. In doing so, the ability of VAEs to generate data which preserve their training data's intrinsic properties (i.e. physicality) is evaluated. Finally a comparison between the forecasting performance of the transformer architecture, an LSTM, and a DNN is presented.</t>
  </si>
  <si>
    <t>This paper focuses on the hypothesis of optimizing time series predictions using fractal interpolation techniques. In general, the accuracy of machine learning model predictions is closely related to the quality and quantitative aspects of the data used, following the principle of garbage-in, garbage-out . In order to quantitatively and qualitatively augment datasets, one of the most prevalent concerns of data scientists is to generate synthetic data, which should follow as closely as possible the actual pattern of the original data. This study proposes three different data augmentation strategies based on fractal interpolation, namely the Closest Hurst Strategy , Closest Values Strategy and Formula Strategy . To validate the strategies, we used four public datasets from the literature, as well as a private dataset obtained from meteorological records in the city of Bra &amp; scedil;ov, Romania. The prediction results obtained with the LSTM model using the presented interpolation strategies showed a significant accuracy improvement compared to the raw datasets, thus providing a possible answer to practical problems in the field of remote sensing and sensor sensitivity. Moreover, our methodologies answer some optimization-related open questions for the fractal interpolation step using Optuna framework.</t>
  </si>
  <si>
    <t>Deep learning has transformed data generation, particularly in creating synthetic sensor data. This capability is invaluable in fields like autonomous driving, robotics, and computer science. To achieve this, we train models using real data, enabling them to replicate sensor data closely. These models introduce variations and noise, enhancing diversity and realism. Prominent techniques, including generative adversarial networks (GANs), variational autoencoders (VAEs), and recurrent neural networks (RNNs), excel in generating synthetic sensor data. Our paper focuses on Autoregressive Convolutional Recurrent Neural Networks (CRNN) for Multivariate Time Series Prediction. We incorporate Denoising Autoencoders (DAE) to mimic real-world noise characteristics. Our model is trained and validated using Ultra Wide Band (UWB) and Ultra High-Frequency Radio Frequency Identification (UHF-RFID) sensor data. It integrates sensor measurements and diverse information sources to produce synthetic data complementing real-world data. While demonstrated with UHF-RFID and UWB sensors, these techniques extend to industrial automation, healthcare and environmental monitoring. While our methodology exhibits broad potential, we present practical demonstrations with UHF-RFID and UWB sensors. Our deep neural network model allows researchers to construct datasets for algorithm validation, eliminating the need for costly and time-consuming data collection.</t>
  </si>
  <si>
    <t>Data augmentation is a crucial technique for effectively learning deep models and for improving their generalization. It has shown remarkable performance gains on complex sets of problems, such as object detection and image classification. However, for sensor (time-series) data, its potential is not thoroughly explored even though the acquisition of large annotated sensor datasets is prohibitively expensive and challenging in reallife. In this work, we propose Sensor Augment - a generalized framework for automatically discovering data-specific augmentation strategies with black-box optimization search algorithms. Our approach makes use of the user-defined transformations to discover an optimal combination of the operations that can be used to train deep networks for a wide variety of tasks. Besides, we propose several augmentation operations that can be used to generate synthetic data and enrich the search space while harnessing existing functions. We show the efficacy of learned augmentation strategies on 7 multi-sensor datasets for 4 complex tasks. In our experiments, we see a substantial performance gain ranging from 1:5 to 10 F-score points over the baseline. We also show that the strategies can be learned from smaller subsets, and they can transfer well between related datasets.</t>
  </si>
  <si>
    <t>The use of machine learning in the field of reactor safety and noise diagnostics has recently seen great potential given the advancements made in computational tools, hardware and noise simulations. In this work we demonstrate how deep neural networks, specifically recurrent and convolutional neural networks can be trained in a synthetic setting and aligned to operate on real plant measurements to recover perturbation type and origin location from time-series signals. We first utilize the vast quantities of synthetic data generated from the extended SIMULATE-3K codes, simulating a Swiss 3-loop pre-KONVOI reactor to train our networks under a variety of differing perturbation settings. Additionally, we extend these approaches to operate in the setting of unsupervised real plant measurements, where information about the true perturbation characteristics is unknown. As such, we show the applicability of a self-supervised domain adaptation approach to correctly align the representations learned by the neural network between both the synthetic and real detector readings to more concretely classify and localize perturbation. We validate our approaches under a number of experimental analyses showing successful performance in both simulated and synthetic domains.</t>
  </si>
  <si>
    <t>The main focus of this work is to introduce a single free-breathing and ungated imaging protocol to jointly estimate cardiac function and myocardial T-1 maps. We reconstruct a time series of images corresponding to k-space data from a free-breathing and ungated inversion recovery gradient echo sequence using a manifold algorithm. We model each image in the time series as a non-linear function of three variables: cardiac and respiratory phases and inversion time. The non-linear function is realized using a convolutional neural networks (CNN) generator, while the CNN parameters, as well as the phase information, are estimated from the measured k-t space data. We use a dense conditional auto-encoder to estimate the cardiac and respiratory phases from the central multi-channel k-space samples acquired at each frame. The latent vectors of the auto-encoder are constrained to be bandlimited functions with appropriate frequency bands, which enables the disentanglement of the latent vectors into cardiac and respiratory phases, even when the data are acquired with intermittent inversion pulses. Once the phases are estimated, we pose the image recovery as the learning of the parameters of the CNN generator from the measured k-t space data. The learned CNN generator is used to generate synthetic data on demand by feeding it with appropriate latent vectors. The proposed approach capitalizes on the synergies between cine MRI and T-1 mapping to reduce the scan time and improve patient comfort. The framework also enables the generation of synthetic breath-held cine movies with different inversion contrasts, which improves the visualization of the myocardium. In addition, the approach also enables the estimation of the T-1 maps with specific phases, which is challenging with breath-held approaches.</t>
  </si>
  <si>
    <t>In the human cardiovascular system (CVS), the interaction between the left and right ventricles of the heart is influenced by the septum and the pericardium. Computational models of the CVS can capture this interaction, but this often involves approximating solutions to complex nonlinear equations numerically. As a result, numerous models have been proposed, where these nonlinear equations are either simplified, or ventricular interaction is ignored. In this work, we propose an alternative approach to modelling ventricular interaction, using a hybrid neural ordinary differential equation (ODE) structure. First, a lumped parameter ODE model of the CVS (including a Newton-Raphson procedure as the numerical solver) is simulated to generate synthetic time-series data. Next, a hybrid neural ODE based on the same model is constructed, where ventricular interaction is instead set to be governed by a neural network. We use a short range of the synthetic data (with various amounts of added measurement noise) to train the hybrid neural ODE model. Symbolic regression is used to convert the neural network into analytic expressions, resulting in a partially learned mechanistic model. This approach was able to recover parsimonious functions with good predictive capabilities and was robust to measurement noise.</t>
  </si>
  <si>
    <t>Differential privacy (DP) is a leading privacy protection focused by design on individual privacy. In the local model of DP, strong privacy is achieved by privatizing each user's individual data before sending it to an untrusted aggregator for analysis. While in recent years local DP has been adopted for practical deployments, most research in this area focuses on problems where each individual holds a single data record. In many problems of practical interest this assumption is unrealistic since nowadays most user-owned devices collect large quantities of data (e.g. pictures, text messages, time series). We propose to model this scenario by assuming each individual holds a distribution over the space of data records, and develop novel local DP methods to sample privately from these distributions. Our main contribution is a boosting-based density estimation algorithm for learning samplers that generate synthetic data while protecting the underlying distribution of each user with local DP. We give approximation guarantees quantifying how well these samplers approximate the true distribution. Experimental results against DP kernel density estimation and DP GANs displays the quality of our results.</t>
  </si>
  <si>
    <t>Deep learning models have achieved great success in recent years but progress in some domains like cybersecurity is stymied due to a paucity of realistic datasets. Organizations are reluctant to share such data, even internally, due to privacy reasons. An alternative is to use synthetically generated data but existing methods are limited in their ability to capture complex dependency structures, between attributes and across time. This paper presents STAN (Synthetic network Traffic generation with Autoregressive Neural models), a tool to generate realistic synthetic network traffic datasets for subsequent downstream applications. Our novel neural architecture captures both temporal dependencies and dependence between attributes at any given time. It integrates convolutional neural layers with mixture density neural layers and softmax layers, and models both continuous and discrete variables. We evaluate the performance of STAN in terms of quality of data generated, by training it on both a simulated dataset and a real network traffic data set. Finally, to answer the question-can real network traffic data be substituted with synthetic data to train models of comparable accuracy?-we train two anomaly detection models based on self-supervision. The results show only a small decline in accuracy of models trained solely on synthetic data. While current results are encouraging in terms of quality of data generated and absence of any obvious data leakage from training data, in the future we plan to further validate this fact by conducting privacy attacks on the generated data. Other future work includes validating capture of long term dependencies and making model training more efficient.</t>
  </si>
  <si>
    <t>Capturing high frame rate and high dynamic range (HFR&amp;HDR) color videos in high-speed scenes with conventional frame-based cameras is very challenging. The increasing frame rate is usually guaranteed by using shorter exposure time so that the captured video is severely interfered by noise. Alternating exposures can alleviate the noise issue but sacrifice frame rate due to involving long-exposure frames. The neuromorphic spiking camera records highspeed scenes of high dynamic range without colors using a completely different sensing mechanism and visual representation. We introduce a hybrid camera system composed of a spiking and an alternating-exposure RGB camera to capture HFR&amp;HDR scenes with high fidelity. Our insight is to bring each camera's superiority into full play. The spike frames, with accurate fast motion information encoded, are firstly reconstructed for motion representation, from which the spike-based optical flows guide the recovery of missing temporal information for long-exposure RGB images while retaining their reliable color appearances. With the strong temporal constraint estimated from spike trains, both missing and distorted colors cross RGB frames are recovered to generate time-consistent and HFR color frames. We collect a new Spike-RGB dataset that contains 300 sequences of synthetic data and 20 groups of real-world data to demonstrate 1000 FPS HDR videos outperforming HDR video reconstruction methods and commercial high-speed cameras.</t>
  </si>
  <si>
    <t>Background: The adoption of convolutional neural networks (CNNs) for decoding electroencephalogram (EEG)-based motor imagery (MI) in brain-computer interfaces has significantly increased recently. The effective extraction of motor imagery features is vital due to the variability among individuals and temporal states. Methods: This study introduces a novel network architecture, 3D-convolutional neural network-generative adversarial network (3D-CNN-GAN), for decoding both within-session and cross-session motor imagery. Initially, EEG signals were extracted over various time intervals using a sliding window technique, capturing temporal, frequency, and phase features to construct a temporal-frequency-phase feature (TFPF) three-dimensional feature map. Generative adversarial networks (GANs) were then employed to synthesize artificial data, which, when combined with the original datasets, expanded the data capacity and enhanced functional connectivity. Moreover, GANs proved capable of learning and amplifying the brain connectivity patterns present in the existing data, generating more distinctive brain network features. A compact, two-layer 3D-CNN model was subsequently developed to efficiently decode these TFPF features. Results: Taking into account session and individual differences in EEG data, tests were conducted on both the public GigaDB dataset and the SHU laboratory dataset. On the GigaDB dataset, our 3D-CNN and 3D-CNN-GAN models achieved two-class within-session motor imagery accuracies of 76.49% and 77.03%, respectively, demonstrating the algorithm's effectiveness and the improvement provided by data augmentation. Furthermore, on the SHU dataset, the 3D-CNN and 3D-CNN-GAN models yielded two-class within-session motor imagery accuracies of 67.64% and 71.63%, and cross-session motor imagery accuracies of 58.06% and 63.04%, respectively. Conclusions: The 3D-CNN-GAN algorithm significantly enhances the generalizability of EEG-based motor imagery brain-computer interfaces (BCIs). Additionally, this research offers valuable insights into the potential applications of motor imagery BCIs.</t>
  </si>
  <si>
    <t>The rapid increase of population and settlement structures in the Global South during recent decades has motivated the development of suitable models to describe their formation and evolution. Such settlement formation has been previously suggested to be dynamically driven by simple pattern-forming mechanisms. Here, we explore the use of a data-driven white-box approach, called SINDy, to discover differential equation models directly from available spatiotemporal demographic data for three representative regions of the Global South. We show that the current resolution and observation time of the available data are insufficient to uncover relevant pattern-forming mechanisms in settlement development. Using synthetic data generated with a generic pattern-forming model, the Allen-Cahn equation, we characterize what the requirements are for spatial and temporal resolution, as well as observation time, to successfully identify possible model system equations. Overall, the study provides a theoretical framework for the analysis of large-scale geographical and/or ecological systems, and it motivates further improvements in optimization approaches and data collection.</t>
  </si>
  <si>
    <t>Meaningful and simplified representations of neural activity can yield insights into how and what information is being processed within a neural circuit. However, without labels, finding representations that reveal the link between the brain and behavior can be challenging. Here, we introduce a novel unsupervised approach for learning disentangled representations of neural activity called Swap-VAE. Our approach combines a generative modeling framework with an instance-specific alignment loss that tries to maximize the representational similarity between transformed views of the input (brain state). These transformed (or augmented) views are created by dropping out neurons and jittering samples in time, which intuitively should lead the network to a representation that maintains both temporal consistency and invariance to the specific neurons used to represent the neural state. Through evaluations on both synthetic data and neural recordings from hundreds of neurons in different primate brains, we show that it is possible to build representations that disentangle neural datasets along relevant latent dimensions linked to behavior.</t>
  </si>
  <si>
    <t>Today, Computational Fluid Dynamics approaches have a high level of spatial/temporal accuracy in modelling atmospheric transport and dispersion in very complex environments. Several numerical models require, however, heavy computational resources and prolonged simulation time up to several days. This time constraint is specifically crucial for intervention planning in case of accidental or malevolent toxic releases in a city. In this paper, we propose to use synthetic data generated by a realistic 3-D transport/dispersion simulator, to train a learning framework called MCxM. The latter relies on a sequence of masking and correction operations to progressively apply the spatial constraints and underlying physics of transport and dispersion. The learning phase uses the urban geometry of the French city Grenoble. We then test the effectiveness of the trained MCxM in a different French city: Paris. The results show that the MCxM's forecasts are virtually instantaneous and generalize successfully to unseen conditions.</t>
  </si>
  <si>
    <t>From the ad network standpoint, a user's activity is a multi-type sequence of temporal events consisting of event types and time intervals. Understanding user patterns in ad networks has received increasing attention from the machine learning community. Particularly, the problems of fraud detection, Conversion Rate (CVR), and Click-Through Rate (CTR) prediction are of interest. However, the class imbalance between major and minor classes in these tasks can bias a machine learning model leading to poor performance. This study proposes using two multi-type (continuous and discrete) training approaches for GANs to deal with the limitations of traditional GANs in passing the gradient updates for discrete tokens. First, we used the Reinforcement Learning (RL)-based training approach and then, an approximation of the multinomial distribution parameterized in terms of the softmax function (Gumble-Softmax). Our extensive experiments based on synthetic data have shown the trained generator can generate sequences with desired properties measured by multiple criteria.</t>
  </si>
  <si>
    <t>The b value is a critical parameter that has been used to describe spatial and temporal size distribution characteristics in data from both natural seismicity and laboratory rock acoustic emission (AE) tests. However, unlike the magnitude used for b value estimation in earthquakes which corrects for hypocentral distance, the apparent amplitude of the AE, is most commonly used for b value estimation in the rock AE test. This ignores the effect of attenuation, which may modify the frequency-amplitude distribution and affect the b value results. Here, we investigate the attenuation effect on the estimate of b value from synthetic data generated by random sampling of a doubly truncated frequency-amplitude distribution and a known underlying b value from a statistical perspective. We generated AE source amplitudes that obey an exponential distribution with different theoretical b values and applied an attenuation operator to obtain apparent frequency-amplitude data for comparison with the true underlying distribution. The results show that the b value is unchanged within a specific interval of amplitude distribution after accounting for attenuation under the conditions examined here, and that data truncation is the primary cause of modification of the frequency-amplitude distribution in the presence of attenuation, rather than attenuation alone. In addition, we employed the same synthetic data simulation scheme to estimate the minimum data volume for accurate estimation of the underlying b value from the apparent amplitude distribution. We found that the determination of the minimum data volume is influenced by the theoretical b value of the underlying distribution: the higher the theoretical b value, the larger the minimum data volume required, varying from 200 events from b b &gt; 1.5.</t>
  </si>
  <si>
    <t>A particular challenge for disease progression modeling is the heterogeneity of a disease and its manifestations in the patients. Existing approaches often assume the presence of a single disease progression characteristics which is unlikely for neurodegenerative disorders such as Alzheimer's disease and Parkinson's disease. In this paper, we develop a hierarchical approach based on mixtures of hidden Markov models that can identify similar groups of patients through time-series clustering and separately represent the progression of each group, unlike hidden Markov models which assume that a single dynamics is shared among all patients. The proposed model is an extension of an input-output hidden Markov model that takes into account the clinical assessments of patients' health status and the prescribed medications. We illustrate the benefits of our approach using a synthetically generated dataset and a real-world longitudinal dataset for Parkinson's disease, obtained from the Parkinson's Progression Markers Initiative observational study. While the synthetic data experiments demonstrate the ability of mixture of personalized hidden Markov models to simultaneously learn personalized state effects and multiple disease progression dynamics when the true disease progression dynamics is known, real-data experiments show that a mixture of input-output hidden Markov models is favoured over an input-output hidden Markov model for disease progression modeling.</t>
  </si>
  <si>
    <t>Detecting change points in time series data is a widely acknowledged challenge with diverse applications, in which the data obtained from measured values is often characterized by complex compositions, and the availability of real data is typically limited. However, current detection algorithms often depend on domain-specific data to achieve better performance or are restricted to analyzing single variant series, limiting their applicability. In this paper, we introduce a novel approach to change point detection that eliminates the requirement for collecting supervised data. Initially, we train a discriminant model using artificially generated synthetic signals comprising a combination of intricate patterns and random noise. This discriminant model is designed to predict the number of change points, and the synthetic data set encompasses a wide range of patterns observed in real data and offers significant advantages in terms of diversity and data volume. The trained discriminant model is then applied in conjunction with the ClaSP method for change point detection. To fully exploit multivariate series information, we propose a simple yet useful weighted-merging method that improves detection performance by aggregating change point votes within each time gap. Experimental results demonstrate the superiority of our Detection Model via Synthetic Signals (DMSS) compared to the original ClaSP method, demonstrating exceptional performance on the Human Activity Segmentation dataset.</t>
  </si>
  <si>
    <t>Using the zone fire model CFAST as the simulation engine, time series data for building sensors, such as heat detectors, smoke detectors, and other targets at any arbitrary locations in multi-room compartments with different geometric configurations, can be obtained. An automated process for creating inputs files and summarizing model results, CData, is being developed as a companion to CFAST. An example case is presented to demonstrate the use of CData where synthetic data is generated for a wide range of fire scenarios. Three machine learning algorithms: support vector machine (SVM), decision tree (DT), and random forest (RF), are used to develop classification models that can predict the location of a fire based on temperature data within a compartment. Results show that DT and RF have excellent performance on the prediction of fire location and achieve model accuracy in between 93% and 96%. For SVM, model performance is sensitive to the size of training data. Additional study shows that results obtained from DT and RT can be used to examine the importance of each input feature. This paper contributes a learning-by-synthesis approach to facilitate the utilization of a machine learning paradigm to enhance situational awareness for fire fighting in buildings.</t>
  </si>
  <si>
    <t>The Becalm project is an open and low-cost solution for the remote monitoring of respiratory support therapies like the ones used in COVID-19 patients. Becalm combines a decision-making system based on Case-Based Reasoning with a low-cost, non-invasive mask that enables the remote monitoring, detection, and explanation of risk situations for respiratory patients. This paper first describes the mask and the sensors that allow remote monitoring. Then, it describes the intelligent decision-making system that detects anomalies and raises early warnings. This detection is based on the comparison of cases that represent patients using a set of static variables plus the dynamic vector of the patient time series from sensors. Finally, personalized visual reports are created to explain the causes of the warning, data patterns, and patient context to the healthcare professional. To evaluate the case-based early-warning system, we use a synthetic data generator that simulates patients' clinical evolution from the physiological features and factors described in healthcare literature. This generation process has been verified with a real dataset and allows the validation of the reasoning system with noisy and incomplete data, threshold values, and life/death situations. The evaluation demonstrates promising results and good accuracy (0.91) for the proposed low-cost solution to monitor respiratory patients.</t>
  </si>
  <si>
    <t>Recently, an increasing number of Artificial Intelligence services have been developed for a variety of domains. Machine Learning and especially Deep Learning services require a large amount of data to provide their functionality. Since data collection is typically complex and difficult, there is often not enough data available. Machine learning services such as anomaly detection or disaggregation algorithms are also being developed in the smart living domain. In practice, however, only a few energy datasets are publicly available, as the collection of such data is expensive and time-consuming due to the equipment required. One way to generate more smart meter data is to use a simulation. Developing such a simulation that is capable of generating meaningful data is a complex task. Therefore, in this paper, we present the Synthetic Time Series Data Generator (SynTiSeD), a multi-agent-based simulation tool that generates meaningful synthetic energy data based on real-world data. Furthermore, SynTiSeD allows generating data of critical situations, which are important for the development of such services, but which cannot be provoked in the real world. For transferability, we demonstrate that Nonintrusive Load Monitoring algorithms trained on synthetic data generated by SynTiSeD provide meaningful results that are even better than those of models trained on real data.</t>
  </si>
  <si>
    <t>We exploit the use of a controller area network (CAN-bus) to monitor sensors on the buses of local public transportation in a big European city. The aim is to advise fleet managers and policymakers on how to reduce fuel consumption so that air pollution is controlled and public services are improved. We deploy heuristic algorithms and exhaustive ones to generate Bayesian networks among the monitored variables. The aim is to describe the relevant relationships between the variables, to discover and confirm the possible cause-effect relationships, to predict the fuel consumption dependent on the contextual conditions of traffic, and to enable an intervention analysis to be conducted on the variables so that our goals are achieved. We propose a validation technique using Bayesian networks based on Granger causality: it relies upon observations of the time series formed by successive values of the variables in time. We use the same method based on Granger causality to rank the Bayesian networks obtained as well. A comparison of the Bayesian networks discovered against the ground truth is proposed in a synthetic data set, specifically generated for this study: the results confirm the validity of the Bayesian networks that agree on most of the existing relationships.</t>
  </si>
  <si>
    <t>Prediction has recently been considered as a promising approach to meet low-latency and high-reliability requirements in long-distance haptic communications. However, most of the existing methods did not take features of tasks and the relationship between prediction and communication into account. In this paper, we propose a task-oriented prediction and communication co-design framework, where the reliability of the system depends on prediction errors and packet losses in communications. The goal is to minimize the required radio resources subject to the low-latency and high-reliability requirements of various tasks. Specifically, we consider the just noticeable difference (JND) as a performance metric for the haptic communication system. We collect experiment data from a real-world teleoperation testbed and use time-series generative adversarial networks (TimeGAN) to generate a large amount of synthetic data. This allows us to obtain the relationship between the JND threshold, prediction horizon, and the overall reliability including communication reliability and prediction reliability. We take 5G New Radio as an example to demonstrate the proposed framework and optimize bandwidth allocation and data rates of devices. Our numerical and experimental results show that the proposed framework can reduce wireless resource consumption up to 77.80% compared with a task-agnostic benchmark.</t>
  </si>
  <si>
    <t>There is a growing demand for computer-generated realistic high-fidelity wind speed data for various applications in the wind industry. Such data should capture the non-stationary dynamics of real-world wind time series, as well as be consistent with the statistical descriptors - the probability density function and power spectral density - of the observed wind speed. However, complying with the statistical descriptors is not a guarantee that the seasonality will be correctly reproduced in synthetic data. The seasonality, characterized by the average diurnal and seasonal variations, is driven by the periodicities embedded in diurnal and annual harmonic series respectively. Those periodicities are determined by the long-term orbital forcing components, which establish the insolation for a given latitude and longitude. We show that average diurnal and seasonal variations can be visualized as the output of comb filters, whose fundamental frequencies match the diurnal and annual fundamental frequency respectively. The aforementioned theoretical findings are readily reproduced in synthetic wind speed, generated by a non-parametric data-driven statistical model, based on the phase-randomized Fourier transform. The model, tested on both 10-min and 1-min resolution real-world datasets, yields average nonstationarities in synthetic wind speed with the accuracy close to the computing precision.</t>
  </si>
  <si>
    <t>Wind energy is an important source of renewable and sustainable energy and therefore an elementary component of any future energy supply. However, the operation of large wind farms places high demands on reliability and is often impacted by high maintenance and repair costs in the event of a failure. A frequency converter is one of the most important components of each wind turbine, which ensures that the frequency of the generated energy synchronises with the grid frequency and thus enables the flow of energy into the power grid. The detection of anomalies in these devices is complex due to the high frequency and multidimensionality of different sensor information from the energy control units and requires fault patterns to be discovered and detected in large time series. In this paper, we show how state-of-the-art self-supervised-learning techniques, namely LSTM autoencoders, can be successfully applied to real-world data. We describe the extensions we have made to deal with the often very noisy sensors and describe the construction of the training data set. The trained system was first tested and evaluated on synthetic data and subsequently on a large real-world data set. In both cases, it was shown that outliers can be reliably identified using our presented approach.</t>
  </si>
  <si>
    <t>Gaussian Processes (GPs) provide powerful probabilistic frameworks for interpolation, forecasting, and smoothing, but have been hampered by computational scaling issues. Here we investigate data sampled on one dimension (e.g., a scalar or vector time series sampled at arbitrarily-spaced intervals), for which state-space models are popular due to their linearly-scaling computational costs. It has long been conjectured that state-space models are general, able to approximate any one-dimensional GP. We provide the first general proof of this conjecture, showing that any stationary GP on one dimension with vector-valued observations governed by a Lebesgue-integrable continuous kernel can be approximated to any desired precision using a specifically-chosen state-space model: the Latent Exponentially Generated (LEG) family. This new family offers several advantages compared to the general state-space model: it is always stable (no unbounded growth), the covariance can be computed in closed form, and its parameter space is unconstrained (allowing straightforward estimation via gradient descent). The theorem's proof also draws connections to Spectral Mixture Kernels, providing insight about this popular family of kernels. We develop parallelized algorithms for performing inference and learning in the LEG model, test the algorithm on real and synthetic data, and demonstrate scaling to datasets with billions of samples.</t>
  </si>
  <si>
    <t>Agricultural nitrous oxide (N2O) emission accounts for a non-trivial fraction of global greenhouse gas (GHG) budget. To date, estimating N2O fluxes from cropland remains a challenging task because the related microbial processes (e.g., nitrification and denitrification) are controlled by complex interactions among climate, soil, plant and human activities. Existing approaches such as process-based (PB) models have well-known limitations due to insufficient representations of the processes or uncertainties of model parameters, and due to leverage recent advances in machine learning (ML) a new method is needed to unlock the black box to overcome its limitations such as low interpretability, out-of-sample failure and massive data demand. In this study, we developed a first-of-its-kind knowledge-guided machine learning model for agroecosystems (KGML-ag) by incorporating biogeophysical and chemical domain knowledge from an advanced PB model, ecosys, and tested it by comparing simulating daily N2O fluxes with real observed data from mesocosm experiments. The gated recurrent unit (GRU) was used as the basis to build the model structure. To optimize the model performance, we have investigated a range of ideas, including (1) using initial values of intermediate variables (IMVs) instead of time series as model input to reduce data demand; (2) building hierarchical structures to explicitly estimate IMVs for further N2O prediction; (3) using multi-task learning to balance the simultaneous training on multiple variables; and (4) pre-training with millions of synthetic data generated from ecosys and fine-tuning with mesocosm observations. Six other pure ML models were developed using the same mesocosm data to serve as the benchmark for the KGML-ag model. Results show that KGML-ag did an excellent job in reproducing the mesocosm N2O fluxes (overall r(2) = 0.81, and RMSE = 3.6 mg N m(-2) d(-1) from cross validation). Importantly, KGML-ag always outperforms the PB model and ML models in predicting N2O fluxes, especially for complex temporal dynamics and emission peaks. Besides, KGML-ag goes beyond the pure ML models by providing more interpretable predictions as well as pinpointing desired new knowledge and data to further empower the current KGML-ag. We believe the KGML-ag development in this study will stimulate a new body of research on interpretable ML for biogeochemistry and other related geo-science processes.</t>
  </si>
  <si>
    <t>Secure data publishing of private trajectory is a typical application scene in the Internet of Things (IoT). Protecting users' privacy while publishing data has always been a long-term challenge. In recent years, the mainstream method is to combine the Markov model and differential privacy (DP) mechanism to build a private trajectory generation model and publishes the generated synthetic trajectory data instead of the original data. However, Markov cannot effectively model the long-term trajectory data spatio-temporal correlation, and the DP noise results in the low availability of the synthetic data. To protect users' privacy and improve the availability of synthetic trajectory data, we propose a trajectory generation model with differential privacy and deep learning (DTG). In DTG, we design a private hierarchical adaptive grid method. It divides the geospatial region into several subregions according to the density of positions to realize the discretization of coordinates of the trajectory data. Second, GRU is used to capture the temporal features of the trajectory sequence for good availability, and we generate synthetic trajectory data by predicting the next position. Third, we adopt the optimizer perturbation method in gradient descent to protect the privacy of model parameters. Finally, we experimentally compare DTG with the state-of-the-art approaches in trajectory generation on actual trajectory data T-Drive, Portotaxi, and Swedishtaxi. The result demonstrates that DTG has a better performance in generating synthetic trajectories under four error metrics.</t>
  </si>
  <si>
    <t>This work proposes learning to recognize objects from a small number of training examples collected and deployed in-situ. That is, from data collected where the objects are commonly placed or being used, perhaps after first encountering them, the learning algorithm immediately is able to recognize them again. We refer to this method-ology as in-situ learning, and it opposes to the conventional methodology of using complex data acquisition mechanisms, such as rotating tables or synthetic data, to build a large-scale dataset for training convolutional neural networks (ConvNets). To learn in-situ, we propose a novel loss function that generates discriminative features for known and unseen objects, by utilizing a regularization term that reduces the distance between features and their manifold centroid. Additionally, we propose a temporal filter that is particularly useful to quickly react to appearing objects on the scene, which depending on the distance between neighboring video-frame features, it applies a weighted average between the current and the previous frame. Our framework achieves state-of-the-art accuracy for in-situ and on-the-fly learning, for the case of known objects achieves an average increase in accuracy of 3.01%, an increase of 3.3% for novel objects, and an average increase of 7.07% for the combined case, compared with the closest baseline. Utilizing the temporal filtering, led to a further increase in accuracy against nuisances of 7.32% for the known and novels objects case.</t>
  </si>
  <si>
    <t>Generating synthetic solar irradiance data through computational methods has become an attractive approach, especially when obtaining accurate measurements from historical observations or satellite-derived estimates is not feasible. Since solar photovoltaic energy production is influenced by variable weather conditions, having reliable solar irradiance data is crucial for evaluating the performance of photovoltaic systems accurately. In this paper, we propose two methods, namely stochastic method, and bootstrap method, to generate one-day synthetic solar irradiance data at a minimum 60-minute time resolution. Both techniques consider dynamic meteorological behavior and maintain the physical significance of the observed data, effectively capturing the intermittent nature of solar irradiance. Validations were performed for five sites with different climate conditions and significant geographical separation, and different time resolutions, through various metrics, including variability, statistical distribution, and energy production, which demonstrated mean average percentage errors as low as 2.1% for intraday irradiance fluctuations, statistical distribution goodness-of-fit up to 80%, and discrepancy for energy production close to 2.4%. results verify the applicability of the proposed methods regardless the time resolution, the location of the measured data and the procedure to record it (i.e., from ground weather stations or satellite-derived estimates). We also evaluated the computational performance of the proposed methods, synthetic, where the elapsed time to generate the synthetic data takes less than a minute to generate a hundred oneday solar irradiance time series. The novelty of the proposed methods is that it is only needed the information of a single month to generate representative synthetic solar irradiance one-day sequences generated for five climate conditions without the need of a training process (i.e., iterative adjustments of the parameters), being useful for pre-feasibility studies of the photovoltaic project and to train machine learning algorithms that deals with time series. To encourage the reproducibility of the research presented in this paper, the proposed methods to generate synthetic solar irradiance data are freely available in a well-documented GitHub repository from https://github.com/salazarna/synthetic-irradiance-sequence.</t>
  </si>
  <si>
    <t>Time-lapse resistivity surveys are commonly used to monitor temporal changes in the subsurface. In certain cases, it is known from other information that the resistivity will only decrease or increase with time. The 4-D resistivity smoothness-constrained inversion method reduces artifacts due to noise by including a temporal roughness filter constraint that ensures the temporal changes vary in a smooth manner. A least-squares optimization method is used to find a solution by attempting to locate the minimum of an objective function that consists of the data misfit and model (spatial and temporal) roughness. In some cases, the 4-D time-lapse inverse models show an increase in the resistivity with time in parts of the subsurface where it is only expected to decrease (or vice versa). We compare two methods, the barrier function and transformation methods, that attempt to minimize or eliminate these artifacts. We incorporate the barrier function constraint into the 4-D inverse method by using a modified difference matrix as a temporal roughness filter. The barrier function constraint includes an additional term that increases the objective function value greatly if the model values cross the allowed thresholds. This greatly minimizes the artifacts but does not completely eliminate them. It has the advantage that there are minimal changes in the objective function in regions of model space that are not close to the imposed thresholds. The method of transformations changes the model parameter such that the additional positivity or negativity constraints are implicitly included in the transformed model parameter. It has the advantage that it can completely eliminate the artifacts. However, it modifies the entire objective function which could be a disadvantage in some cases. We also explore a combination of the two methods, using the barrier function method to generate an initial model that minimizes the artifacts followed by the transformation method. This hybrid technique completely removes the residual artifacts left by the barrier method, and produces an inverse model which is closer to the true model for a synthetic data set. We also describe a post-inversion modification of the L-curve method to determine the optimum model that takes into account the non-linear nature of the inverse problem and the forward modelling method. The technique gave an estimate of the noise level for a field data set and produced a model which is consistent with independent hydrological measurements at the test site.</t>
  </si>
  <si>
    <t>Generation of synthetic data is a challenging task. There are only a few significant works on RGB video generation and no pertinent works on RGB-D data generation. In the present work, we focus our attention on synthesizing RGB-D data which can further be used as dataset for various applications like object tracking, gesture recognition, and action recognition. This paper has put forward a proposal for a novel architecture that uses conditional deep 3D-convolutional generative adversarial networks to synthesize RGB-D data by exploiting 3D spatio-temporal convolutional framework. The proposed architecture can be used to generate virtually unlimited data. In this work, we have presented the architecture to generate RGB-D data conditioned on class labels. In the architecture, two parallel paths were used, one to generate RGB data and the second to synthesize depth map. The output from the two parallel paths is combined to generate RGB-D data. The proposed model is used for video generation at 30 fps (frames per second). The frame referred here is an RGB-D with the spatial resolution of 512 x 512.</t>
  </si>
  <si>
    <t>Dynamic mode decomposition (DMD) is an efficient tool for decomposing spatio-temporal data into a set of low-dimensional modes, yielding the oscillation frequencies and the growth rates of physically significant modes. In this paper, we propose a novel DMD model that can be used for dynamical systems affected by multiplicative noise. We first derive a maximum a posteriori (MAP) estimator for the data-based model decomposition of a linear dynamical system corrupted by certain multiplicative noise. Applying penalty relaxation to the MAP estimator, we obtain the proposed DMD model whose epigraphical limits are the MAP estimator and the conventional optimized DMD model. We also propose an efficient alternating gradient descent method for solving the proposed DMD model and analyze its convergence behavior. The proposed model is demonstrated on both the synthetic data and the numerically generated one-dimensional combustor data and is shown to have superior reconstruction properties compared to state-of-the-art DMD models. Considering that multiplicative noise is ubiquitous in numerous dynamical systems, the proposed DMD model opens up new possibilities for accurate data-based modal decomposition.</t>
  </si>
  <si>
    <t>The general usability of location tracking devices has been generated a high volume of spatial-temporal data in the form of trajectory. Exploring useful knowledge from these trajectory data can contribute to understanding many real-world applications, such as traffic monitoring and weather forecasting. The main task of trajectory data analysis is the tracking of an object group movement pattern. Existing algorithms, studying the evolving structure of moving object trajectories, have high computational complexity, particularly when tracking loose group companions. To address this problem, we describe a loose group companion tracking framework over trajectory data streams in an incremental manner, which reduces computational time. Loose group companion is the moving objects group that travels together. However, some members are allowed to leave at some timestamp. A crucial part of our framework is the micro-group based loose group companion discovery. It follows a moving object group and then incrementally detects the loose group companions. We validated our techniques using two real vehicle data sets and one synthetic data set. Our approach was, on average, 45% faster than previous algorithms.</t>
  </si>
  <si>
    <t>There is an emerging need for predictive models to be trained on-the-fly, since in numerous machine learning applications data are arriving in an online fashion. A critical challenge encountered is that of limited availability of ground truth information (e.g., labels in classification tasks) as new data are observed one-by-one online, while another significant challenge is that of class imbalance. This work introduces the novel Augmented Queues method, which addresses the dual-problem by combining in a synergistic manner online active learning, data augmentation, and a multi-queue memory to maintain separate and balanced queues for each class. We perform an extensive experimental study using image and time-series augmentations, in which we examine the roles of the active learning budget, memory size, imbalance level, and neural network type. We demonstrate two major advantages of Augmented Queues. First, it does not reserve additional memory space as the generation of synthetic data occurs only at training times. Second, learning models have access to more labelled data without the need to increase the active learning budget and / or the original memory size. Learning on-the-fly poses major challenges which, typically, hinder the deployment of learning models. Augmented Queues significantly improves the performance in terms of learning quality and speed. Our code is made publicly available.</t>
  </si>
  <si>
    <t>Detecting earthquake arrivals within seismic time series can be a challenging task. Visual, human detection has long been considered the gold standard but requires intensive manual labor that scales poorly to large data sets. In recent years, automatic detection methods based on machine learning have been developed to improve the accuracy and efficiency. However, the accuracy of those methods relies on access to a sufficient amount of high-quality labeled training data, often tens of thousands of records or more. We aim to resolve this dilemma by answering two questions: (1) provided with a limited amount of reliable labeled data, can we use them to generate additional, realistic synthetic waveform data? and (2) can we use those synthetic data to further enrich the training set through data augmentation, thereby enhancing detection algorithms? To address these questions, we use a generative adversarial network (GAN), a type of machine learning model which has shown supreme capability in generating high-quality synthetic samples in multiple domains. Once trained, our GAN model is capable of producing realistic seismic waveforms of multiple labels (noise and event classes). Applied to real Earth seismic data sets in Oklahoma, we show that data augmentation from our GAN-generated synthetic waveforms can be used to improve earthquake detection algorithms in instances when only small amounts of labeled training data are available.</t>
  </si>
  <si>
    <t>In this paper, the reasons behind the necessity for accurate and reliable test systems for network analysis are addressed, and the almost total absence of representative models for the European LV network is considered. Further, the possibility to exploit non-synthetic electric and geographical data, to build real networks is debated, along with a thorough demonstration of the potential in the work by Koirala et al. to prove the versatility of the tool - which also allows modular implementation of synthetic data - an altered version of the Non-Synthetic European Low Voltage Test System is developed. Distributed photovoltaic (PV) generation and plug-in electric vehicle (PEV) representative loads are integrated in a daily time series power flow analysis for different penetration levels. The results obtained from the stress test comply with the assertions of prior studies, with some exceptions. A moderated PV implementation - up to around 40% of the base energy absorption - is possible for appropriate voltage management, and widely improves the energy conditions, whilst PEV contributions to the load cannot be reduced because of mismatch. Furthermore, the research demonstrates that LV network capability to accommodate PV penetration is inversely proportional to PEV contribution to the load. To facilitate penetration, the implementation of regulation controls within the grid should be evaluated. Finally, concerns regarding power and voltage daily rate of change in the presence of high PV and PEV penetration are raised.</t>
  </si>
  <si>
    <t>Continuous-time Markov chains are used to model stochastic systems where transitions can occur at irregular times, e.g., birth-death processes, chemical reaction networks, population dynamics, and gene regulatory networks. We develop a method to learn a continuous-time Markov chain's transition rate functions from fully observed time series. In contrast with existing methods, our method allows for transition rates to depend nonlinearly on both state variables and external covariates. The Gillespie algorithm is used to generate trajectories of stochastic systems where propensity functions (reaction rates) are known. Our method can be viewed as the inverse: given trajectories of a stochastic reaction network, we generate estimates of the propensity functions. While previous methods used linear or log-linear methods to link transition rates to covariates, we use neural networks, increasing the capacity and potential accuracy of learned models. In the chemical context, this enables the method to learn propensity functions from non-mass-action kinetics. We test our method with synthetic data generated from a variety of systems with known transition rates. We show that our method learns these transition rates with considerably more accuracy than log-linear methods, in terms of mean absolute error between ground truth and predicted transition rates. We also demonstrate an application of our methods to open-loop control of a continuous-time Markov chain.</t>
  </si>
  <si>
    <t>This paper presents a novel approach of generating synthetic Photoplethysmogram (PPG) data using a physical model of the cardiovascular system to improve classifier performance with a combination of synthetic and real data. The physical model is an in-silico cardiac computational model, consisting of a four-chambered heart with electrophysiology, hemodynamic, and blood pressure auto-regulation functionality. Starting with a small number of measured PPG data, the cardiac model is used to synthesize healthy as well as PPG time-series pertaining to coronary artery disease (CAD) by varying pathophysiological parameters. A Variational Autoencoder (VAE) structure is proposed to derive a statistical feature space for CAD classification. Results are presented in two perspectives namely, (i) using artificially reduced real disease data and (ii) using all the real disease data. In both cases, by augmenting with the synthetic data for training, the performance (sensitivity, specificity) of the classifier changes from (i) (0.65, 1) to (1, 0.9) and (ii) (1, 0.95) to (1, 1). The proposed hybrid approach of combining physical modelling and statistical feature space selection generates realistic PPG data with pathophysiological interpretation and can outperform a baseline Generative Adversarial Network (GAN) architecture with a relatively small amount of real data for training. This proposed method could aid as a substitution technique for handling the problem of bulk data required for training machine learning algorithms for cardiac health-care applications.</t>
  </si>
  <si>
    <t>In this paper we develop a method to quantify the accuracy of different pattern extraction techniques for the additive space-time modes often assumed to be present in climate data. It has previously been shown that the standard technique of principal component analysis (PCA; also known as empirical orthogonal functions) may extract patterns that are not physically meaningful. Here we analyze two modern pattern extraction methods, namely dynamical mode decomposition (DMD) and slow feature analysis (SFA), in comparison with PCA. We develop a Monte Carlo method to generate synthetic additive modes that mimic the properties of climate modes described in the literature. The datasets composed of these generated modes do not satisfy the assumptions of any pattern extraction method presented. We find that both alternative methods significantly outperform PCA in extracting local and global modes in the synthetic data. These techniques had a higher mean accuracy across modes in 60 out of 60 mixed synthetic climates, with SFA slightly outperforming DMD. We show that in the majority of simple cases PCA extracts modes that are not significantly better than a random guess. Finally, when applied to real climate data these alternative techniques extract a more coherent and less noisy global warming signal, as well as an El Nino signal with a clearer spectral peak in the time series, and more a physically plausible spatial pattern.</t>
  </si>
  <si>
    <t>To achieve zero touch automation in next generation wireless networks through artificial intelligence (AI), large amounts of training data is required. This training data is publicly unavailable and is a major hindrance in research on AI applications to wireless communication. One solution is using limited real data to generate synthetic data that can be used in lieu of real data. Generative Adversarial Networks (GAN) have been used successfully for this purpose. In this paper, we choose two publicly available GAN - based models and one deep learning - based auto-regressive model. We then compare their performance at generating synthetic time-series wireless network traffic data. We also assess the impact of data scarcity on the generated data quality by varying the level of data available to the models for training. Moreover, in order to assess the usefulness of this generated data, we compare the performance of a gradient boosting regressor trained solely on generated data, real data, and a mix of both at forecasting network traffic. Our experiments show that the GANs perform better than the auto-regressive approach in each aspect considered in this work and forecasting models trained to predict network load based on data generated by these GANs yield error rates comparable to models trained on real data. Finally, augmenting small amounts of real data with generated data leads to minor performance gains in some cases.</t>
  </si>
  <si>
    <t>This paper deals with Network Slicing-based 5G Networks to support the varying demands of customers and for efficient resource utilization. A network slice can be defined as a set of network and virtual network function (VNF) resources deployed across multiple administrative domains. Here, multidomain refers to multiple infrastructure providers spread across different geographic regions. Slice demands and QoS requirements may vary dynamically, which can be satisfied by scaling the allotted VNF resources. The VNF scaling problem can be posed as a time series forecasting problem that predicts future VNF resources based on the slice traffic demand. 5G deployments with multiple domains pose a serious challenge in terms of data privacy since one domain may need access to the data of another domain for efficient resource allocation using the conventional forecasting approaches that requires data aggregation. In this paper, we use the federated learning approach in which the training data remains within the respective domains but learns a shared model by aggregating locally-computed updates. We evaluate the applicability of federated settings in VNF scaling using two state-of-the-art deep learning models, Long Short-Term Memory (LSTM) and Gated recurrent units (GRU). We present a comparison of the performance of the proposed federated system against the centralized system. Additionally, synthetic data in each domain has been generated using Generative Adversarial Networks (GAN) to improve the forecasting results.</t>
  </si>
  <si>
    <t>Realistic simulation of a massive amount of human mobility data is of great use in epidemic spreading modeling and related health policy-making. Existing solutions for mobility simulation can be classified into two categories: model-based methods and model free methods, which are both limited in generating high-quality mobility data due to the complicated transitions and complex regularities in human mobility. To solve this problem, we propose a model-free generative adversarial framework, which effectively integrates the domain knowledge of human mobility regularity utilized in the model-based methods. In the proposed framework, we design a novel self-attention based sequential modeling network as the generator to capture the complicated temporal transitions in human mobility. To augment the learning power of the generator with the advantages of model-based methods, we design an attention-based region network to introduce the prior knowledge of urban structure to generate a meaningful trajectory. As for the discriminator, we design a mobility regularity-aware loss to distinguish the generated trajectory. Finally, we utilize the mobility regularities of spatial continuity and temporal periodicity to pre-train the generator and discriminator to further accelerate the learning procedure. Extensive experiments on two real-life mobility datasets demonstrate that our framework outperforms seven state-of-the-art baselines significantly in terms of improving the quality of simulated mobility data by 35%. Furthermore, in the simulated spreading of COVID-19, synthetic data from our framework reduces MAPE from 5% similar to 10% (baseline performance) to 2%.</t>
  </si>
  <si>
    <t>Background and Objective: Comorbidities, defined as the presence of co-existing diseases, progress through complex temporal patterns among patients. Learning such dynamics from electronic health records is crucial for understanding the coevolution of diseases. In general, medical records are represented through temporal sequences of clinical variables together with their diagnosis. However, we consider the specific problem where most of the diagnoses are missing. We present a novel probabilistic generative model with a three-foldobjective: (i) identify and segment the medical history of patients into treatments associated with comorbidities; (ii) learn the model associated with each identified disease treatment; and (iii) discover subtypes of patients with similar coevolution of comorbidities. Methods: To this end, the model considers a latent structure for the sequences, where patients are modeled by a latent class defined by the evolution of their comorbidities, and each observed medical event of their clinical history is associated with a latent disease. The learning process is performed using an Expectation-Maximization algorithm that considers the exponential number of configurations of the latent variables and is efficiently solved with dynamic programming.Results: The evaluation of the method is carried out both on synthetic and real world data: the experiments on synthetic data show that the learning procedure allows the generative model underlying the data to be recovered; the experiments on real medical data show accurate results in the segmentation of sequences into different treatments, subtyping of patients and diagnosis imputation.Conclusion: We present an interpretable generative model that handles the incompleteness of EHRs and describes the different joint evolution of coexisting diseases depending on the active comorbidities of the patient at each moment.</t>
  </si>
  <si>
    <t>In astronomical surveys, such as the Zwicky Transient Facility, supernovae (SNe) are relatively uncommon objects compared to other classes of variable events. Along with this scarcity, the processing of multiband light curves is a challenging task due to the highly irregular cadence, long time gaps, missing values, few observations, etc. These issues are particularly detrimental to the analysis of transient events: SN-like light curves. We offer three main contributions: (1) Based on temporal modulation and attention mechanisms, we propose a deep attention model (TimeModAttn) to classify multiband light curves of different SN types, avoiding photometric or hand-crafted feature computations, missing-value assumptions, and explicit imputation/interpolation methods. (2) We propose a model for the synthetic generation of SN multiband light curves based on the Supernova Parametric Model, allowing us to increase the number of samples and the diversity of cadence. Thus, the TimeModAttn model is first pretrained using synthetic light curves. Then, a fine-tuning process is performed. The TimeModAttn model outperformed other deep learning models, based on recurrent neural networks, in two scenarios: late-classification and early-classification. Also, the TimeModAttn model outperformed a Balanced Random Forest (BRF) classifier (trained with real data), increasing the balanced-F (1)score from approximate to.525 to approximate to.596. When training the BRF with synthetic data, this model achieved a similar performance to the TimeModAttn model proposed while still maintaining extra advantages. (3) We conducted interpretability experiments. High attention scores were obtained for observations earlier than and close to the SN brightness peaks. This also correlated with an early highly variability of the learned temporal modulation.</t>
  </si>
  <si>
    <t>Self-supervised monocular depth estimation enables robots to learn 3D perception from raw video streams. This scalable approach leverages projective geometry and ego-motion to learn via view synthesis, assuming the world is mostly static. Dynamic scenes, which are common in autonomous driving and human-robot interaction, violate this assumption. Therefore, they require modeling dynamic objects explicitly, for instance via estimating pixel-wise 3D motion, i.e. scene flow. However, the simultaneous self-supervised learning of depth and scene flow is ill-posed, as there are infinitely many combinations that result in the same 3D point. In this letter we propose DRAFT, a new method capable of jointly learning depth, optical flow, and scene flow by combining synthetic data with geometric self-supervision. Building upon the RAFT architecture, we learn optical flow as an intermediate task to bootstrap depth and scene flow learning via triangulation. Our algorithm also leverages temporal and geometric consistency losses across tasks to improve multi-task learning. Our DRAFT architecture simultaneously establishes a new state of the art in all three tasks in the self-supervised monocular setting on the standard KITTI benchmark.</t>
  </si>
  <si>
    <t>With the ongoing development of distributed hydrological models, flood risk analysis calls for synthetic, gridded precipitation data sets. The availability of large, coherent, gridded re-analysis data sets in combination with the increase in computational power, accommodates the development of new methodology to generate such synthetic data. We tracked moving precipitation fields and classified them using self-organising maps. For each class, we fitted a multivariate mixture model and generated a large set of synthetic, coherent descriptors, which we used to reconstruct moving synthetic precipitation fields. We introduced randomness in the original data set by replacing the observed precipitation fields in the original data set with the synthetic precipitation fields. The output is a continuous, gridded, hourly precipitation data set of a much longer duration, containing physically plausible and spatio-temporally coherent precipitation events. The proposed methodology implicitly provides an important improvement in the spatial coherence of precipitation extremes. We investigate the issue of unrealistic, sudden changes on the grid and demonstrate how a dynamic spatio-temporal generator can provide spatial smoothness in the probability distribution parameters and hence in the return level estimates.</t>
  </si>
  <si>
    <t>The development of practical Brain-Computer Interface (BCI) systems has been hindered by significant issues related to data, specifically the lack of sufficient data needed for training. To address this challenge, generating synthetic data that mimics real recorded data has been proposed to augment the real data. One promising technique for data augmentation is through the use of Generative Adversarial Networks (GANs), which have been successfully applied in many other fields. This paper proposes a novel GAN-based approach for generating synthetic spectrum images of Motor Imagery (MI) Electroencephalogram (EEG). The proposed GAN is examined with two Convolutional Neural Network (CNN) architectures in the context of MI classification. Using the public dataset BCI competition IV, our findings reveal that the generated EEG spectrum images using GANs exhibit temporal, spectral, and spatial characteristics similar to the real ones. The average classification accuracy of right-hand versus left-hand MI using the proposed GAN/CNN models has improved to 76.71% with an enhancement of 2.5% in comparison to using the CNN applied to the real data only. These results suggest that using GANs could improve MI BCI systems with limited data.</t>
  </si>
  <si>
    <t>This Ph.D. thesis develops a neural network simulator for quantifying, tagging, and inferring human gestures using an anonymized patient gesture database. Deep Learning (DL) applications require a sufficient data set for training. In this work, we propose enriching a database that contains a limited number of videos of human physiotherapy exercises by generating synthetic data. Our pose generator produces human movement in the form of skeletal vectors. We use OpenPose (OP) to convert videos and images containing multiple individuals into human skeletal. Within every video frame, OP represents each pose of the human skeleton as a vector in three-dimensional Euclidean space. We employ the Generative Adversarial Network (GAN) to generate new samples and control the motion parameters. We rearrange the joints in our skeletal model to emphasize the connections between them by using depth-first search (DFS), a tree structure search algorithm. Moreover, this research examines common challenges associated with capturing human gesture data, including synchronizing activities, temporal, and spatial relations, and how to address them. We intend to build an innovative simulator that will generate a set of human virtual choreography movements from a textual script.</t>
  </si>
  <si>
    <t>Downscaling is a common task in climate science and meteorology in which the goal is to use coarse scale, spatio-temporal data to infer values at finer scales. Statistical downscaling aims to approximate this task using statistical patterns gleaned from an existing dataset of downscaled values, often obtained from observations or physical models. In this work, we investigate the application of domain alignment to the task of statistical downscaling. We present ClimAlign, a novel method for unsupervised, generative downscaling using adaptations of recent work in normalizing flows for variational inference. We evaluate the viability of our method using several different metrics on two datasets consisting of daily temperature and precipitation values gridded at low (1 degrees latitude/longitude) and high (1/4 degrees and 1/8 degrees) resolutions. We show that our method achieves comparable predictive performance to existing supervised statistical downscaling methods while simultaneously allowing for both conditional and unconditional sampling from the joint distribution over high and low resolution spatial fields. To the best of our knowledge, this is the first proposed method for unsupervised statistical downscaling, and one of very few proposed methods that allows for efficient sampling of synthetic data.</t>
  </si>
  <si>
    <t>Recently, interest has grown in exploring the hypothesis that neural activity conveys information through precise spiking motifs. To investigate this phenomenon, various algorithms have been proposed to detect such motifs in Single Unit Activity (SUA) recorded from populations of neurons. In this study, we present a novel detection model based on the inversion of a generative model of raster plot synthesis. Using this generative model, we derive an optimal detection procedure that takes the form of logistic regression combined with temporal convolution. A key advantage of this model is its differentiability, which allows us to formulate a supervised learning approach using a gradient descent on the binary cross-entropy loss. To assess the model's ability to detect spiking motifs in synthetic data, we first perform numerical evaluations. This analysis highlights the advantages of using spiking motifs over traditional firing rate based population codes. We then successfully demonstrate that our learning method can recover synthetically generated spiking motifs, indicating its potential for further applications. In the future, we aim to extend this method to real neurobiological data, where the ground truth is unknown, to explore and detect spiking motifs in a more natural and biologically relevant context.</t>
  </si>
  <si>
    <t>Machine learning (ML) and deep learning (DL) have achieved great success in different tasks. These include computer vision, image segmentation, natural language processing, predicting classification, evaluating time series, and predicting values based on a series of variables. As artificial intelligence progresses, new techniques are being applied to areas like optical spectroscopy and its uses in specific fields, such as the agrifood industry. The performance of ML and DL techniques generally improves with the amount of data available. However, it is not always possible to obtain all the necessary data for creating a robust dataset. In the particular case of agrifood applications, dataset collection is generally constrained to specific periods. Weather conditions can also reduce the possibility to cover the entire range of classifications with the consequent generation of imbalanced datasets. To address this issue, data augmentation (DA) techniques are employed to expand the dataset by adding slightly modified copies of existing data. This leads to a dataset that includes values from laboratory tests, as well as a collection of synthetic data based on the real data. This review work will present the application of DA techniques to optical spectroscopy datasets obtained from real agrifood industry applications. The reviewed methods will describe the use of simple DA techniques, such as duplicating samples with slight changes, as well as the utilization of more complex algorithms based on deep learning generative adversarial networks (GANs), and semi-supervised generative adversarial networks (SGANs).</t>
  </si>
  <si>
    <t>With the progress of renewable energy generation and energy storage technologies, more and more renewable sources and devices are integrated into the power system. Due to the complexity of the power system, single and multiple power quality disturbances (PQDs) occur more frequently. Hence, real-time detection of PQDs is the primary issue to mitigate the risk of distortions. This study presents the real-time PQDs classification using fused convolutional neural networks (CNN) combined with long short-term memory (fused CNN-LSTM) architecture based on time and frequency domain features. The frequency-domain features were obtained from time-series data using fast Fourier transform. The original time-domain and frequency-domain features are extracted by respective CNN-LSTM structures. The extracted time and frequency domain features are concatenated to classify the PQD through fully connected layers. Our proposed method was trained and tested using 16 types of synthetic noise PQDs data generated by mathematical models, in accordance with the standard IEEE-1159. Moreover, to further verify the performance of our approach, a simulation distributed power system is carried out to detect various PQDs. We compared three advanced neural network approaches: Deep CNN, CNN-LSTM, and multifusion CNN (MFCNN). The fused CNN-LSTM model takes only 0.64 ms to classify each PQDs signal and achieves an accuracy of 98.95% and 98.89% in synthetic data and simulated power systems which indicates our proposed method outperformed compared methods.</t>
  </si>
  <si>
    <t>Deep neural networks often suffer from overconfidence which can be partly remedied by improved out-of-distribution detection. For this purpose, we propose a novel approach that allows for the generation of out-of-distribution datasets based on a given in-distribution dataset. This new dataset can then be used to improve out-of-distribution detection for the given dataset and machine learning task at hand. The samples in this dataset are with respect to the feature space close to the in-distribution dataset and therefore realistic and plausible. Hence, this dataset can also be used to safeguard neural networks, i.e., to validate the generalization performance. Our approach first generates suitable representations of an in-distribution dataset using an autoencoder and then transforms them using our novel proposed Soft Brownian Offset method. After transformation, the decoder part of the autoencoder allows for the generation of these implicit out-of-distribution samples. This newly generated dataset then allows for mixing with other datasets and thus improved training of an out-of-distribution classifier, increasing its performance. Experimentally, we show that our approach is promising for time series using synthetic data. Using our new method, we also show in a quantitative case study that we can improve the out-of-distribution detection for the MNIST dataset. Finally, we provide another case study on the synthetic generation of out-of-distribution trajectories, which can be used to validate trajectory prediction algorithms for automated driving.</t>
  </si>
  <si>
    <t>This paper introduces 5GT-GAN, a novel approach leveraging generative adversarial networks (GANs) to create synthetic mobile Internet traffic data, particularly tailored to smart city applications. Given the challenges of data scarcity and privacy concerns in the context of 5G, generating synthetic data becomes a crucial aspect for effectively deploying AI-driven systems in real-world scenarios. 5GT-GAN integrates unsupervised GAN schemes with the ability to manage temporal dynamics through supervised autoregressive models, successfully generating large-scale synthetic mobile Internet traffic data. Our experimental results illustrate the superior performance of 5GT-GAN in terms of mean squared error (MSE) and mean absolute error (MAE) compared to traditional models. The use of Train Synthetic Test Real (TSTR) and Train Real Test Synthetic (TRTS) methodologies affirmed the model's effectiveness with (0.0023 MAE, 0.0074 MSE) and (0.0045 MAE, 0.0092 MSE) respectively. Moreover, the model's runtime complexity of O(n log n) emphasized its efficiency in handling larger datasets, an edge over traditional models. The study also identifies potential future work in augmenting data for traffic prediction and integrating self-attention mechanisms to enhance the capabilities of the model further.</t>
  </si>
  <si>
    <t>Cellular traffic prediction is of great importance on the path of enabling 5G mobile networks to perform intelli-gent and efficient infrastructure planning and management. However, available data are limited to base station logging information. Hence, training methods for generating high-quality predictions that can generalize to new observations across diverse parties are in demand. Traditional approaches require collecting measurements from multiple base stations, transmitting them to a central entity and conducting machine learning operations using the acquire data. The dissemination of local observations raises concerns regarding confidentiality and performance, which impede the applicability of machine learning techniques. Although various distributed learning methods have been proposed to address this issue, their application to traffic prediction remains highly unexplored. In this work, we investigate the efficacy of federated learning applied to raw base station LTE data for time-series forecasting. We evaluate one-step predictions using five different neural network architectures trained with a federated setting on non-identically distributed data. Our results show that the learning architectures adapted to the federated setting yield equivalent prediction error to the centralized setting. In addition, preprocessing techniques on base stations enhance forecasting accuracy, while advanced federated aggregators do not surpass simpler approaches. Simulations considering the environmental impact suggest that federated learning holds the potential for reducing carbon emissions and energy consumption. Finally, we consider a large-scale scenario with synthetic data and demonstrate that federated learning reduces the computational and communication costs compared to centralized settings.</t>
  </si>
  <si>
    <t>Biomolecular condensates are membraneless cellular compartments generated by phase separation that regulate a broad variety of cellular functions by enriching some biomolecules while excluding others. Live-cell single particle tracking of individual fluorophore-labeled condensate components has provided insights into a condensate's mesoscopic organization and biological functions, such as revealing the recruitment, translation, and decay of RNAs within ribonucleoprotein (RNP) granules. Specifically, during dual-color tracking, one imaging channel provides a time series of individual biomolecule locations, while the other channel monitors the location of the condensate relative to these molecules. Therefore, an accurate assessment of a condensate's boundary is critical for combined live-cell single particle-condensate tracking. Despite its importance, a quantitative benchmarking and objective comparison of the various available boundary detection methods is missing due to the lack of an absolute ground truth for condensate images. Here, we use synthetic data of defined ground truth to generate noise-overlaid images of condensates with realistic phase separation parameters to benchmark the most commonly used methods for condensate boundary detection, including an emerging machine-learning method. We find that it is critical to carefully choose an optimal boundary detection method for a given dataset to obtain accurate measurements of single particle-condensate interactions. The criteria proposed in this study to guide the selection of an optimal boundary detection method can be broadly applied to imaging-based studies of condensates.</t>
  </si>
  <si>
    <t>Computational models have become a powerful tool in the quantitative sciences to understand the behavior of complex systems that evolve in time. However, they often contain a potentially large number of free parameters whose values cannot be obtained from theory but need to be inferred from data. This is especially the case for models in the social sciences, economics, or computational epidemiology. Yet, many current parameter estimation methods are mathematically involved and computationally slow to run. In this paper, we present a computationally simple and fast method to retrieve accurate probability densities for model parameters using neural differential equations. We present a pipeline comprising multiagent models acting as forward solvers for systems of ordinary or stochastic differential equations and a neural network to then extract parameters from the data generated by the model. The two combined create a powerful tool that can quickly estimate densities on model parameters, even for very large systems. We demonstrate the method on synthetic time series data of the SIR model of the spread of infection and perform an in-depth analysis of the Harris- Wilson model of economic activity on a network, representing a nonconvex problem. For the latter, we apply our method both to synthetic data and to data of economic activity across Greater London. We find that our method calibrates the model orders of magnitude more accurately than a previous study of the same dataset using classical techniques, while running between 195 and 390 times faster.</t>
  </si>
  <si>
    <t>Residential energy consumption data and related sociodemographic information are critical for energy demand management, including providing personalized services, ensuring energy supply, and designing demand response programs. However, it is often difficult to collect sufficient data to build machine learning models, primarily due to cost, technical barriers, and privacy. Synthetic data generation becomes a feasible solution to address data availability issues, while most existing work generates data without considering the balance between usability and privacy. In this paper, we first propose a data generation model based on the Wasserstein Deep Convolutional Generative Adversarial Network (WDCGAN), which is capable of synthesizing fine-grained energy consumption time series and corresponding sociodemographic information. The WDCGAN model can generate realistic data by balancing data usability and privacy level by setting a hyperparameter during training. Next, we take the classification of sociodemographic information as an application example and train four classical classification models with the generated datasets, including CNN, LSTM, SVM, and LightGBM. We evaluate the pro-posed data generator using Irish data, and the results show that the proposed WDCGAN model can generate realistic load profiles with satisfactory similarity in terms of data distribution, patterns, and performance. The classification results validate the usability of the generated data for real-world machine learning applications with privacy guarantee, e.g., most of the differences in classification accuracy and F-1 scores are less than 8% between using real and synthesized data. (c) 2022 The Authors. Published by Elsevier Ltd.</t>
  </si>
  <si>
    <t>Precise and timely rainfall nowcasting plays a critical role in ensuring public safety amid disasters triggered by heavy precipitation. While deep-learning models have exhibited superior performance over traditional nowcasting methods in recent years, their efficacy is still hampered by limited forecasting skill, insufficient training data, and escalating blurriness in forecasts. To address these challenges, we present the Synthetic-data Task-segmented Generative Model (STGM), an innovative physical-dynamic-driven heavy rainfall nowcasting model. The STGM encompasses three key components: the Long Video Generation (LVG) model generating synthetic radar data from observed radar images and data provided by the Weather Research and Forecasting (WRF) model, MaskPredNet predicting the spatial coverage of various rainfall intensities, and SPADE determining rainfall intensity based on the coverage provided by MaskPredNet. The STGM has demonstrated promising skill for precipitation forecasts for up to six hours, and significantly reduce the blurriness of predicted images, thus showcasing advances in rainfall nowcasting. Deep-learning methods have proven superior to traditional techniques in rainfall nowcasting, but current models still face limitations such as low accuracy, insufficient training data, and a brief effective forecast period. To address these challenges, we've developed the STGM, a novel deep-learning-based architecture for predicting heavy rainfall. The STGM shows excellent performance by using a new design that breaks tasks into smaller parts and relies on AI-generated data. Our results indicate that it excels in predicting heavy rainfall for up to 6 hr, accurately tracking the spatial and temporal evolution of storm cells over extended periods. Moreover, it significantly improves the clarity of the produced images compared to commonly used baseline models. Our novel STGM model outperforms common baseline models, showcasing high proficiency in predicting precipitation up to 6 hr aheadBy integrating physical data from numerical weather prediction models, the performance of the STGM model is significantly enhancedThe use of synthetic data provides a substantial boost to the predictive capabilities of the STGM model</t>
  </si>
  <si>
    <t>Simulating realistic time-domain observations of gravitational waves (GWs) and other events of interest in GW detectors, such as transient noise bursts called glitches, can help in advancing GW data analysis. Simulated data can be used in downstream data analysis tasks by augmenting datasets for signal searches, balancing datasets for machine learning applications, validating detection schemes, and constructing mock data challenges. In this work, we present a conditional derivative GAN (cDVGAN), a novel conditional model in the generative adversarial network framework for simulating multiple classes of time-domain observations that represent gravitational waves (GWs) and detector glitches. cDVGAN can also generate generalized hybrid samples that span the variation between classes through class interpolation in the conditioned class vector. cDVGAN introduces an additional player into the typical 2-player adversarial game of GANs, where an auxiliary discriminator analyzes the first-order derivative time series. Our results show that this provides synthetic data that better capture the features of the original data. cDVGAN conditions on three classes in the time domain, two denoized from LIGO blip and tomte glitch events from its third observing run (O3), and the third representing binary black hole (BBH) mergers. Our proposed cDVGAN outperforms four different baseline GAN models in replicating the features of the three classes. Specifically, our experiments show that training convolutional neural networks (CNNs) with our cDVGAN-generated data improves the detection of samples embedded in detector noise beyond the synthetic data from other state-of-the-art GAN models. Our best synthetic dataset yields as much as a 4.2% increase in area-under-the-curve (AUC) performance, maintaining the same CNN architecture, compared to synthetic datasets from baseline GANs. Moreover, training the CNN with class-interpolated hybrid samples from our cDVGAN outperforms CNNs trained only on the standard classes, when identifying real samples embedded in LIGO detector background between signal-to-noise ratios ranging from 1 to 16 (4% AUC improvement for cDVGAN). We also illustrate an application of cDVGAN in a data augmentation example, showing that it is competitive with a traditional augmentation approach. Lastly, we test cDVGAN's BBH signals ina fitting-factor study, showing that the synthetic signals are generally consistent with the semianalytical model used to generate the training signals and the corresponding parameter space.</t>
  </si>
  <si>
    <t>In this paper, we introduce Jinkou, a GAN-based algorithm that allows for the conditional generation of synthetic multivariate time series. The set of variables whose distribution is to be replicated include specific variables taking different values for different objects, as well state variables describing the state of the world, common to all objects at a given date and potentially influential on the specific features. The conditioning process is specified at inference time, and only involves state variables; it simply consists in setting lower and/or upper bounds on their values. The generative model is trained as an un-conditioned generator and is agnostic of any scenario the user might set at inference time. The use case considered in this pilot study is of interest for the financial industry: the generator produces random samples of the instrument-specific features over time (e.g their price, size or the risk for securities). Such generation is conditioned on user-defined macroeconomic assumptions/scenarios involving global variables, such as inflation, oil prices or interest rates. We introduce numerical metrics to assess the statistical closeness between the two multivariate distributions of historical and artificial data. As proof of concept, we test the proposed algorithm by reproducing the value variation for two possible portfolios, Energy and Financial, conditioned on scenarios for which a consensus is present in the community. Jinkou allows us to recover some classical stylized facts about the financial markets, this ability constituting a proof of its efficiency.&amp; COPY; 2023 Elsevier B.V. All rights reserved.</t>
  </si>
  <si>
    <t>Reducing CO2 emissions from coal-fired power plants is an urgent global issue. Effective and precise monitoring of CO2 emissions is a prerequisite for optimizing electricity production processes and achieving such reductions. To obtain the high temporal resolution emissions status of power plants, a lot of research has been done. Currently, typical solutions are utilizing Continuous Emission Monitoring System (CEMS) to measure CO2 emissions. However, these methods are too expensive and complicated because they require the installation of a large number of devices and require periodic maintenance to obtain accurate measurements. According to this limitation, this paper attempts to provide a novel data-driven method using net power generation to achieve near-real-time monitoring. First, we study the key elements of CO2 emissions from coal-fired power plants (CFPPs) in depth and design a regression and physical variable model-based emission simulator. We then present Emission Estimation Network (EEN), a heterogeneous network-based deep learning model, to estimate CO2 emissions from CFPPs in near-real-time. We use artificial data generated by the simulator to train it and apply a few real-world datasets to complete the adaptation. The experimental results show that our proposal is a competitive approach that not only has accurate measurements but is also easy to implement.</t>
  </si>
  <si>
    <t>As a measurement for the production performance, the online quality variables from soft sensors contribute greatly to obtaining immediate information from the process. The complex correlations between large numbers of process variables and disturbances inherited from the dynamic and nonlinear characteristics of chemical processes put more challenges in constructing the soft-sensor models. The soft sensors which are typically developed in steady-state conditions are not suitable for doing predictions in a dynamic operating system. This paper proposes a semi-supervised latent dynamic variational autoencoder (S-2-LDVAE) to learn features between the process and quality data.Furthermore, the issue of the uneven length of the process and quality data is noteworthy. When there are fewer quality data than the process data, severe degradation to the performance of the trained model may occur. The process and quality data are encoded into the latent space in a temporal way for dynamic feature extraction. In the case of missing quality data, the artificial data generated by the trained prediction network are used to provide quality estimates during on-line prediction. The proposed method is compared with the other methods to show its contribution and performance in terms of quality prediction in a numerical case and an industrial case.</t>
  </si>
  <si>
    <t>Recent advances in Computer Vision and Deep Learning have made possible the efficient extraction of structured information from frames of video feeds. As such, a stream of objects and their associated classes along with unique object identifiers derived via object tracking can be generated, providing unique objects as they are captured across frames. In this paper we initiate a study of temporal queries involving objects and their co-occurrences in video feeds. For example, queries that identify video segments during which the same two red cars and the same two humans appear jointly for five minutes are of interest to many applications ranging from law enforcement to security and safety. We take the first step and define such queries in a way that they incorporate certain physical aspects of video capture such as object occlusion. We present an architecture consisting of three layers, namely object detection/tracking, intermediate data generation, and query evaluation. We propose two techniques, Marked Frame Set (MFS) and Sparse State Graph (SSG), to organize all detected objects in the intermediate data generation layer, which effectively, given the queries, minimizes the number of objects and frames that have to be considered during query evaluation. We also introduce an algorithm called SSG-CM that processes incoming frames against the SSG and efficiently prunes objects and frames unrelated to query evaluation, while maintaining all states required for succinct query evaluation. We present the results of a thorough experimental evaluation utilizing both real and synthetic data, establishing the trade-offs between MFS and SSG. We stress various parameters of interest in our evaluation and demonstrate that the proposed query evaluation methodology coupled with the proposed algorithms is capable to evaluate temporal queries over video feeds efficiently, achieving orders of magnitude performance benefits.</t>
  </si>
  <si>
    <t>Specific ventilation imaging (SVI) measures the spatial distribution of specific ventilation (SV) in the lung with MRI by using inhaled oxygen as a contrast agent. Because of the inherently low signal-to-noise ratio in the technique, multiple switches between inspiring air and O-2 are utilized, and the high spatial resolution SV distribution is determined as an average over the entire imaging period (similar to 20 min). We hypothesized that a trade-off between spatial and temporal resolution could allow imaging at a higher temporal resolution, at the cost of a coarser, yet acceptable, spatial resolution. The appropriate window length and spatial resolution compromise were determined by generating synthetic data with signal- and contrast-to-noise characteristics reflective of that in previously published experimental data, with a known and unchanging distribution of SV, and showed that acceptable results could be obtained in an imaging period of similar to 7 min (80 breaths), with a spatial resolution of similar to 1 cm(3). Previously published data were then reanalyzed. The average heterogeneity of the temporally resolved maps of SV was not different from the previous overall analysis, however, the temporally resolved maps were less effective at detecting the amount of bronchoconstriction resulting from methacholine administration. The results further indicated that the initial response to inhaled methacholine and subsequent inhalation of albuterol were largely complete within similar to 22 min similar to 9 min, respectively, although there was a tendency for an ongoing developing effect in both cases. These results suggest that it is feasible to use a shortened SVI protocol, with a modest sacrifice in spatial resolution, to measure temporally dynamic processes. NEW &amp; NOTEWORTHY Dynamic imaging providing maps of specific ventilation with a temporal resolution of similar to 7 min with a spatial resolution of similar to 1 cm(3) using MRI was shown to be practical. The technique provides an ionizing radiation free means of temporally following the spatial pattern of specific ventilation. Reanalysis of previously published data showed that the effects of inhaled methacholine and albuterol were largely complete at similar to 22 min similar to 9 min, respectively after administration.</t>
  </si>
  <si>
    <t>Background and objective: Healthcare datasets are plagued by issues of data scarcity and class imbalance. Clinically validated virtual patient (VP) models can provide accurate in-silico representations of real patients and thus a means for synthetic data generation in hospital critical care settings. This research presents a realistic, timevarying mechanically ventilated respiratory failure VP profile synthesised using a stochastic model. Methods: A stochastic model was developed using respiratory elastance (Ers) data from two clinical cohorts and averaged over 30-minute time intervals. The stochastic model was used to generate future Ers data based on current Ers values with added normally distributed random noise. Self-validation of the VPs was performed via Monte Carlo simulation and retrospective Ers profile fitting. A stochastic VP cohort of temporal Ers evolution was synthesised and then compared to an independent retrospective patient cohort data in a virtual trial across several measured patient responses, where similarity of profiles validates the realism of stochastic model generated VP profiles. Results: A total of 120,000 3-hour VPs for pressure control (PC) and volume control (VC) ventilation modes are generated using stochastic simulation. Optimisation of the stochastic simulation process yields an ideal noise percentage of 5-10% and simulation iteration of 200,000 iterations, allowing the simulation of a realistic and diverse set of Ers profiles. Results of self-validation show the retrospective Ers profiles were able to be recreated accurately with a mean squared error of only 0.099 [0.009-0.790]% for the PC cohort and 0.051 [0.030-0.126]% for the VC cohort. A virtual trial demonstrates the ability of the stochastic VP cohort to capture Ers trends within and beyond the retrospective patient cohort providing cohort-level validation. Conclusion: VPs capable of temporal evolution demonstrate feasibility for use in designing, developing, and optimising bedside MV guidance protocols through in-silico simulation and validation. Overall, the temporal VPs developed using stochastic simulation alleviate the need for lengthy, resource intensive, high cost clinical trials, while facilitating statistically robust virtual trials, ultimately leading to improved patient care and outcomes in mechanical ventilation.</t>
  </si>
  <si>
    <t>Aditya-L1 is India's first observatory-class solar space mission to study the Sun from the Lagrange L1 point. The Solar Ultra-Violet Imaging Telescope (SUIT) is one of the payloads onboard Aditya-L1. SUIT is an off-axis Ritchey-Chretien (RC) telescope, which images the Sun onto a 4kx4k CCD covering a field-of-view of 1.5 R-circle dot with a plate scale of 0.7 pixel(-1). One of the primary objectives of SUIT is to study the early evolution of solar flares with high temporal cadence in the near-UV wavelengths (200 - 400 nm). The SUIT onboard intelligence was developed to achieve this objective. The complete intelligence algorithm is divided into several sub-modules, each working on a specific aspect of intelligence. These are: the HEL1OS flare-trigger module: generates flare trigger using HEL1OS hard X-ray data, the flare-localization module: locates the flare on the SUIT full-disc images, the Region of Interest (RoI) tracking module: accounts for the shift in RoI coordinates caused by rotation of the Sun, auto-exposure control module: adjusts the exposure time depending upon the flare intensity for better contrast. In this article, these onboard-intelligence modules are explained in detail. The working principles of these modules are tested using available data from various existing missions and also using synthetic data, and the obtained results are presented. The modules are implemented in hardware using an Actel RTAX 2000S FPGA and are tested using a laboratory setup. From the testing, it is found that flares are successfully localized in a mean time of 40 seconds from the GOES soft X-ray catalog start time. Also, a temporal cadence of under three seconds for a single-filter flare RoI image is achieved.</t>
  </si>
  <si>
    <t>In reservoir engineering, numerical simulators are crucial for analyzing risks and uncertainties. The decision making plan is complex due to numerous uncertain variables, which lead to high dimensional spaces, such as porosity and permeability 3-dimensional inputs, and a substantial computational footprint. The scientific literature has directed efforts toward proxy model construction that operates as a faster estimation function. Yet, many samples are needed to develop a reliable solution, increasing the proxy construction time. Our investigation introduces a novel Few-Shot Proxy method, which opens the possibility of dealing with high dimensional inputs, decreasing simulator dependence without incurring a high computational cost. Our methodology utilized two initial sample sets comprising only 30 and 40 examples each. The data augmentation method ensures the requisite sample diversity essential for robust training. The study leverages the simulator's reservoir uncertainties collection to supplement the variety and representativeness of the training instances. The Few-Shot Proxy method builds upon synthetic data modeling in a Cross-Domain Feature scheme. New training data are assembled based on a meticulous selection of features, underpinned by clustering and metric learning. For time series construction, we exploited the notion of fuzzy logic and prototypical networks to cover the sparse distribution. The proxy method generates the cumulative fluid production curve from geostatistical realizations and provides the risk curve considering an uncertainty distribution. The presented strategy decreased the simulator's processing time by 87%, evaluating the training, validation, testing, and risk analysis steps. In the risk analysis, the symmetric mean absolute percentage error was less than 2% in all cases.</t>
  </si>
  <si>
    <t>An integrated system for processing sensor data has been developed based on novel variational autoencoder (VAE) algorithms with explainability that significantly eases analysis of sensor data. By continuously updating a generative model of the data, the system assists users with minimal artificial intelligence (AI) training or experience to perform data analysis. The system performs an extensive range of integrated machine learning (ML) tasks: anomaly detection, active learning, model-drift detection, synthetic data generation, semi-supervised classification, and counterfactual explanation generation. When the system is provided a data schema (map of Booleans, integers, reals, categories, time series, etc.) and data set, it automatically forms a preliminary generative model of the data. The construction of the system is modular, so new data types can be added as necessary. Counterfactually explainable anomaly detection is immediately performed via sparse gradient search. This informs the user how to interactively remove or repair bad records and/or begin labeling records of interest. The addition of labels to the data allows multi-class, semi-supervised, counterfactually explainable classification via the support vector machine embedded hyperplane algorithm (SVM-EH). Once some labels are added, active learning is used to assist further labeling by suggesting data elements that are highly likely to improve classification accuracy, significantly accelerating the labeling process by trading human effort for computational cycles. In production, the system detects when its training is becoming stale and requests retraining. Classification accuracy is demonstrated to be comparable to other deep learning systems on benchmark data sets.</t>
  </si>
  <si>
    <t>In Gravity Recovery and Climate Experiment (GRACE) Follow-on (GRACE-FO) mission, similar to its predecessor GRACE, the twin satellites are equipped with three-axis accelerometers, measuring the non-gravitational forces. After 1 month in orbit, during the in-orbit-checkout phase, the noise on GRACE-D accelerometer measurements elevated and resulted in systematical degradation of the data. For this reason, the GRACE-D data need to be replaced by synthetic data, the so-called transplant data, officially generated by the GRACE-FO Science Data System (SDS). The SDS transplant data are derived from the GRACE-C accelerometer measurements, by applying time and attitude corrections. Furthermore, model-based residual accelerations due to thruster firings on GRACE-D were added, proven to improve the data quality in gravity field recovery. However, preliminary studies of GRACE-FO data during the single accelerometer months show that the low degree zonal harmonics, in particular C-20 and C-30, are sensitive to the current transplant approach. In this work, we present a novel approach to recover the GRACE-D ACT1B data by incorporating non-gravitational force models and analyze its impact on monthly gravity field solutions. The results show the improved ACT1B data not only contributed to a noise reduction but also improved the estimates of the C-20 and C-30 coefficients. The application of this new approach demonstrates that the offset between Satellite Laser Ranging (SLR) and GRACE-FO derived C-30 time series can be reduced by the use of the alternative accelerometer product.</t>
  </si>
  <si>
    <t>Formal methods provide very powerful tools and techniques for the design and analysis of complex systems. Their practical application remains however limited, due to the widely accepted belief that formal methods require extensive expertise and a steep learning curve. Writing correct formal specifications in form of logical formulas is still considered to be a difficult and error prone task. In this paper we propose DeepSTL, a tool and technique for the translation of informal requirements, given as free English sentences, into Signal Temporal Logic (STL), a formal specification language for cyber-physical systems, used both by academia and advanced research labs in industry. A major challenge to devise such a translator is the lack of publicly available informal requirements and formal specifications. We propose a two-step workflow to address this challenge. We first design a grammar-based generation technique of synthetic data, where each output is a random STL formula and its associated set of possible English translations. In the second step, we use a state-of- the-art transformer-based neural translation technique, to train an accurate attentional translator of English to STL. The experimental results show high translation quality for patterns of English requirements that have been well trained, making this workflow promising to be extended for processing more complex translation tasks.</t>
  </si>
  <si>
    <t>Taking photographs in-the-wild is often hindered by fence obstructions that stand between the camera user and the scene of interest, and which are hard or impossible to avoid. De-fencing is the algorithmic process of automatically removing such obstructions from images, revealing the invisible parts of the scene. While this problem can be formulated as a combination of fence segmentation and image inpainting, this often leads to implausible hallucinations of the occluded regions. Existing multi-frame approaches rely on propagating information to a selected keyframe from its temporal neighbors, but they are often inefficient and struggle with alignment of severely obstructed images. In this work we draw inspiration from the video completion literature, and develop a simplified framework for multi-frame de-fencing that computes high quality flow maps directly from obstructed frames, and uses them to accurately align frames. Our primary focus is efficiency and practicality in a real world setting: the input to our algorithm is a short image burst (5 frames) - a data modality commonly available in modern smartphones- and the output is a single reconstructed keyframe, with the fence removed. Our approach leverages simple yet effective CNN modules, trained on carefully generated synthetic data, and outperforms more complicated alternatives real bursts, both quantitatively and qualitatively, while running real-time.</t>
  </si>
  <si>
    <t>Atmospheric phase screen (APS) is the dominant error source of InSAR. The spatial-temporal variations of APS in interferograms can lead to incorrect interpretation of phase and inaccurate extraction of surface deformation. In recent years, deep learning denoising models have been applied to study the features of APS in InSAR interferograms and extract deformation information in existing researches. However, the characteristics of APS are diverse, and it is difficult to extract this knowledge using a deep learning model based on limited interferograms that contain APS. Moreover, existing methods mainly use synthetic data to train the model and remove APS. In order to provide sufficient APS data for training deep learning networks, this paper proposes a new method for generating atmospheric phase samples. This method is based on the auxiliary classifier generative adversarial network (ACGAN) to generate more APS samples from available interferograms, fully learning the atmospheric delay errors related to terrain, atmospheric turbulence, and heavy rainfall, and generating atmospheric phase screen interferogram samples with multiple features. The technique is applied to 235 interferograms collected over Hangzhou on ascending orbit number 108 between January 12, 2020, and December 3, 2022, to generate different types of atmospheric sample screen interferogram samples. The network has shown great potential for the removal of atmospheric phase in InSAR research.</t>
  </si>
  <si>
    <t>Marine snow is formed by the aggregation of small particles of organic debris and inorganic sediments that settle through the water column and give the appearance of snow falling through the sky. Although critical to aquatic ecosystems, marine snow can potentially compromise underwater computer vision tasks. This works begins with a survey of techniques for overcoming such issues. Since many recent techniques rely on machine learning, which in turn relies on large amounts of training data, we also survey current approaches at generating such data. After discussing opportunities in existing approaches, we present novel solutions for simulation, isolation, and removal of marine snow in both images and video. Unlike other approaches, we focus on simulating marine snow in industrial scenarios with moving cameras and photorealistic discoloration, lens distortion, and motion blur typical in imagery collected by underwater robots. To remove the marine snow, we use only synthetic data, including a new dataset that we share online, to train a convolutional autoencoder extended to consider temporal information in consecutive video frames. Experiments are then conducted on two real datasets one collected by an autonomous underwater vehicle in a shallow lake and the other by a remotely-operated vehicle in the deep sea.</t>
  </si>
  <si>
    <t>Generating realistic simulations is critical for autonomous system applications such as self-driving and human-robot interactions. However, driving simulators nowadays still have difficulty in generating controllable, diverse, and rule-compliant behaviors for road participants: Rule-based models cannot produce diverse behaviors and require careful tuning, whereas learning-based methods imitate the policy from data but are not designed to follow the rules explicitly. Besides, the real-world datasets are by nature single-outcome, making the learning method hard to generate diverse behaviors. In this letter, we leverage Signal Temporal Logic (STL) and Diffusion Models to learn controllable, diverse, and rule-aware policy. We first calibrate the STL on the real-world data, then generate diverse synthetic data using trajectory optimization, and finally learn the rectified diffusion policy on the augmented dataset. We test on the NuScenes dataset and our approach can achieve the most diverse rule-compliant trajectories compared to other baselines, with a runtime 1/17X to the second-best approach. In the closed-loop testing, our approach reaches the highest diversity, rule satisfaction rate, and the least collision rate. Our method can generate varied characteristics conditional on different STL parameters in testing. A case study on human-robot encounter scenarios shows our approach can generate diverse and closed-to-oracle trajectories.</t>
  </si>
  <si>
    <t>In recent years, a building's energy performance is becoming uncertain because of factors such as climate change, the Covid-19 pandemic, stochastic occupant behavior and inefficient building control systems. Sufficient measurement data is essential to predict and manage a building's performance levels. Assessing energy performance of buildings at an urban scale requires even larger data samples in order to perform an accurate analysis at an aggregated level. However, data are not only expensive, but it can also be a real challenge for communities to acquire large amounts of real energy data. This is despite the fact that inadequate knowledge of a full population will lead to biased learning and the failure to establish a data pipeline. Thus, this paper proposes a Gaussian mixture model (GMM) with an Expectation-Maximization (EM) algorithm that will produce synthetic building energy data. This method is tested on real datasets. The results show that the parameter estimates from the model are stable and close to the true values. The bivariate model gives better performance in classification accuracy. Synthetic data points generated by the models show a consistent representation of the real data. The approach developed here can be useful for building simulations and optimizations with spatio-temporal mapping.</t>
  </si>
  <si>
    <t>Deep Learning is being widely utilized in industrial process monitoring, control, and optimization. However, in the wastewater industry, its applications are still under-explored. This is because deep learning requires a large amount of labeled training data to induce effective predictive models. Due to the high cost of sensors and frequency and delay in sampling and laboratory analytics, wastewater treatment process data can be sparse with varying frequencies. One option to address training data limitations is to use transfer learning. However, due to the large covariate shift between the commonly adopted source domains for transfer learning, and the target domain of wastewater processes, this approach leads to unacceptable performance. We address this issue by proposing a novel synthetic data generation method for deep predictive modeling of wastewater plants. Employing a Markov process that utilizes random walk, our technique enables the generation of abundant annotated data for our target domain. The method preserves the temporal dynamics and distribution of the original data, thereby closely mimicking the potential original samples of the domain. We extensively evaluate our method over two different high rate algae based treatment data sets, demonstrating considerable performance gains over existing transfer learning. Our proposed algorithm can assist plant operators to deploy responsive supportive models with limited data.</t>
  </si>
  <si>
    <t>Partial correlation-based connectivity networks can describe the direct connectivity between features while avoiding spurious effects, and hence they can be implemented in diagnosing complex dynamic multivariate systems. However, existing studies mainly focus on single systems that are ill-equipped for incremental learning. Moreover, related methods estimate temporal connectivity network by imposing only sparse regularization without integrating pattern priors (e.g., inter-system shared pattern and intra-system intrinsic pattern), which have been proven effective in limiting noise interference. To this end, we develop an adaptive connectivity estimation model that incorporates prior patterns, namely Sparse Adaptive Meta-Learning Connectivity Network (SAMCN). Specifically, our model extends ideas of the gradient-based meta-learning to capture inter-system shared prior information by generating fast adaptive initialization parameters for the connectivity matrix. Then, a sparse variational autoencoder is proposed to generate a weight matrix for sparse regularization penalty in reweighted LASSO, which helps extract intra-system intrinsic patterns (local manifold structure). Experimental results on both synthetic data and real-world datasets demonstrate that our method is capable of adequately capturing the aforementioned pattern priors. Further, experiments from corresponding classification tasks validate the strength of the prior pattern-aware features connectivity network in resulting in better classification performance.</t>
  </si>
  <si>
    <t>Human daily activities, such as working, eating out, and traveling, play an essential role in contact tracing and modeling the diffusion patterns of the COVID-19 pandemic. However, individual-level activity data collected from real scenarios are highly limited due to privacy issues and commercial concerns. In this paper, we present a novel framework based on generative adversarial imitation learning, to generate artificial activity trajectories that retain both the fidelity and utility of the real-world data. To tackle the inherent randomness and sparsity of irregular-sampled activities, we innovatively capture the spatiotemporal dynamics underlying trajectories by leveraging neural differential equations. We incorporate the dynamics of continuous flow between consecutive activities and instantaneous updates at observed activity points in temporal evolution and spatial transformation. Extensive experiments on two real-world datasets show that our proposed framework achieves superior performance over state-of-the-art baselines in terms of improving the data fidelity and data utility in facilitating practical applications. Moreover, we apply the synthetic data to model the COVID-19 spreading, and it achieves better performance by reducing the simulation MAPE over the baseline by more than 50%. The source code is available online: https://github.com/tsinghua-fib-lab/Activity-Trajectory-Generation.</t>
  </si>
  <si>
    <t>Real-time high-resolution wind predictions are beneficial for various applications including safe crewed and uncrewed aviation. Current weather models require too much compute and lack the necessary predictive capabilities as they are valid only at the scale of multiple kilometers and hours - much lower spatial and temporal resolutions than these applications require. Our work demonstrates the ability to predict low-altitude time-averaged wind fields in real time on limited-compute devices, from only sparse measurement data. We train a deep neural network-based model, WindSeer, using only synthetic data from computational fluid dynamics simulations and show that it can successfully predict real wind fields over terrain with known topography from just a few noisy and spatially clustered wind measurements. WindSeer can generate accurate predictions at different resolutions and domain sizes on previously unseen topography without retraining. We demonstrate that the model successfully predicts historical wind data collected by weather stations and wind measured by drones during flight. Wind has a large impact on the safety and efficiency of small uncrewed aerial vehicles. Here, the authors present a neural network-based method for estimating the wind at meter-scale resolution around complex terrain solely based on terrain knowledge and local onboard wind observations.</t>
  </si>
  <si>
    <t>Accurate sea ice drift information in Fram Strait plays important roles in quantifying the sea ice export through Fram Strait and reducing the uncertainty of the Arctic sea ice loss estimation. Due to the limitations of data sources and algorithms, the existing methods show poor performance in summer sea ice drift retrieval. In this study, a summer daily sea ice drift monitoring method based on time series MODIS data and A-KAZE algorithm was proposed. Furthermore, daily sea ice motions in Fram Strait for 2011-2020 summers (April to September) were retrieved based on the proposed method and the characteristics of sea ice motion in Fram Strait for these ten years were analyzed based on the tracking results. The proposed method was evaluated over a portion of Fram Strait from April 29 to May 5, 2020. The results showed that the proposed method outperformed the classic MCC algorithm in sea ice drift retrieval, with velocity and direction RMSE decreases of 2.13 km center dot d(-1) (73%) and 10 degrees (38%), respectively. Furthermore, the proposed method retrieved more sea ice drift vectors with larger spatial coverage compared with the displacements SIFT and SURF algorithms retrieved. Meanwhile, compared with the daily sea ice motion vectors generated with daily synthetic data, the motion vectors obtained by the proposed method using time series MODIS images covered more areas, with an average increase of 862.62 km(2) (nearly 16 times), which demonstrated that the proposed method greatly reduced the cloud effect on optical data. Furthermore, it was found that the spatial distribution of sea ice velocity in Fram Strait for the last ten years is relatively consistent, showing that the ice velocity in the south of the Strait is higher than that in the north, and the velocity away from the coast is higher than that in the near shore. The annual average summer sea ice velocity in Fram Strait does not show a significant increase or decrease trend, but it shows a downward trend from April to July and an upward trend from August to September. The proposed method provides new idea for daily sea ice drift monitoring in summer and the analysis on summer sea ice velocity in Fram Strait for the last ten years is applicable to the researches such as rapid change of Arctic sea ice.</t>
  </si>
  <si>
    <t>Epidemic outbreaks represent a significant concern for the current state of global health, particularly in Brazil, the epicentre of several vector-borne disease outbreaks and where epidemic control is still a challenge for the scientific community. Data science techniques applied to epidemics are usually made via standard statistical and modelling approaches, which do not always lead to reliable predictions, especially when the data lacks a piece of reliable surveillance information needed for precise parameter estimation. In particular, dengue outbreaks reported over the past years raise concerns for global health care, and thus novel data-driven methods are necessary to predict the emergence of outbreaks. In this work, we propose a parameter-free approach based on geometric and topological techniques, which extracts geometrical and topological invariants as opposed to statistical summaries used in established methods. Specifically, our procedure generates a time-varying network from a time-series of new epidemic cases based on synthetic time-series and real dengue data across several districts of Recife, the fourth-largest urban area in Brazil. Subsequently, we use the Euler characteristic (EC) to extract key topological invariant of the epidemic time-varying network and we finally compared the results with the effective reproduction number (R ( t )) for each data set. Our results unveil a strong correlation between epidemic outbreaks and the EC. In fact, sudden changes in the EC curve preceding and/or during an epidemic period emerge as a warning sign for an outbreak in the synthetic data, the EC transitions occur close to the periods of epidemic transitions, which is also corroborated. In the real dengue data, where data is intrinsically noise, the EC seems to show a better sign-to-noise ratio once compared to R ( t ). In analogy with later studies on noisy data by using EC in positron emission tomography scans, the EC estimates the number of regions with high connectivity in the epidemic network and thus has potential to be a signature of the emergence of an epidemic state. Our results open the door to the development of alternative/complementary topological and geometrical data-driven methods to characterise vector-borne disease outbreaks, specially when the conventional epidemic surveillance methods are not effective in a scenario of extreme noise and lack of robustness in the data.</t>
  </si>
  <si>
    <t>Training data for sporadically occurring events or anomalous targets is always an issue leading to an imbalance or under-representation in machine learning tasks. Synthetic data can aid in several different ways, such as the generation of suitable numbers of training images and, consequently, this data is often pre-labeled as part of the synthetic image generation process. The quality of this synthetic data can be questioned as to the efficacy of the task, but there is often an opportunity to look at how that quality affects your ultimate objective. For an overhead imagery task, does one need a complete, physically accurate simulation of all the optical, atmospheric, and sensor properties, or does a quick-and-dirty visible wavelength simulation suffice? For all intents and purposes, this is surely dependent on the task at hand. When it is impossible or impractical to collect real labeled data, simulated data may be the only option. In active research being conducted by the Digital Imaging and Remote Sensing laboratory in the Chester F. Carlson Center for Imaging Science at the Rochester Institute of Technology, researchers are focusing on the estimation of the volume of condensed water vapor plumes that are generated from mechanical draft cooling towers, at a variety of facilities, using various modalities of remote sensing data from different imaging platforms. Prior research has supported the use of machine learning for plume segmentation and multi-view geometry techniques for three-dimensional reconstruction and subsequent volume estimation. To this point, real imagery has been collected from the ground and small unmanned aircraft systems with the end goal of exploring other potential collection platforms. This research focuses on the training of a U-Net model to mask and segment these condensed water vapor plumes from other objects in the scene. The U-Net model and segmentation process has been successfully previously applied to real, low-altitude imagery and this research focuses on the use and application of the model through the use of simulated imagery. Several aspects of the simulation are of interest; how physically accurate do the scattering properties of the plume data need to be, how critical is the understanding of in situ meteorological conditions, how dependent is the process on the temporal and geographic variety in the data, how important is scene clutter and background type? The synthetic data used in this study was generated using the Digital Imaging and Remote Sensing Image Generation (DIRSIG) simulation environment and used to derive the inference and segmentation model to be tested on real imagery. While the trained artificial intelligence model performed consistently well when evaluated with synthetic imagery, the accuracy seen in the synthetic dataset did not translate into comparable results when evaluated with real imagery. However, the successes seen with the synthetic imagery and instances of real imagery results indicate that this binary classification and subsequent volume estimation is feasible to accomplish with high levels of accuracy in the future.</t>
  </si>
  <si>
    <t>In the annals of contemporary innovation, the study of miniature marvels nanoscale hardware implants emerged as a pivotal instrument, scarcely perceptible to the naked eye, embodies a prowess of cutting-edge technologies and clandestine intrigue. The objective of this research is to introduce a time delay nonlinear system for nanoscale hardware implants vulnerabilities that portray the exploitation of a system by utilizing the stupendous knacks of advanced deep bidirectional long short-term memory (LSTM) networks for time series predictions. Firmware-level bugs present the potential for escalating privileges and executing of code remotely beneath the operating system, allowing for infiltration or complete intervention within a computer system. The designed deep bidirectional LSTM is configured to precisely predict and forecast the dynamic states of time delay differential system, offering a robust framework for mimicking delays that commonly manifest in the real cyber-physical systems. To orchestrate the system compromises in real scenarios through the activation of bugged hardware, time delay factors tau 1 and tau 2 are introduced to account the time delays necessary for exploiting the bugged and patched nodes, respectively. Synthetic data is generated to train the LSTM network for all scenarios of the model for the dynamics of bugged, compromised, patched nodes and these acquired information is used for training, testing and validation purposes regarding exploitation of the bugged hardware. Comparative analysis on exhaustive simulations revealed a minimal difference between the LSTM's predictions and those from the numerical outcomes with MSE in the range of 10-7, underscoring the network's effectiveness, robustness and stability in modeling complex system dynamics of hardware vulnerabilities.</t>
  </si>
  <si>
    <t>Accurate 1-day global total electron content (TEC) forecasting is essential for ionospheric monitoring and satellite communications. However, it faces challenges due to limited data and difficulty in modeling long-term dependencies. This study develops a highly accurate model for 1-day global TEC forecasting. We utilized generative TEC data augmentation based on the International Global Navigation Satellite Service (IGS) data set from 1998 to 2017 to enhance the model's prediction ability. Our model takes the TEC sequence of the previous 2 days as input and predicts the global TEC value for each hourly step of the next day. We compared the performance of our model with 1-day predicted ionospheric products provided by both the Center for Orbit Determination in Europe (C1PG) and Beihang University (B1PG). We proposed a two-step framework: (a) a time series generative model to produce realistic synthetic TEC data for training, and (b) an auto-correlation-based transformer model designed to capture long-range dependencies in the TEC sequence. Experiments demonstrate that our model significantly improves 1-day forecast accuracy over prior approaches. On the 2018 benchmark data set, the global root mean squared error (RMSE) of our model is reduced to 1.17 TEC units (TECU), while the RMSE of the C1PG model is 2.07 TECU. Reliability is higher in middle and high latitudes but lower in low latitudes (RMSE &lt; 2.5 TECU), indicating room for improvement. This study highlights the potential of using data augmentation and auto-correlation-based transformer models trained on synthetic data to achieve high-quality 1-day global TEC forecasting.</t>
  </si>
  <si>
    <t>Neuromorphic vision sensors, whose pixels output events/spikes asynchronously with a high temporal resolution according to the scene radiance change, are naturally appropriate for capturing high-speed motion in the scenes. However, how to utilize the events/spikes to smoothly track high-speed moving objects is still a challenging problem. Existing approaches either employ time-consuming iterative optimization, or require large amounts of labeled data to train the object detector. To this end, we propose a bio-inspired unsupervised learning framework, which takes advantage of the spatiotemporal information of events/spikes generated by neuromorphic vision sensors to capture the intrinsic motion patterns. Without off-line training, our models can filter the redundant signals with dynamic adaption module based on short-term plasticity, and extract the motion patterns with motion estimation module based on the spike-timing-dependent plasticity. Combined with the spatiotemporal and motion information of the filtered spike stream, the traditional DBSCAN clustering algorithm and Kalman filter can effectively track multiple targets in extreme scenes. We evaluate the proposed unsupervised framework for object detection and tracking tasks on synthetic data, publicly available event-based datasets, and spiking camera datasets. The experiment results show that the proposed model can robustly detect and smoothly track the moving targets on various challenging scenarios and outperforms state-of-the-art approaches.</t>
  </si>
  <si>
    <t>The spatial and temporal coverage of spaceborne optical imaging systems are well suited for automated marine litter monitoring. However, developing machine learning-based detection and identification algorithms requires large amounts of data. Indeed, when it comes to marine debris, ground validated data is scarce. In this study, we propose a general methodology that leverages synthetic data in order to avoid overfitting and generalizes well. The idea is to utilize realistic models of spaceborne optical image acquisition and marine litter to generate large amounts of data to train the machine learning algorithms. These can then be used to detect marine pollution automatically on real satellite images. The main contribution of our study is showing that algorithms trained on simulated data can be successfully transferred to real-life situations. We present the general components of our framework, our modeling of satellites and marine debris and a proof of concept implementation for macro-plastic detection with Sentinel-2 images. In this case study, we generated a large dataset (more than 16,000 pixels of marine debris) composed of seawater, plastic, and wood and trained a Random Forest classifier on it. This classifier, when tested on real satellite images, successfully discriminates marine litter from seawater, thus proving the effectiveness of our approach and paving the way for machine learning-based marine litter detection with even more representative simulation models.</t>
  </si>
  <si>
    <t>The topological structure is an intrinsic feature of a scalar field of any spatial dimensionality. The dependence of the topology on the isovalue of the field can be represented in the form of merge and split trees, which are usually combined to a contour tree. Topological landscapes are algorithmically constructed 2D scalar fields, which have the same topological structure (and, therefore, correspond to the same contour tree) as the given multidimensional scalar field and serve as an intuitive low-dimensional depiction of its topological features. Topological landscapes computed for a set of scalar fields, e.g., created by varying over time or by varying simulation parameter values in a simulation ensemble, are not necessarily coherent among themselves. Therefore, a comparative analysis of topology in an ensemble is hindered. We propose a concept for the generation of coherent contour trees for simulation ensembles that is based on merging contour trees of all scalar fields of the ensemble. The coherent contour tree can be exploited to generate coherent topological landscapes. Visual analysis of varying scalar field topology is, then, supported by animating landscapes or by volume rendering of a stack of temporal slices representing color-coded landscapes. We apply the proposed methodology to synthetic data for evaluation purposes as well as to 2D and 3D simulation ensemble data.</t>
  </si>
  <si>
    <t>Records of geophysical events, such as earthquakes and volcanic eruptions, are usually modeled as marked point processes. These records often suffer from missing data, resulting in underestimations of the corresponding hazards. We propose a computational approach for replenishing data missing from the records of temporal point processes with time-separable marks. The proposed method is based on the notion that if such a point process is completely observed, it can be transformed into a homogeneous Poisson process, approximately on the unit square [0, 1](2), by a biscale empirical transformation (BEPIT). This approach includes three key steps: (1) transforming the process onto [0, 1]D-2 using the BEPIT, and finding a time{mark range that likely contains missing events; (2) estimating a new empirical distribution function based on the data in the time{mark range in which the events are supposed to be completely observed; and (3) generating events in the missing region. We test this method on a synthetic data set, and apply it to records of the volcanic eruptions of the Hakone Volcano in Japan and the aftershock sequence following the 2008 Wenchuan Mw7.9 earthquake in Southwest China. The results show that this algorithm provides a useful way to estimate missing data and to replenish incomplete records of marked point processes. In addition, the replenished data provide estimates of the hazard function that are more robust.</t>
  </si>
  <si>
    <t>As industrial and everyday devices become increasingly interconnected, the data volume within the Internet of Things (IoT) has experienced a substantial surge. This surge in data presents a heightened risk of IoT environments being vulnerable to cyber attacks, which poses a significant threat to the seamless functioning of both industrial and daily activities. Therefore, the implementation of Network Intrusion Detection System (IDS) is vital for safeguarding the security of IoT network environments. This paper introduces a network intrusion detection model based on deep learning (DL). The model aims to enhance detection accuracy by extracting features from both the spatial and temporal dimensions of network traffic data. To tackle the challenge of low detection accuracy arising from data imbalance, in this study, a Conditional Tabular Generative Adversarial Network (CTGAN) is utilized to generate synthetic data for the minority class. The objective is to enhance the volume of minority class samples, address data imbalance, and subsequently enhance the accuracy of network intrusion detection. The classification performance of the proposed model is validated on UNSW-NB15, CIC-IDS2018, and CIC-IOT2023 datasets. The experimental findings demonstrate that the suggested model attains elevated levels of classification accuracy across all three datasets. The model presented in this article is particularly well suited to handle multi-class intrusion detection tasks. The model demonstrates superior performance compared to other models used for comparison.</t>
  </si>
  <si>
    <t>The biophysical properties of a crop are a good indicator of potential crop stress conditions. However, these visible properties cannot indicate areas exhibiting non-visible stress, e.g., early water or nutrient stress. In this research, maize crop biophysical properties including canopy height and Leaf Area Index (LAI), estimated using drone-based RGB images, were used to identify stressed areas in the farm. First, the APSIM process-based model was used to simulate temporal variation in LAI and canopy height under optimal management conditions, and thus used as a reference for estimating healthy crop parameters. The simulated LAI and canopy height were then compared with the ground-truth information to generate synthetic data for training a linear and a random forest model to identify stressed and healthy areas in the farm using drone-based data products. A Healthiness Index was developed using linear as well as random forest models for indicating the health of the crop, with a maximum correlation coefficient of 0.67 obtained between Healthiness Index during the dough stage of the crop and crop yield. Although these methods are effective in identifying stressed and non-stressed areas, they currently do not offer direct insights into the underlying causes of stress. However, this presents an opportunity for further research and improvement of the approach.</t>
  </si>
  <si>
    <t>The role of small-scale coronal eruptive phenomena in the generation and heating of the solar wind remains an open question. Here, we investigate the role played by coronal jets in forming the solar wind by testing whether temporal variations associated with jetting in EUV intensity can be identified in the outflowing solar-wind plasma. This type of comparison is challenging due to inherent differences between remote-sensing observations of the source and in-situ observations of the outflowing plasma, as well as travel time and evolution of the solar wind throughout the heliosphere. To overcome these, we propose a novel algorithm combining signal filtering, two-step solar-wind ballistic back-mapping, window shifting, and Empirical Mode Decomposition. We first validate the method using synthetic data, before applying it to measurements from the Solar Dynamics Observatory and Wind spacecraft. The algorithm enables the direct comparison of remote-sensing observations of eruptive phenomena in the corona to in-situ measurements of solar-wind parameters, among other potential uses. After application to these datasets, we find several time windows where signatures of dynamics found in the corona are embedded in the solar-wind stream, at a time significantly earlier than expected from simple ballistic back-mapping, with the best-performing in-situ parameter being the solar-wind mass flux.</t>
  </si>
  <si>
    <t>Electric vehicle (EV) charging stations have become prominent in electricity grids in the past few years. Their increased penetration introduces both challenges and opportunities; they contribute to increased load, but also offer flexibility potential, e.g., in deferring the load in time. To analyze such scenarios, realistic EV data are required, which are hard to come by. Therefore, in this article we define a synthetic data generator (SDG) for EV charging sessions based on a large real-world dataset. Arrival times of EVs are modeled assuming that the inter-arrival times of EVs follow an exponential distribution. Connection time for EVs is dependent on the arrival time of EV, and can be described using a conditional probability distribution. This distribution is estimated using Gaussian mixture models, and departure times can calculated by sampling connection times for EV arrivals from this distribution. Our SDG is based on a novel method for the temporal modeling of EV sessions, and jointly models the arrival and departure times of EVs for a large number of charging stations. Our SDG was trained using real-world EV sessions, and used to generate synthetic samples of session data, which were statistically indistinguishable from the real-world data. We provide both (i) source code to train SDG models from new data, and (ii) trained models that reflect real-world datasets.</t>
  </si>
  <si>
    <t>A novel Positron Emission Projection Imaging (PEPI) algorithm designed to compute the plane-projected spatial distribution of radiolabelled materials without the need for collimation is introduced. By leveraging improved data efficiency, we have achieved a technique with enhanced spatial resolution and temporal resolution compared to previous PEPI algorithms. Validation of this algorithm was conducted using synthetic data generated from a digital twin of a PET scanner, demonstrating its accuracy for practical applications. The industrial advantage of this novel algorithm was applied in the imaging of laminar flow mixing within a ploughshare mixer, with the experimental results compared against those obtained from validated computational fluid dynamics (CFD) models. This comparison highlights an important use case for PEPI as a robust validation tool for CFD simulations, crucial for enhancing industrial processes. PEPI, which uses deeply penetrating gamma-photons, is now capable of imaging opaque fluids and solids in industrial casing. Future directions for this work include further algorithmic refinements and expanding its application across various industrial systems, establishing PEPI as a robust tool for in-depth industrial process analysis. The advancements presented here allow for optimized mixer design and enhanced process efficiency, extending the frontiers of tomographic imaging in industrial applications. (c) 2024 Published by Elsevier B.V. on behalf of Chinese Society of Particuology and Institute of Process Engineering, Chinese Academy of Sciences.</t>
  </si>
  <si>
    <t>Magnetoencephalography (MEG) and Electroencephalography (EEG) measure in a non-invasive way the magnetic field and the electrical potential, respectively, induced by cerebral activity. These instruments have an outstanding temporal resolution and the recorded data could provide interesting insights of the dynamics of neural currents. In order to get reliable information on the unknown neural currents from the data, we need to solve a ill-posed inverse problem: the operator involved in the formulation of the model linking the neural activity and the measured data is such that the solution of the inversion problem is not unique and does not depend continuously on the data. Moreover, the choice of the model for the source deeply affects the representation of the solution: a distributed model for neural currents can encompass complex, spread brain activity but could be not accurate in the representation of focal brain activity, while the representation with dipolar sources could not represent properly the activity generated by patches of cortex. In this work we propose a modified version of the Particle Filter we employed so far for MEG data analysis: in this implementation the support of the sources is not more fixed to be a dipole but can change back and forth to be distributed, adapting itself among the time samples to the best configuration. We test the method with ad hoc synthetic data.</t>
  </si>
  <si>
    <t>Holocene geomagnetic field models are used to study processes in Earth's core, millennial scale variations in solar activity and to relatively date geological and archaeological archives. Constructing models from magnetic field directions and intensities stored in archaeological artefacts, igneous rocks and sediment records is challenging due to the sparse data distribution and the large chronological and magnetic uncertainties associated with the data. In addition, data from sediment records are further complicated by the effects of post-depositional remanent magnetisations (pDRMs) that lead to a magnetic signal which is smoothed and offset in time. Here we present a new probabilistic modelling approach that addresses these problems by co-estimating the geomagnetic field and the age of the data as well as accounting for the effects of pDRM and systematic directional errors in the sedimentary data. The use of a flexible Student's t-distribution in the likelihood function removes the need for outlier rejection which may otherwise lead to excessive smoothing of the model when applied to data with uncertain ages. A final ensemble of models is obtained through Hamiltonian Monte Carlo simulation of the posterior distribution. The modelling approach is tested and evaluated using synthetic data generated from the prior with an equivalent spatial and temporal distribution to the real data and corrupted with realistic noise.</t>
  </si>
  <si>
    <t>In this work, we test and improve an algorithm proposed in previous studies to generate synthetic series of plausible solar years (PSY). The method provides 100 synthetic years of coupled global horizontal irradiance (GHI) and direct normal solar irradiance (DNI) in 1-min resolution. The algorithm uses 10-20 years of hourly coupled GHI + DNI datasets that can be retrieved for most of the locations of the world from satellite estimates. The method consists of three steps. In the first step, we use the probability integral transform method to obtain 100 annual set series at monthly scale. The second step, we downscale the synthetic sets from monthly to daily time resolution using a first-order autoregressive model (AR 1). In the last step, we use ND model for generate the 1-min synthetic data sets from daily sets. The algorithm is evaluated at five locations with different type of climate according to the Koppen-Geiger classification and at different temporal scales: annual, monthly, daily, and 1-min resolution. In all cases, synthetic PSYs series cover a wider range of scenarios than the observed series but maintaining their distribution. Results suggest that the synthetically generated PSYs are capable to reproduce the natural variability of the solar resource at any location facilitating the stochastic simulation of solar harnessing systems.</t>
  </si>
  <si>
    <t>Advances in remote sensing image processing techniques have further increased the demand for annotated datasets. However, preparing annotated multi-temporal 2D/3D multimodal data is especially challenging, both for the increased costs of the annotation step and the lack of multimodal acquisitions available on the same area. We introduce the Simulated Multimodal Aerial Remote Sensing (SMARS) dataset, a synthetic dataset aimed at the tasks of urban semantic segmentation, change detection, and building extraction, along with a description of the pipeline to generate them and the parameters required to set our rendering. Samples in the form of orthorectified photos, digital surface models and ground truth for all the tasks are provided. Unlike existing datasets, orthorectified images and digital surface models are derived from synthetic images using photogrammetry, yielding more realistic simulations of the data. The increased size of SMARS, compared to available datasets of this kind, facilitates both traditional and deep learning algorithms. Reported experiments from state-of-the-art algorithms on SMARS scenes yield satisfactory results, in line with our expectations. Both benefits of the SMARS datasets and constraints imposed by its use are discussed. Specifically, building detection on the SMARS-real Potsdam cross-domain test demonstrates the quality and the advantages of proposed synthetic data generation workflow. SMARS is published as an ISPRS benchmark dataset and can be downloaded from https://www2.isprs.org/commissions/comm1/wg8/benchmark_smars/.</t>
  </si>
  <si>
    <t>Accurate long-term water demand forecasting is beneficial to the sustainable development and management of cities. However, the randomness and nonlinear nature of water demand bring great challenges to accurate long-term water demand forecasting. For accurate long-term water demand forecasting, the models currently in use demand the input of extensive datasets, leading to increased costs for data gathering and higher barriers to entry for predictive projects. This situation underscores the pressing need for an effective forecasting method that can operate with a smaller dataset, making long-term water demand predictions more feasible and economically sensible. This study proposes a framework to delineate and analyze long-term water demand patterns. A forecasting model based on generative adversarial networks and multivariate feature fusion (the water demand forecast-mixer, WDF-mixer) is designed to generate synthetic data, and a gradient constraint is introduced to overcome the problem of overfitting. A multi-feature fusion method based on temporal and channel features is then derived, where a multi-layer perceptron is used to capture temporal dependencies and non-negative matrix decomposition is applied to obtain channel dependencies. After that, an attention layer receives all those features associated with the water demand forecasting, guiding the model to focus on important features and representing correlations across them. Finally, a fully connected network is constructed to improve the modeling efficiency and output the forecasting results. This approach was applied to real-world datasets. Our experimental results on four water demand datasets show that the proposed WDF-mixer model can achieve high forecasting accuracy and robustness. In comparison to the suboptimal models, the method introduced in this study demonstrated a notable enhancement, with a 62.61% reduction in the MSE, a 46.85% decrease in the MAE, and a 69.15% improve in the R2 score. This research could support decision makers in reducing uncertainty and increasing the quality of water resource planning and management.</t>
  </si>
  <si>
    <t>The deployment of sensors in urban and interurban roads is an eminently important aspect of traffic supervision and management. However, the decision to deploy a new sensor is often subject to budgetary and operational constraints. For this reason, several alternatives to sensing are emerging aimed at reducing costs or simplifying the traffic data collection process. Among them, techniques to generate artificial data departing from a known distribution are already in use in the traffic context, allowing practitioners to augment available data, estimate future behaviors of a complete traffic network, or impute missing data. Nonetheless, the idea of generating new data from non-sensorized locations has been scarcely investigated to date, as it poses considerable challenges such as the lack of an explicit distribution to be learned, and the inherently multimodal nature of traffic data. This paper finely pulses the extent of such challenges, and proposes a selection of data generation approaches based on Generative Adversarial Networks and deep learning regression that could be used in practical traffic scenarios. To do so, we propose taking advantage of well-known spatial-temporal relations of nodes of a traffic network. With the limitations dictated by the lack of previous data, generative models are expected to obtain plausible data, with yet coarse performance metrics. Above all, performance is not the main goal of this work, but to identify and understand the main data-engineering characteristics that are critical for synthetic traffic data generation.</t>
  </si>
  <si>
    <t>A tunable diode laser absorption spectroscopy (TDLAS) tomographic system was proposed via utilizing the wavelength modulation spectroscopy (WMS) method and distributions of temperature and specie concentrations in the dynamic flames were simultaneously reconstructed for the first time. A five-view fan beam tomographic sensor was applied to capture the absorption spectrum along the laser paths across the region to be imaged. Light intensities in all paths were collected in a custom specific TDLAS hardware. Different phantoms of the temperature and water vapor concentration distributions were fabricated to generate artificial data of the absorption spectrum acquired in the sensor. Reconstructed images of the phantoms in the simulations agreed well with the original distributions, in cases of different random noises that varied from 1% to 7% of light intensities at each wavelength. Experiments on a McKenna burner and the exit of a wind tunnel were carried out, and distributions of temperature and water vapor's molar concentration were achieved by applying the proposed WMS based TDLAS tomographic system. A moving steel ruler was used to disturb the flame in the burner and temporal variations of the flame over a cross section of the burner were imaged in a tomographic way. Tomographic results on exhaust flows at the exit of a wind tunnel coincided with the variation trend of temperature in eleven different working conditions and verified the robustness of the proposed system under harsh conditions.</t>
  </si>
  <si>
    <t>In this paper, we present ground moving target indication (GMTI) signal processing algorithm encompassing clutter suppression, target detection and parameter estimation. One of the most significant yet least publicized is the need of the GMTI mode for a forward-looking airborne radar. The integration of GMTI mode in a forward-looking airborne radar allows reconnaissance and surveillance operations in all weather conditions. In this context, space time adaptive processing (STAP) offers a unique prospect of enabling the GMTI mode in forward looking airborne radar. STAP is a two-dimensional filter designed to suppress platform motion-induced clutter Doppler spread. Interference is characterized by a covariance matrix. In the case of a forward-looking airborne radar, the clutter Doppler is dependent on range. Clutter Doppler dependency on the range renders the training cells heterogeneous. The heterogeneity effects are particularly prominent in the near range bins. Non-homogeneous training cells have a deleterious effect on STAP performance. In this study, we propose an adaptive Doppler compensation to mitigate the degraded STAP performance in the near range bins. The adaptivity feature circumvents the need for the availability of radar parameters in real-time. The real time implementation of STAP is impeded by requirements of a large number of training samples and covariance matrix inversion. Therefore, there is a dire need to devise a framework to detect and estimate target parameters within the STAP. In this regard, we propose an efficient STAP algorithm to detect and estimate target parameters. STAP weights are applied to the input data to obtain a 3D array. The range projection of the 3D array is utilized to detect and estimate the range of the target, while the angle-Doppler projection is used to estimate spatial and temporal parameters of the target. Most of the literature on STAP is geared towards a known covariance matrix. The assumption of a known covariance matrix may degrade STAP performance because of the inherent mismatches between the actual and assumed target steering vectors. In this study, we estimate the covariance matrix based on the synthetic data generated from a model of an airborne phased array radar. The developed STAP algorithms closely mimic a real-time implementation scheme in an airborne radar platform. The results of the proposed algorithm are validated through target parameter estimation and STAP metrics on synthetic data.</t>
  </si>
  <si>
    <t>Fundamental to elucidating the functional organization of the brain is the assessment of causal interactions between different brain regions. Multivariate autoregressive (MVAR) modeling techniques applied to multisite electrophysiological recordings are a promising avenue for identifying such causal links. They estimate the degree to which past activity in one or more brain regions is predictive of another region's present activity, while simul-taneously accounting for the mediating effects of other regions. Including as many mediating variables as possible in the model has the benefit of drastically reducing the odds of detecting spurious causal connectivity. However, effective bounds on the number of MVAR model coefficients that can be estimated reliably from limited data make exploiting the potential of MVAR models challenging for even modest numbers of recording sites. Here, we utilize well-established dimensionality-reduction techniques to fit MVAR models to human intracranial data from &amp; SIM;100 - 200 recording sites spanning dozens of anatomically and functionally distinct cortical regions. First, we show that high-dimensional MVAR models can be successfully estimated from long segments of data and yield plausible connectivity profiles. Next, we use these models to generate synthetic data with known ground-truth connectivity to explore the utility of applying principal component analysis and group least absolute shrink-age and selection operator (gLASSO) to reduce the number of parameters (connections) during model fitting to shorter data segments. We show that gLASSO is highly effective for recovering ground-truth connectivity in the limited data regime, capturing important features of connectivity for high-dimensional models with as little as 10 seconds of data. The methods presented here have broad applicability to the analysis of high-dimensional time series data in neuroscience, facilitating the elucidation of the neural basis of sensation, cognition, and arousal.</t>
  </si>
  <si>
    <t>The generation of series arc fault (SAF) within DC grids poses a significant hazard, potentially leading to electrical fires. However, developing a diagnostic method that is robust to the external environment and noise remains challenging. Conventional reflectometry methods are unable to discern minute impedance fluctuations at cable joint, as they analyze reflected signals generated at points of impedance mismatch to locate faults. This paper presents a new version of reflectometry, which merges artificial intelligence (AI) with the time-frequency domain reflectometry (TFDR) technique. In this study, we designed a structure that combines denoising autoencoders (DAE) with autoencoders (AE) to secure robust SAF detection performance against noise such as ambient environmental changes and weather fluctuations. Furthermore, the time-series generative adversarial network (TimeGAN) was utilized to generate synthetic data. Three experiments were conducted to verify the performance of the proposed method. (1) According to the UL1699B safety standard, an experiment was conducted under laboratory conditions to check whether a SAF could be detected within a maximum of 2.5s immediately after a SAF occurred. (2) To simulate external environmental conditions, a system connected to an inverter and a photovoltaic (PV) simulator was utilized to emulate the occurrence of SAFs. The manipulation of the PV simulator allowed for the simulation of solar irradiance changes due to weather variations and power fluctuations occurring immediately after the system's power was turned on. This created an experimental setup that closely resembled actual PV systems, where the performance of the proposed algorithm was validated. (3) Finally, a 1kW capacity PV system was constructed, and SAF was simulated within it. The system was tested using four SAF detection methods, and the experimental results were compared and validated.</t>
  </si>
  <si>
    <t>The latest improvements in end-to-end Automatic Speech Recognition (ASR) systems have achieved outstanding results and have thus enabled the creation of state-of-the-art models for well-resourced languages. However, most languages, such as Tigrinya, are under-resourced, discouraging field efforts. Tigrinya is a Semitic language with over nine million speakers. This paper presents the first hybrid Connectionist Temporal Classification (CTC) with an attention-based end-to-end speaker-independent ASR model for Tigrinya. This initiative constructed new text and speech corpora encompassing multiple domains and thorough pre-processing, which amounted to about 170,000 phrases and sentences of text and 30 h of speech corpus. Data augmentation was applied to generate synthetic data for better generalization capability. A Recurrent Neural Network Language Model (RNN-LM) was also used for post-processing to complement the model to achieve even better results. Multiple experiments were conducted with different settings and parameters. Whilst keeping the data size/split constant and employing various combinations of data augmentation techniques along with varying LM's vocabulary size showed improved performances, increasing the vocabulary size from 5k to 20k resulted in minute decoding improvement. Our best model exhibited a Character Error Rate (CER) of 14.28% and a Word Error Rate (WER) of 36.01%, which is significant considering this end-to-end approach is the first of its kind for the under-resourced Tigrinya language.</t>
  </si>
  <si>
    <t>Predicting machined surface roughness is critical for estimating a part's performance characteristics such as susceptibility to fatigue and corrosion. Prior studies have indicated that power consumed at the tool-chip interface may represent an indicator for the surface integrity of the machining process. However, no quantitative association has been reported between the machining power and surface roughness due to a lack of data to develop predictive models. This paper presents a data synthesis method to address this gap. Specifically, a conditional generative adversarial network (CGAN) is developed to synthesize power signals associated with varying process parameter combinations. The quality of the synthesized signals is evaluated against experimentally measured power signals by examining the consistency in: 1) the spatial pattern of the signals induced by the cutting process as shown in the frequency domain, and 2) the temporal pattern as shown in the clustering of the synthesized and measured signals corresponding to the same parameter combination. The synthesized signals are then used to augment the measured signals and develop a convolutional neural network (CNN) for predicting the machined surface roughness. Experiments performed using H13 tool steel have shown that data augmentation by CGAN has effectively reduced the error of the surface roughness prediction from 58 %, when no synthetic data is used for CNN training, to 9.1 % when 250 synthetic samples are used. The results demonstrate the effectiveness of CGAN as a data augmentation method and CNN for mapping machining power to surface roughness.</t>
  </si>
  <si>
    <t>Subsoil profile mapping is typically based on spatially discrete borehole logs obtained from site geotechnical investigations. During the mapping, soil information between two boreholes is indeed unknown and must be interpolated. The interpolation is not always able to identify geological anomalies, posing additional risks to tunneling. To supplement this need, this study develops a time-efficient pattern recognition framework for detecting potential geological anomalies ahead of the tunnel face during the advancement of Tunnel Boring Machine (TBM). Three basic unfavorable geology scenarios are defined, including a soil type change with varying inclination, an interlayer, and a boulder. A series of three-dimensional finite element shallow tunneling models are built to generate synthetic spatial and temporal data of ground settlements and pore water pressures during tunneling with respect to the three basic scenarios. Three machine learning methods, i.e., random forest (RF), support vector machine (SVM), and artificial neural network (ANN) are developed to recognize the geological anomalies using inputs comprised of the synthetic data combined with Gaussian noise that is added to enhance regularization and model robustness. The result shows that the proposed pattern recognition approach exhibits a powerful capability in classifying the unfavorable geology as early as 4.5-8D (D represents tunnel diameter) ahead of the target anomalies. Finally, the efficiency and effectiveness of the proposed pattern recognition framework are demonstrated in a real tunneling project. This study is of value in the mitigation of tunneling risks.</t>
  </si>
  <si>
    <t>Egocentric 3D human pose estimation with a single fish-eye camera has drawn a significant amount of attention recently. However, existing methods struggle with pose estimation from in-the-wild images, because they can only be trained on synthetic data due to the unavailability of large-scale in-the-wild egocentric datasets. Furthermore, these methods easily fail when the body parts are occluded by or interacting with the surrounding scene. To address the shortage of in-the-wild data, we collect a large-scale in-the-wild egocentric dataset called Egocentric Poses in the Wild (EgoPW). This dataset is captured by a head-mounted fish-eye camera and an auxiliary external camera, which provides an additional observation of the human body from a third-person perspective during training. We present a new egocentric pose estimation method, which can be trained on the new dataset with weak external supervision. Specifically, we first generate pseudo labels for the EgoPW dataset with a spatio-temporal optimization method by incorporating the external-view supervision. The pseudo labels are then used to train an egocentric pose estimation network. To facilitate the network training, we propose a novel learning strategy to supervise the egocentric features with the high-quality features extracted by a pretrained external-view pose estimation model. The experiments show that our method predicts accurate 3D poses from a single in-the wild egocentric image and outperforms the state-of-the-art methods both quantitatively and qualitatively.</t>
  </si>
  <si>
    <t>Interferometric synthetic aperture radar (InSAR) has been successfully used to map ground displacements associate with landslides. One challenge with InSAR is that the basic measurement of interferometric phase takes values between 0 and 2p instead of values representing total displacement relative to a stable reference frame. Phase unwrapping is necessary to reconstruct measurements of total displacement for use in quantitative analysis. Unwrapping approaches often assume that the absolute phase difference between two neighboring pixels should be smaller than p. In the presence of noise or high-strain rates associated with fast-moving landslides, aliasing of the phase (undersampling of the wrapped signal) can result in unwrapping errors and misinterpretation of total displacement. Here we use a pattern-based strategy for phase unwrapping of InSAR observations of fast-moving landslides, where we determine the unwrapped deformation field that is most similar to a scaled reference displacement map. We describe a range of metrics that we use to evaluate the most appropriate scaling for each interferogram. We also demonstrate the range of conditions where they perform well using synthetic data. For evaluation of the results, we generated UAVSAR wrapped interferograms over the Slumgullion landslide in Colorado where phase aliasing for interferograms with temporal baselines larger than 7 days is common. We compare the interferograms unwrapped with our approach against results from range offsets (pixel tracking). The comparison demonstrates that our approach can be used for time spans much larger than those where traditional phase unwrapping performs well.</t>
  </si>
  <si>
    <t>This paper introduces a new concept for mapping hydraulic transmissivity from temporal concentration data collected in multiple tracer tests. Based on convolutional neural network, the principle uses an encoder-decoder architecture with multiple neural layers to establish a relationship between the concentration data and the transmissivity field. This relationship is established in two phases with two networks. The first network is designated and trained to reconstruct a transmissivity field using data from a single tracer test. To improve the reconstruction quality, the second network then performs a joint interpretation for multiple tracer tests, which reprocesses all the transmissivity resulted from the first network for each individual tracer test. Both networks are trained by synthetic data, where the transmissivity models are generated with a Gaussian variogram and its properties are considered as prior information on the aquifer heterogeneity. Tracer tests are derived numerically by solving the forward problem to obtain the corresponding concentration data that feed the training. The trained networks accurately map the transmissivity fields, of which the accuracy relies on the volume and nature of the heterogeneities of training models, as well as the number of piezometers used to monitor the concentration changes. Reconstruction quality, on the other hand, is less influenced by data noise. Effective training requires a large dataset, but the time required for dataset generation is only on the order of the Gauss-Newton algorithm in a conventional inversion, while the trained network performs inference instantly.</t>
  </si>
  <si>
    <t>Travel mode choice models make it possible to learn under what conditions people decide to use different means of transport. Typically, such models are based on real trip records provided by respondents, e.g. city inhabitants. However, the question arises of how to scale the insights from an inevitably limited number of trips described in their travel diaries to entire cities. To address the limited availability of real trip records, we propose the Urban Journey System integrating big data platforms, analytic engines, and synthetic data generators for urban transport analysis. First of all, the system makes it possible to generate random synthetic journeys linking origin and destination pairs by producing location pairs using an input probability distribution. For each synthetic journey, the system calculates candidate routes for different travel modes (car, public transport (PT), cycling, and walking). Next, the system calculates Level of Service (LOS) attributes such as travel duration, waiting time and distances involved, assuming both planned and real behaviour of the transport system. This allows us to compare travel parameters for planned and real transits. We validate the system with spatial, schedule and GPS data from the City of Warsaw. We analyse LOS attributes and underlying vehicle trajectories over time to estimate spatio-temporal distributions of features such as travel duration, and number of transfers. We extend this analysis by referring to the travel mode choice model developed for the city.</t>
  </si>
  <si>
    <t>This paper presents a dynamic transport model of a gaseous compound such as carbon dioxide based on the diffusion-convection through a three layered media composed of: a liquid medium (blood), a membrane (skin), a gaseous medium (air). The objective is to estimate the signal defined by the time variations in the concentration of the gaseous compound dissolved in the liquid medium based solely on the measurement signal defined by the time variations of the concentration of the gaseous compound in the gaseous medium. This dynamic model makes it possible to formulate the direct transport model in the form of a Markovian model with hidden states in order to generate synthetic data. We propose to implement a Kalman filter to calculate from the noisy observed variables, the hidden variables of the model, and in particular the concentration of the gaseous compound in the liquid medium. The challenge is to model the temporal evolution of a concentration profile as a function of time and depth taking into account the heterogeneity of the diffusion coefficients and the partition coefficients associated with the three media considered. The objective of this time recursive processing is to design an algorithm, which can be carried out on an embedded processor, taking into account the constraints of limited computing capacity. The application we are dealing with concerns the transcutaneous measurement of blood carbon dioxide in the forearm using an autonomous wristband-type worn device, in particular for monitoring respiratory diseases at home[1],[2].</t>
  </si>
  <si>
    <t>The generation of surrogate data, i.e., the modification of data to destroy a certain feature, can be considered as the implementation of a null-hypothesis whenever an analytical approach is not feasible. Thus, surrogate data generation has been extensively used to assess the significance of spike correlations in parallel spike trains. In this context, one of the main challenges is to properly construct the desired null-hypothesis distribution and to avoid altering the single spike train statistics. A classical surrogate technique is uniform dithering (UD), which displaces spikes locally and uniformly distributed, to destroy temporal properties on a fine time-scale while keeping them on a coarser one. Here, we compare UD against five similar surrogate techniques in the context of the detection of significant spatiotemporal spike patterns. We evaluate the surrogates for their performance, first on spike trains based on point process models with constant firing rate, and second on modeled nonstationary artificial data to assess the potential detection of false positive (FP) patterns in a more complex and realistic setting. We determine which statistical features of the spike trains are modified and to which extent. Moreover, we find that UD fails as an appropriate surrogate because it leads to a loss of spikes in the context of binning and clipping, and thus to a large number of FP patterns. The other surrogates achieve a better performance in detecting precisely timed higher-order correlations. Based on these insights, we analyze experimental data from the pre-/motor cortex of macaque monkeys during a reaching-and-grasping task.</t>
  </si>
  <si>
    <t>BackgroundAutomated coaches (eCoach) can help people lead a healthy lifestyle (e.g., reduction of sedentary bouts) with continuous health status monitoring and personalized recommendation generation with artificial intelligence (AI). Semantic ontology can play a crucial role in knowledge representation, data integration, and information retrieval.MethodsThis study proposes a semantic ontology model to annotate the AI predictions, forecasting outcomes, and personal preferences to conceptualize a personalized recommendation generation model with a hybrid approach. This study considers a mixed activity projection method that takes individual activity insights from the univariate time-series prediction and ensemble multi-class classification approaches. We have introduced a way to improve the prediction result with a residual error minimization (REM) technique and make it meaningful in recommendation presentation with a Naive-based interval prediction approach. We have integrated the activity prediction results in an ontology for semantic interpretation. A SPARQL query protocol and RDF Query Language (SPARQL) have generated personalized recommendations in an understandable format. Moreover, we have evaluated the performance of the time-series prediction and classification models against standard metrics on both imbalanced and balanced public PMData and private MOX2-5 activity datasets. We have used Adaptive Synthetic (ADASYN) to generate synthetic data from the minority classes to avoid bias. The activity datasets were collected from healthy adults (n = 16 for public datasets; n = 15 for private datasets). The standard ensemble algorithms have been used to investigate the possibility of classifying daily physical activity levels into the following activity classes: sedentary (0), low active (1), active (2), highly active (3), and rigorous active (4). The daily step count, low physical activity (LPA), medium physical activity (MPA), and vigorous physical activity (VPA) serve as input for the classification models. Subsequently, we re-verify the classifiers on the private MOX2-5 dataset. The performance of the ontology has been assessed with reasoning and SPARQL query execution time. Additionally, we have verified our ontology for effective recommendation generation.ResultsWe have tested several standard AI algorithms and selected the best-performing model with optimized configuration for our use case by empirical testing. We have found that the autoregression model with the REM method outperforms the autoregression model without the REM method for both datasets. Gradient Boost (GB) classifier outperforms other classifiers with a mean accuracy score of 98.00%, and 99.00% for imbalanced PMData and MOX2-5 datasets, respectively, and 98.30%, and 99.80% for balanced PMData and MOX2-5 datasets, respectively. Hermit reasoner performs better than other ontology reasoners under defined settings. Our proposed algorithm shows a direction to combine the AI prediction forecasting results in an ontology to generate personalized activity recommendations in eCoaching.ConclusionThe proposed method combining step-prediction, activity-level classification techniques, and personal preference information with semantic rules is an asset for generating personalized recommendations.</t>
  </si>
  <si>
    <t>Traditional multimodel methods for estimating future changes in precipitation intensity, duration, and frequency (IDF) curves rely on mean or median of models' IDF estimates. Such multimodel estimates are impaired by large estimation uncertainty, shadowing their efficacy in planning efforts. Here, assuming that each climate model is one representation of the underlying data generating process, i.e., the Earth system, we propose a novel extension of current methods through pooling model data: (i) evaluate performance of climate models in simulating the spatial and temporal variability of the observed annual maximum precipitation (AMP), (ii) bias-correct and pool historical and future AMP data of reasonably performing models, and (iii) compute IDF estimates in a nonstationary framework from pooled historical and future model data. Pooling enhances fitting of the extreme value distribution to the data and assumes that data from reasonably performing models represent samples from the true underlying data generating distribution. Through Monte Carlo simulations with synthetic data, we show that return periods derived from pooled data have smaller biases and lesser uncertainty than those derived from ensembles of individual model data. We apply this method to NA-CORDEX models to estimate changes in 24-h precipitation intensity-frequency (PIF) estimates over the Susquehanna watershed and Florida peninsula. Our approach identifies significant future changes at more stations compared to median-based PIF estimates. The analysis suggests that almost all stations over the Susquehanna and at least two-thirds of the stations over the Florida peninsula will observe significant increases in 24-h precipitation for 2-100-yr return periods.</t>
  </si>
  <si>
    <t>The use of the spatiotemporal data fusion method as an effective data interpolation method has received extensive attention in remote sensing (RS) academia. The enhanced spatial and temporal adaptive reflectance fusion model (ESTARFM) is one of the most famous spatiotemporal data fusion methods, as it is widely used to generate synthetic data. However, the ESTARFM algorithm uses moving windows with a fixed size to get the information around the central pixel, which hampers the efficiency and precision of spatiotemporal data fusion. In this paper, a modified ESTARFM data fusion algorithm that integrated the surface spatial information via a statistical method was developed. In the modified algorithm, the local variance of pixels around the central one was used as an index to adaptively determine the window size. Satellite images from two regions were acquired by employing the ESTARFM and modified algorithm. Results showed that the images predicted using the modified algorithm obtained more details than ESTARFM, as the frequency of pixels with the absolute difference of mean value of six bands' reflectance between true observed image and predicted between 0 and 0.04 were 78% by ESTARFM and 85% by modified algorithm, respectively. In addition, the efficiency of the modified algorithm improved and the verification test showed the robustness of the modified algorithm. These promising results demonstrated the superiority of the modified algorithm to provide synthetic images compared with ESTARFM. Our research enriches the spatiotemporal data fusion method, and the automatic selection of moving window strategy lays the foundation of automatic processing of spatiotemporal data fusion on a large scale.</t>
  </si>
  <si>
    <t>The recent availability of electronic health records (EHRs) have provided enormous opportunities to develop artificial intelligence (AI) algorithms. However, patient privacy has become a major concern that limits data sharing across hospital settings and subsequently hinders the advances in AI. Synthetic data, which benefits from the development and proliferation of generative models, has served as a promising substitute for real patient EHR data. However, the current generative models are limited as they only generate singletype of clinical data for a synthetic patient, i.e., either continuous-valued or discrete-valued. To mimic the nature of clinical decision-making which encompasses various data types/sources, in this study, we propose a generative adversarial network (GAN) entitled EHR-M-GAN that simultaneously synthesizes mixed-type timeseries EHR data. EHR-M-GAN is capable of capturing the multidimensional, heterogeneous, and correlated temporal dynamics in patient trajectories. We have validated EHR-M-GAN on three publicly-available intensive care unit databases with records from a total of 141,488 unique patients, and performed privacy risk evaluation of the proposed model. EHR-M-GAN has demonstrated its superiority over state-of-the-art benchmarks for synthesizing clinical timeseries with high fidelity, while addressing the limitations regarding data types and dimensionality in the current generative models. Notably, prediction models for outcomes of intensive care performed significantly better when training data was augmented with the addition of EHR-M-GAN-generated timeseries. EHR-M-GAN may have use in developing AI algorithms in resource-limited settings, lowering the barrier for data acquisition while preserving patient privacy.</t>
  </si>
  <si>
    <t>With the rapid development of sensors and communication technologies, it has become easy to collect large-scale and long-term crowd movement positioning data, which brings new opportunities for studying crowd movement patterns. This paper proposes a novel Statistical and Density-Based Clustering algorithm (SDBC) to identify implicit significant spatial aggregation patterns in geographical flow data. Unlike existing flow clustering algorithms, this method identifies the hot spots of origin-destination (OD) flows based on local spatial statistics and density-growing clustering. It also evaluates the significance of the identified geographic flow clusters, effectively reducing the identification of spurious clusters generated by chance in data. In our method, the spatial neighborhood of each flow is first obtained based on spatial proximity, temporal similarity, and directional similarity. Then, the number of flows in the spatial neighborhood of each flow is calculated and used as the density measure. Based on this, high-density flows are automatically detected using local spatial aggregation statistics, and a hierarchical density-based clustering strategy is developed to merge adjacent high-density flows to generate candidate flow clusters. Finally, we perform permutation tests to infer the statistical significance of each flow cluster and eliminate the candidate clusters generated by chance. Experiments on synthetic data and real-world taxi trajectory data were conducted to evaluate the effectiveness of the proposed method. Results show that the proposed method can accurately identify the statistically significant flow clusters of different shapes and densities and performs better than the available state-of-the-art flow clustering algorithms.</t>
  </si>
  <si>
    <t>Traveling ionospheric disturbances (TIDs) are the manifestations of atmospheric gravity waves in the ionosphere. These disturbances have practical importance because they affect satellite navigation technologies such as Global Navigational Satellite System (GNSS), causing degradation in precise positioning applications. They also have scientific significance as their generation mechanisms and propagation are not fully understood. While there are specific instruments that can measure TIDs in certain locations, there is a need for wide-area observations across extended geographical regions to continuously monitor their onset and spatial and temporal characteristics. This paper evaluates the use of observations from ground-based geodetic GNSS receivers to image TIDs using ionospheric tomography and data assimilation. Certain GNSS receivers also monitor signals from geostationary (GEO) satellites, which provide a unique perspective on the TID. The advantage of using the GEO data is investigated. A computerized simulation of GNSS observations is used for evaluation of the Multi-Instrument Data Analysis System (MIDAS) with GEO and regular GNSS geometry. The simulated observations are generated by integrating the electron density through a modeled TID-perturbed dynamic ionosphere between actual receiver and satellite positions. The output 3-D electron density image series generated from the synthetic data by the MIDAS ionospheric tomography and data assimilation algorithm are compared with the input model ionosphere. Results show that GEO geometry improves the reconstruction of medium-scale TIDs (MSTIDs) and smaller LSTIDs in cases where the movement of regular GNSS satellites in Medium Earth orbit (MEO) may otherwise introduce distortions to the observations.</t>
  </si>
  <si>
    <t>A novel method is introduced to estimate phase-averaged pressure and acceleration of the coherent structures. It is applied and validated in the near wake of a two-dimensional bluff body. The method is validated using synthetic data generated by simulating an unsteady laminar flow around a D-shaped bluff body; the effect of noise is investigated to simulate an experimental scenario. The acceleration terms, required for the closure of flow-governing equations, are accurately estimated using this approach. The findings demonstrate that the methodology outputs consistent results for the pressure field while combined with a divergence-correction scheme, based on Helmholtz decomposition, and an optimal control method using sparse sensor measurements. The approach is later validated on experimental data obtained in the turbulent wake of a bluff body by means of Particle Image Velocimetry (PIV). Triple-decomposed flow fields are provided as input, where triple-decomposition refers to the instantaneous flow fields split into a mean flow, coherent and incoherent structures. The coherent structures are extracted using the method of Proper Orthogonal Decomposition (POD). Coherent lift coefficients, estimated using integral budgets of momentum, remain within the sensor-measured range, whereas coherent drag coefficients show excellent agreement. Moreover, a significant reduction in the residuals, arising from the balance of the flow-governing equations, is achieved. Although the temporal information is lost when computing POD modes, the proposed method is able to recover it and estimate the pressure. Accordingly, the method can be extended to any time-dependant modal decomposition, thereby providing a low-cost alternative to expensive time-resolved PIV (tr-PIV) measurements.</t>
  </si>
  <si>
    <t>Recent studies have shown how synthetic data generation methods can be applied to electronic health records (EHRs) to obtain synthetic versions that do not violate privacy rules. This growing body of research has resulted in the emergence of numerous methods for evaluating the quality of generated data, with new publications often introducing novel evaluation methods. This work presents a detailed review of synthetic EHRs, focusing on the various evaluation methods used to assess the quality of the generated EHRs. We discuss the existing evaluation methods, offering insights into their use as well as providing an interpretation of the evaluation metrics from the perspectives of achieving fidelity, , utility and privacy. . Furthermore, we highlight the key factors influencing the selection of evaluation methods, such as the type of data (e.g., categorical, continuous, or discrete) and the mode of application (e.g., patient level, cohort level, and feature level). To assess the effectiveness of current evaluation measures, we conduct a series of experiments to shed light on the potential limitations of these measures. The findings from these experiments reveal notable shortcomings, including the need for meticulous application of methods to the data to reduce inconsistent evaluations, the qualitative nature of some assessments subject to individual judgment, the need for clinical validations, and the absence of techniques to evaluate temporal dependencies within the data. This highlights the need to place greater emphasis on evaluation measures, their application, and the development of comprehensive evaluation frameworks as it is crucial for advancing progress in this field.</t>
  </si>
  <si>
    <t>Purpose: To develop and evaluate a single-shot quantitative MRI technique called GRE-MOLED (gradient-echo multiple overlapping-echo detachment) for rapid T-2* mapping.Methods:In GRE-MOLED, multiple echoes with different TEs are generated and captured in a single shot of the k-space through MOLED encoding and EPI readout. A deep neural network, trained by synthetic data, was employed for end-to-end parametric mapping from overlapping-echo signals. GRE-MOLED uses pure GRE acquisition with a single echo train to deliver T-2* maps less than 90 ms per slice. The self-registered B-0 information modulated in image phase was utilized for distortion-corrected parametric mapping. The proposed method was evaluated in phantoms, healthy volunteers, and task-based FMRI experiments.Results: The quantitative results of GRE-MOLED T-2* mapping demonstrated good agreement with those obtained from the multi-echo GRE method (Pearson's correlation coefficient = 0.991 and 0.973 for phantom and in vivo brains, respectively). High intrasubject repeatability (coefficient of variation &lt; 1.0%) were also achieved in scan-rescan test. Enabled by deep learning reconstruction, GRE-MOLED showed excellent robustness to geometric distortion, noise, and random subject motion. Compared to the conventional FMRI approach, GRE-MOLED also achieved a higher temporal SNR and BOLD sensitivity in task-based FMRI.Conclusion: GRE-MOLED is a new real-time technique for T-2* quantification with high efficiency and quality, and it has the potential to be a better quantitative BOLD detection method.</t>
  </si>
  <si>
    <t>Supervised machine learning techniques, such as classification models, have been widely applied to online process anomaly detection in advanced manufacturing. However, since abnormal process states rarely occur in regular manufacturing settings, the data collected for model training may be highly imbalanced, which may result in significant training bias for supervised learning and, thus, further deteriorate the anomaly detection accuracy. To reduce the training bias, a natural idea is to incorporate data augmentation techniques to generate effective artificial sample data for the abnormal process states. However, most of the existing data augmentation methods do not effectively consider the temporal orders of the sensor signals, and they also usually require large amounts of actual samples to ensure satisfactory augmentation performance. To address these limitations, this article developed a novel data-driven methodology termed augmented time regularized generative adversarial network (ATR-GAN). By incorporating a proposed augmented generator, ATR-GAN is capable of generating more effective artificial samples for training supervised learning models. The novelty of this augmented generator in the proposed methodology can be summarized into three aspects: 1) an augmented filter layer is introduced in the augmented generator to identify the high-quality artificial samples; 2) in the augmented filter layer, a new distance metric termed time-regularized Hausdorff (TRH) distance is developed to accurately measure the similarity between actual samples and the generated artificial samples; and 3) batching techniques are also employed in the proposed augmented generator to further increase the diversity of the artificial data and fully utilize the relatively limited training data. In addition, the effectiveness of the proposed ATR-GAN is also validated by both numerical simulation and a real-world case study in additive manufacturing.</t>
  </si>
  <si>
    <t>The water is the main pivotal sources of irrigation in agricultural activities and affects human daily activities such as drinking. The water quality has a significant impact on various aspects and thus this review aims to addresses existing problems related to water quality prediction methods that have been found in the literature. We explore numerous quality parameters incorporated in the modelling process to measure the quality of water. Furthermore, we review the commonly adopted artificial intelligence-based models which have been utilized to forecast the water quality. 83 studies published from 2009 to 2023 were selected and reviewed based on their success in modelling and forecasting the water quality in multiple regions. We compared these articles in terms of parameters, modelling algorithms, time scale scenarios, and performance measurement indicators. This paper is beneficial to researchers that have interests to conduct future studies related to water quality forecasting. Additionally, we discuss a variety of modelling methods such as deep learning (DL) that have proven to boost the efficiency compared to traditional machine learning (ML) models. As a result, the hybrid-DL models were found to outperform other models such as standalone ML, standalone DL, and hybrid-ML. This study shows a significant limitation of the data-hungry DL models which require a big data size for modelling. Hence, at the end of this review study, we discuss the potential of some methods such as generative adversarial networks (GANs) and attention-based transformer to open the door for water quality prediction improvement. GAN has shown promising performance in other domains for synthetic data generation. The potential usage of GAN for water quality domain can overcome the limitations of lack of data and enhance the performance of the predictive models reviewed in this study. Similarly, transformer was found to be state of the art model for time series prediction and thus it can be good candidate to predict water quality.</t>
  </si>
  <si>
    <t>In this study, we present an optimization method for determining a cost-effective sparse configuration for tsunami gauges to realize the reconstruction of high-resolution wave height distribution throughout the target region based on the concept of super-resolution. This optimization method consists of three procedures. First, we generate time series data of tsunami wave heights at synthetic gauges by conducting numerical simulations of various earthquake and tsunami scenarios at the target site. Next, we apply proper orthogonal decomposition to the synthetic tsunami data to extract the spatial features of the wave height distribution. Finally, according to these spatial features, an optimization process is performed to determine a sparse configuration of synthetic gauges. In the optimization, the optimal gauges are sequentially selected from the set of synthetic gauges to reconstruct the wave height distribution with the highest accuracy. Targeting hypothetical Nankai Trough earthquakes and tsunamis, we determine the optimal configuration near Shikoku and demonstrate the wave height reconstruction capability of the approach by comparing the performance of networks with optimally and randomly placed gauges. The results indicate that coastal gauges contribute more to improving the reconstruction accuracy and that a configuration with 21 optimal gauges has satisfactory performance. In addition, we assess the performance of the existing NOWPHAS network installed in the Shikoku region and find that the reconstruction performance of the existing network is equivalent to that of the optimal gauge network. This study introduces a method of optimizing the sparse locations where actual tsunami gauges should be installed to obtain information on tsunami wave heights at any given point. By optimizing the locations of the observation points, it is possible to extend observations recorded at only a small number of points to obtain a good approximation to data at other points where the tsunami was not directly observed. First, numerical simulations are performed based on assumed earthquake and tsunami scenarios to generate synthetic time series data of tsunami waves. Then, by applying proper orthogonal decomposition to the obtained synthetic data, the characteristics of the tsunami wave height distribution are extracted. Finally, these characteristics are used to perform optimization by sequentially selecting the best gauges from among a set of candidate points to reconstruct wave height information for the entire target area, thereby determining the placements of a limited number of gauges. In a numerical demonstration example simulating a Nankai Trough earthquake and tsunami, the placement of gauges off the coast of Shikoku is optimized, and it is shown that the wave heights at arbitrary points over the entire area can be reproduced using data from at least 21 optimally placed gauges. An optimization method implementing a greedy algorithm is presented to design a cost-effective observational network of tsunami gauges High-resolution information about tsunami wave height is constructed from sparse observations based on the concept of super-resolution The optimization process considering the existing observation network locations identifies their sufficiency or deficiency</t>
  </si>
  <si>
    <t>In recent years, there has been a surge in the development of models for the generation of synthetic mobility data. These models aim to facilitate the sharing of data while safeguarding privacy, all while ensuring high utility and flexibility regarding potential applications. However, current utility evaluation methods fail to fully account for real-life requirements. We evaluate the utility of five state-of-the-art synthesis approaches, each with and without the incorporation of differential privacy (DP) guarantees, in terms of real-world applicability. Specifically, we focus on so-called trip data that encode fine granular urban movements such as GPS-tracked taxi rides. Such data prove particularly valuable for downstream tasks at the road network level. Thus, our initial step involves appropriately map matching the synthetic data and subsequently comparing the resulting trips with those generated by the routing algorithm implemented in OpenStreetMap, which serves as an efficient and privacy-friendly baseline. Out of the five evaluated models, one fails to produce data within reasonable computation time and another generates too many jumps to meet the requirements for map matching. The remaining three models succeed to a certain degree in maintaining spatial distribution, one even with DP guarantees. However, all models struggle to produce meaningful sequences of geo-locations with reasonable trip lengths and to model traffic flow at intersections accurately. It is important to note that trip data encompasses various relevant characteristics beyond spatial distribution, such as temporal information, all of which are discarded by these models. Consequently, our results imply that current synthesis models fall short in their promise of high utility and flexibility.</t>
  </si>
  <si>
    <t>Accurate modelling of household electricity on a large scale is a cornerstone for demand management and decarbonisation efforts. This paper introduces a data-driven model for South African households. According to the Paris Agreement, a 50 % reduction in global CO(2 )emissions is required to ensure the global average temperature does not surpass 2 degrees C above pre-industrial levels. In this context, 26 % of the overall European energy consumption is used by the residential sector and the global energy consumption is estimated to increase by 1.3 % on average per year until 2050. In the last decade, the development and implementation of smart grid technologies have grown to efficiently and cost-effectively meet the electricity demands of the grid and mitigating greenhouse gas emissions. We present a data-driven, enveloped sum of Gaussians-based model and residential household synthesiser that statistically models the household's electricity usage demand based on smart meter data and generates synthetic data that accurately represents the actual demand profile, load peaks, and daily variances for an individual or aggregate group of households. The measured data was gathered over a one year period for 1200 households in South Africa. Our model accounts for temporal variations such as seasonality and the day of week, household uniqueness, and is fully autonomous. Our results show that the root mean square error between the aggregated measured and synthetic electricity profiles is 0.181 A (5.68 %) and the total energy of each profile is 75.9 and 76.3 Amiddoth, respectively. (C) 2022 International Energy Initiative. Published by Elsevier Inc. All rights reserved.</t>
  </si>
  <si>
    <t>BackgroundBiological phenomena usually evolves over time and recent advances in high-throughput microscopy have made possible to collect multiple 3D images over time, generating 3D+t (or 4D) datasets. To extract useful information there is the need to extract spatial and temporal data on the particles that are in the images, but particle tracking and feature extraction need some kind of assistance.ResultsThis manuscript introduces our new freely downloadable toolbox, the Visual4DTracker. It is a MATLAB package implementing several useful functionalities to navigate, analyse and proof-read the track of each particle detected in any 3D+t stack. Furthermore, it allows users to proof-read and to evaluate the traces with respect to a given gold standard. The Visual4DTracker toolbox permits the users to visualize and save all the generated results through a user-friendly graphical user interface. This tool has been successfully used in three applicative examples. The first processes synthetic data to show all the software functionalities. The second shows how to process a 4D image stack showing the time-lapse growth of Drosophila cells in an embryo. The third example presents the quantitative analysis of insulin granules in living beta-cells, showing that such particles have two main dynamics that coexist inside the cells.ConclusionsVisual4DTracker is a software package for MATLAB to visualize, handle and manually track 3D+t stacks of microscopy images containing objects such cells, granules, etc.. With its unique set of functions, it remarkably permits the user to analyze and proof-read 4D data in a friendly 3D fashion. The tool is freely available at https://drive.google.com/drive/folders/19AEn0TqP-2B8Z10kOavEAopTUxsKUV73?usp=sharing</t>
  </si>
  <si>
    <t>Background: Many neurons synchronize their action potentials to the phase of local field potential (LFP) fluctuations in one or more frequency bands. Analyzing this spike-to-LFP synchronization is challenging, however, when neural spikes and LFP are generated in the same local circuit, because the spike's action potential waveform leak into the LFP and distort phase synchrony estimates. Existing approaches to address this spike bleed-through artifact relied on removing the average action potential waveforms of neurons, but this leaves artifacts in the LFP and distorts synchrony estimates. New method: We describe a spike-removal method that surpasses these limitations by decomposing individual action potentials into their frequency components before their removal from the LFP. The adaptively estimated frequency components allow for variable spread, strength and temporal variation of the spike artifact. Results: This adaptive approach effectively removes spike bleed-through artifacts in synthetic data with known ground truth, and in single neuron and LFP recordings in nonhuman primate striatum. For a large population of neurons with both narrow and broad action potential waveforms, the use of adaptive artifact removal uncovered 20 - 35 Hz beta and 35 - 45 Hz gamma band spike-LFP synchronization that would have remained contaminated otherwise. Comparison with existing methods: We demonstrate that adaptive spike-artifact removal cleans LFP data that remained contaminated when applying existing Bayesian and non-Bayesian methods of average spike-artifact removal. Conclusions: Applying adaptive spike-removal from field potentials allows to estimate the phase at which neurons synchronize and the consistency of their phase-locked firing for both beta and low gamma frequencies. These metrics may prove essential to understand cell-to-circuit neuronal interactions in multiple brain systems.</t>
  </si>
  <si>
    <t>This study presents a deep-learning (DL) methodology using 3-D convolutional neural networks (CNNs) to detect defects in carbon fiber-reinforced polymer (CFRP) composites through volumetric ultrasonic testing (UT) data. Acquiring large amounts of ultrasonic training data experimentally is expensive and time-consuming. To address this issue, a synthetic data generation method was extended to incorporate volumetric data. By preserving the complete volumetric data, complex preprocessing is reduced, and the model can utilize spatial and temporal information that is lost during imaging. This enables the model to utilize important features that might be overlooked otherwise. The performance of three architectures was compared. The first architecture is prevalent in the literature for the classification of volumetric datasets. The second demonstrated a hand-designed approach to architecture design, with modifications to the first architecture to address the challenges of this specific task. A key modification was the use of cuboidal kernels to account for the large aspect ratios seen in ultrasonic data. The third architecture was discovered through neural architecture search (NAS) from a modified 3-D residual neural network (ResNet) search space. In addition, domain-specific augmentation methods were incorporated during training, resulting in significant improvements in model performance, with a mean accuracy improvement of 22.4% on the discovered architecture. The discovered architecture demonstrated the best performance with a mean accuracy increase of 7.9% over the second-best model. It was able to consistently detect all defects while maintaining a model size smaller than most 2-D ResNets. Each model had an inference time of less than 0.5 s, making them efficient for the interpretation of large amounts of data. [GRAPHICS]</t>
  </si>
  <si>
    <t>The combination of artificial intelligence with data, computing power, and new algorithms can provide important tools for solving engineering problems, such as machine-tool condition monitoring. However, many of these problems require algorithms that can perform in highly dynamic scenarios where the data streams have extremely high sampling rates from different types of variables. The unsupervised learning algorithm based on Gaussian mixture models called Gaussian-based dynamic probabilistic clustering (GDPC) is one of these tools. However, this algorithm may have major limitations if a large amount of concept drifts associated with transients occurs within the data stream. GDPC becomes unstable under these conditions, so we propose a new algorithm called GDPC+ to increase its robustness. GDPC+ represents an important improvement because we introduce: (a) automatic selection of the number of mixture components based on the Bayesian information criterion (BIC), and (b) concept drift transition stabilization based on Cauchy-Schwarz divergence integrated with the Dickey Fuller test. Thus, GDPC+ can perform better in highly dynamic scenarios than GDPC in terms of the number of false positives. The behavior of GDPC+ was investigated using random synthetic data streams and in a real data stream-based condition monitoring obtained from a machine-tool that produces engine crankshafts at high speed. We found that the initial temporal window size can be used to adapt the algorithm to different analytical requirements. The clustering results were also investigated by induction of the rules generated by the repeated incremental pruning to produce error reduction (RIPPER) algorithm in order to provide insights from the underlying monitored process and its associated concept drifts.</t>
  </si>
  <si>
    <t>Machine learning (ML) algorithms have produced remarkable advances in streamflow prediction, exceeding the performance of calibrated conceptual and physics-based hydrological models that have been developed over many decades. ML algorithms seem to overcome the issue of errors known to be present in rainfall and streamflow estimates that have hindered the performance of hydrological models for decades. In this paper, we propose a methodology for testing and benchmarking ML algorithms using artificial data generated by physically-based hydrological models. Our approach makes it possible to design controlled numerical experiments that can improve our understanding of this new generation of black-box models. We conducted a diagnostics study to demonstrate our methodology in which we attempted to determine if ML algorithms can identify a function relating streamflow and rainfall. This exercise combined the implementation of the distributed hillslope-link hydrological model (HLM) on a 4,385 km2 basin driven by precipitation fields created using the stochastic storm transposition (SST) framework, and an advanced deep learning algorithm based on gated recurrent unit (GRU)-Attention neural networks. The data generated allowed us to create prediction scenarios that are equivalent to the hindcast and real-time forecast problems. We proposed a set of scale-independent performance metrics to evaluate the results of our experiment and found that the GRU can correctly identify a predictive function for all analyzed locations in the river network. We concluded that under the circumstances tested in this study, deep learning can identify the transformation function when trained in Hindcast Mode, making it a powerful tool to determine the streamflow response of a basin to predetermined rainfall scenarios. However, it fails to significantly outperform the predictions of temporal persistence when tested in Forecast Mode.</t>
  </si>
  <si>
    <t>BackgroundThree-way data started to gain popularity due to their increasing capacity to describe inherently multivariate and temporal events, such as biological responses, social interactions along time, urban dynamics, or complex geophysical phenomena. Triclustering, subspace clustering of three-way data, enables the discovery of patterns corresponding to data subspaces (triclusters) with values correlated across the three dimensions (observations x features x contexts). With increasing number of algorithms being proposed, effectively comparing them with state-of-the-art algorithms is paramount. These comparisons are usually performed using real data, without a known ground-truth, thus limiting the assessments. In this context, we propose a synthetic data generator, G-Tric, allowing the creation of synthetic datasets with configurable properties and the possibility to plant triclusters. The generator is prepared to create datasets resembling real 3-way data from biomedical and social data domains, with the additional advantage of further providing the ground truth (triclustering solution) as output.ResultsG-Tric can replicate real-world datasets and create new ones that match researchers needs across several properties, including data type (numeric or symbolic), dimensions, and background distribution. Users can tune the patterns and structure that characterize the planted triclusters (subspaces) and how they interact (overlapping). Data quality can also be controlled, by defining the amount of missing, noise or errors. Furthermore, a benchmark of datasets resembling real data is made available, together with the corresponding triclustering solutions (planted triclusters) and generating parameters.ConclusionsTriclustering evaluation using G-Tric provides the possibility to combine both intrinsic and extrinsic metrics to compare solutions that produce more reliable analyses. A set of predefined datasets, mimicking widely used three-way data and exploring crucial properties was generated and made available, highlighting G-Tric's potential to advance triclustering state-of-the-art by easing the process of evaluating the quality of new triclustering approaches.</t>
  </si>
  <si>
    <t>Industrial control systems (ICSs) are integral to managing and optimizing processes in various industries, including manufacturing, power generation, and more. However, the scarcity of widely adopted ICS datasets hampers research efforts in areas like optimization and security. This scarcity arises due to the substantial cost and technical expertise required to create physical ICS environments. In response to these challenges, this paper presents a groundbreaking approach to generating synthetic ICS data through a data-driven ICS network simulation. We circumvent the need for expensive hardware by recreating the entire ICS environment in software. Moreover, rather than manually replicating the control logic of ICS components, we leverage existing data to autonomously generate control logic. The core of our method involves the stochastic setting of setpoints, which introduces randomness into the generated data. Setpoints serve as target values for controlling the operation of the ICS process. This approach enables us to augment existing ICS datasets and cater to the data requirements of machine learning-based ICS intrusion detection systems and other data-driven applications. Our simulated ICS environment employs virtualized containers to mimic the behavior of real-world PLCs and SCADA systems, while control logic is deduced from publicly available ICS datasets. Setpoints are generated probabilistically to ensure data diversity. Experimental results validate the fidelity of our synthetic data, emphasizing their ability to closely replicate temporal and statistical characteristics of real-world ICS networks. In conclusion, this innovative data-driven ICS network simulation offers a cost-effective and scalable solution for generating synthetic ICS data. It empowers researchers in the field of ICS optimization and security with diverse, realistic datasets, furthering advancements in this critical domain. Future work may involve refining the simulation model and exploring additional applications for synthetic ICS data.</t>
  </si>
  <si>
    <t>Objectives Analysis of health care real-world data (RWD) provides an opportunity to observe the actual patient diagnostic, treatment, and outcome events. However, researchers should understand the possible limitations of RWD. In particular, the dates in these data may be shifted from their actual values, which might affect the validity of study conclusions.Methods A methodology for detecting the presence of shifted dates in RWD was developed by considering various approaches to confirm the expected occurrences of medical events, including unique temporal occurrences as well as recurring seasonal or weekday patterns in diagnoses or procedures. Diagnosis and procedure data was obtained from 71 U.S. health care data provider organizations (HCOs), members of the TriNetX global research network. Synthetic data was generated for various degrees of date shifting corresponding to the diagnoses and procedures studied, yielding the resulting patterns when various degrees of shifting (including no shift) were applied. These patterns were compared with those produced for each HCO to predict the presence and degree of date shifting. These predictions were compared with statements of date shifting by the originating HCOs to determine the predictive accuracy of the methods studied.Results Twenty-eight of the 71 HCOs analyzed were predicted by methodology and confirmed by their data providers to have shifted data. Likewise, 39 were predicted and confirmed to not have shifted data. With four HCOs, agreement between predicted and stated date shifting status was not obtained. The occurrence of routine medical exams, only happening during weekdays, for these U.S. HCOs was most predictive (0.92 correlation coefficient) of the presence or absence of date shifting.Conclusion The presence of date shifting for U.S. HCOs may be reliably detected assessing whether the routine exams should always occur on weekdays.</t>
  </si>
  <si>
    <t>In this paper we quantify the temporal variability and image morphology of the horizon-scale emission from Sgr A*, as observed by the EHT in 2017 April at a wavelength of 1.3 mm. We find that the Sgr A* data exhibit variability that exceeds what can be explained by the uncertainties in the data or by the effects of interstellar scattering. The magnitude of this variability can be a substantial fraction of the correlated flux density, reaching similar to 100% on some baselines. Through an exploration of simple geometric source models, we demonstrate that ring-like morphologies provide better fits to the Sgr A* data than do other morphologies with comparable complexity. We develop two strategies for fitting static geometric ring models to the time-variable Sgr A* data; one strategy fits models to short segments of data over which the source is static and averages these independent fits, while the other fits models to the full data set using a parametric model for the structural variability power spectrum around the average source structure. Both geometric modeling and image-domain feature extraction techniques determine the ring diameter to be 51.8 +/- 2.3 mu as (68% credible intervals), with the ring thickness constrained to have an FWHM between similar to 30% and 50% of the ring diameter. To bring the diameter measurements to a common physical scale, we calibrate them using synthetic data generated from GRMHD simulations. This calibration constrains the angular size of the gravitational radius to be 4.8(-0.7)(+1.4) mu as, which we combine with an independent distance measurement from maser parallaxes to determine the mass of Sgr A* to be 4.0(-0.6)(+1.1) x 10(6) M-circle dot.</t>
  </si>
  <si>
    <t>Disagreement among text annotators as a part of a human (expert) labeling process produces noisy labels, which affect the performance of supervised learning algorithms for natural language processing. Using only high agreement annotations introduces another challenge: the data imbalance problem. We study this challenge within the problem of relating user comments to the content of a news article. We show that traditional techniques for learning from imbalanced data, such as oversampling, using weighted loss functions, or assigning weak labels using crowdsourcing, may not be sufficient for modeling complex temporal relationships between news articles and user comments. In this study, we propose a framework for aligning comments and articles 1) from imbalanced news data characterized with 2) different degrees of annotator agreement, under 3) a constrained budget for human labeling and computing resources. Within the framework, we propose a Semi-Automatic Labeling solution based on Human-AI collaboration. We compare our proposed technique with traditional data imbalance handling techniques and synthetic data generation on the article-comment alignment problem, where the goal is to determine a category of an article-comment pair that represents how relevant the comment is to the article. Finding an effective and efficient solution is essential because it is time-consuming and prohibitively costly to manually label a sufficiently large amount of article-comment pairs based on the semantic understanding of an article and its comments. We discover that the Human-AI collaboration outperforms all alternative techniques by 17% of article-comment alignment accuracy. When there is no time or budget for re-labeling some article-comment pairs, we found that synonym augmentation is a reasonable alternative. We also provide a detailed analysis of the effect of humans in the loop and the use of unlabeled data.</t>
  </si>
  <si>
    <t>Ground-penetrating radar (GPR) is a rapid and non-destructive geophysical technique widely employed to detect and quantify subsurface structures and characteristics. Its capability for time lapse (TL) detection provides essential insights into subsurface hydrological dynamics, including lateral flow and soil water distribution. However, during TL-GPR surveys, field conditions often create discrepancies in surface geometry, which introduces mismatches across sequential TL-GPR images. These discrepancies may generate spurious signal variations that impede the accurate interpretation of TL-GPR data when assessing subsurface hydrological processes. In responding to this issue, this study introduces a TL-GPR image alignment method by employing the dynamic time warping (DTW) algorithm. The purpose of the proposed method, namely TLIAM-DTW, is to correct for geometric mismatch in TL-GPR images collected from the identical survey line in the field. We validated the efficacy of the TLIAM-DTW method using both synthetic data from gprMax V3.0 simulations and actual field data collected from a hilly, forested area post-infiltration experiment. Analyses of the aligned TL-GPR images revealed that the TLIAM-DTW method effectively eliminates the influence of geometric mismatch while preserving the integrity of signal variations due to actual subsurface hydrological processes. Quantitative assessments of the proposed methods, measured by mean absolute error (MAE) and root mean square error (RMSE), showed significant improvements. After performing the TLIAM-DTW method, the MAE and RMSE between processed TL-GPR images and background images were reduced by 96% and 78%, respectively, in simple simulation scenarios; in more complex simulations, MAE declined by 27-31% and RMSE by 17-43%. Field data yielded reductions in MAE and RMSE of &gt;82% and 69%, respectively. With these substantial improvements, the processed TL-GPR images successfully depict the spatial and temporal transitions associated with subsurface lateral flows, thereby enhancing the accuracy of monitoring subsurface hydrological processes under field conditions.</t>
  </si>
  <si>
    <t>Due to the energy crisis and environmental concerns, wind power has seen a considerable increase in use over the past 10 years as a source of renewable energy. Since wind is intermittent and variable, it is obvious that as penetration levels rise, the influence of wind power generation on the electric power system must be considered. Wind power forecasting is essential because large-scale wind power integration will make it more difficult to plan, operate, and control the power system. An accurate forecast is an efficient way to deal with the operational problems brought on by wind variability. To better utilize wind energy resources, it is essential to increase prediction accuracy. Frequently, the noise in the dataset causes the ramp events to be misclassified or overestimated. The main emphasis of this study is the pre-processing of wind power data that produces precise time-series data while reducing noise or artifact content and maintaining the swing feature of the original data. For this task, the data augmentation approach is proposed, where the augmented data (synthetic data) will be added up with the training data, in such a way as to make the strategy useful for real-time applications. As the next step, the significant features, such as higher-order statistical features and lower-order statistical features are extracted. The extracted features act as the input to the recurrent neural network (RNN) classifier, the weights of which are tuned using the proposed honey badger crow (HBCro) optimization algorithm. The proposed HBCro optimization algorithm acts as the major contribution of the proposed model, and it is modeled with the integration of the concepts of the crow search optimization (CSO) algorithm and the honey badger optimization algorithm (HBA). The proposed system is simulated in MATLAB and the effectiveness of the proposed method is validated by comparison with other conventional methods in terms of Error measures. Furthermore, the developed HBCro-based RNN obtained efficient performance in terms of MSE, MAE, RMSE, RMPSE, MAPE, MARE, MSRE, and RMSRE of 0.1578, 0.0442, 0.2102, 123.238, 124.72, 0.9944, 1.1799, and 1.0732, respectively.</t>
  </si>
  <si>
    <t>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t>
  </si>
  <si>
    <t>Estimation of the effective reproductive number R-t is important for detecting changes in disease transmission over time. During the Coronavirus Disease 2019 (COVID-19) pandemic, policy makers and public health officials are using R-t to assess the effectiveness of interventions and to inform policy. However, estimation of R-t from available data presents several challenges, with critical implications for the interpretation of the course of the pandemic. The purpose of this document is to summarize these challenges, illustrate them with examples from synthetic data, and, where possible, make recommendations. For near real-time estimation of R-t, we recommend the approach of Cori and colleagues, which uses data from before time t and empirical estimates of the distribution of time between infections. Methods that require data from after time t, such as Wallinga and Teunis, are conceptually and methodologically less suited for near real-time estimation, but may be appropriate for retrospective analyses of how individuals infected at different time points contributed to the spread. We advise caution when using methods derived from the approach of Bettencourt and Ribeiro, as the resulting R-t estimates may be biased if the underlying structural assumptions are not met. Two key challenges common to all approaches are accurate specification of the generation interval and reconstruction of the time series of new infections from observations occurring long after the moment of transmission. Naive approaches for dealing with observation delays, such as subtracting delays sampled from a distribution, can introduce bias. We provide suggestions for how to mitigate this and other technical challenges and highlight open problems in R-t estimation. Author summary The effective reproductive number R-t is a key epidemic parameter used to assess whether an epidemic is growing, shrinking, or holding steady. R-t estimates can be used as a near real-time indicator of epidemic growth or to assess the effectiveness of interventions. But due to delays between infection and case observation, estimating R-t in near real time, and correctly inferring the timing of changes in R-t, is challenging. Here, we provide an overview of challenges and best practices for accurate and timely R-t estimation.</t>
  </si>
  <si>
    <t>Background and Objective : Numerical simulations of blood flow are a valuable tool to investigate the pathophysiology of ascending thoratic aortic aneurysms (ATAA). To accurately reproduce in vivo hemo-dynamics, computational fluid dynamics (CFD) models must employ realistic inflow boundary conditions (BCs). However, the limited availability of in vivo velocity measurements, still makes researchers resort to idealized BCs. The aim of this study was to generate and thoroughly characterize a large dataset of syn-thetic 4D aortic velocity profiles sampled on a 2D cross-section along the ascending aorta with features similar to clinical cohorts of patients with ATAA.Methods : Time-resolved 3D phase contrast magnetic resonance (4D flow MRI) scans of 30 subjects with ATAA were processed through in-house code to extract anatomically consistent cross-sectional planes along the ascending aorta, ensuring spatial alignment among all planes and interpolating all velocity fields to a reference configuration. Velocity profiles of the clinical cohort were extensively characterized by computing flow morphology descriptors of both spatial and temporal features. By exploiting principal component analysis (PCA), a statistical shape model (SSM) of 4D aortic velocity profiles was built and a dataset of 437 synthetic cases with realistic properties was generated.Results : Comparison between clinical and synthetic datasets showed that the synthetic data presented similar characteristics as the clinical population in terms of key morphological parameters. The average velocity profile qualitatively resembled a parabolic-shaped profile, but was quantitatively characterized by more complex flow patterns which an idealized profile would not replicate. Statistically significant correlations were found between PCA principal modes of variation and flow descriptors.Conclusions : We built a data-driven generative model of 4D aortic inlet velocity profiles, suitable to be used in computational studies of blood flow. The proposed software system also allows to map any of the generated velocity profiles to the inlet plane of any virtual subject given its coordinate set.(c) 2023 The Authors. Published by Elsevier B.V. This is an open access article under the CC BY license ( http://creativecommons.org/licenses/by/4.0/ )</t>
  </si>
  <si>
    <t>Citizens, community groups and local institutions participate in voluntary biological monitoring of population status and trends by providing species data e.g. for regulations and conservation. Sophisticated statistical methods are required to unlock the potential of such data in the assessment of wildlife populations.We develop a statistical modelling framework for identifying territories based on presence-only citizen science data. The framework can be used to jointly estimate the number of active animal territories and their locations in time. Our approach is based on a data generating model which consists of a dynamic submodel for the appearance/removal of territories and an observation submodel that accounts for the varying observation intensity and links the data to the territories. We first estimate the observation intensity using past presence -only observations made by citizens, conditioning on previously known territories. We then infer the territories using a state-of-the-art sequential Monte Carlo method, which extends earlier approaches by allowing for spatial inhomogeneity in the observation process.We verify our data generating model and inference method successfully in synthetic scenarios. We apply our framework for estimating the locations and number of wolf territories in March 2020 in Finland using one year of confirmed citizen-made wolf observations.The observation intensity is estimated using wolf observation data collected in 2011-2019, conditioning on official territory estimates and data from GPS-collared wolves. Our experiments with synthetic data suggest that the estimation of territories can be feasible with presence -only data. Our location and territory count inferences for March 2020 based on past data are comparable to the official wolf population assessment of March 2020 by the Natural Resources Institute Finland. The results suggest that the framework can provide useful information for assessing populations of territorial animals. Furthermore, our methods and findings, such as the developed data generating model and the estimation of the spatio-temporal observation intensity can be relevant also beyond the strictly territorial setting.</t>
  </si>
  <si>
    <t>Passive seismic interferometry is a vastly generalized blind deconvolution question, where different paths through the Earth correspond to different channels called Green's functions; the sources are completely incoherent and not shared by the channels, and the question is to estimate paths (channels) that are not present in the dataset. SI, turning noise to signal, has numerous applications, from monitoring industrial activities to crustal structure investigation. No standard method of signal processing will solve SI. Instead, domain scientists resort to a simple cross-correlation operation, a.k.a. correlogram, which can retrieve the Green's function directly, but only under restrictive assumptions of ergodicity (energy equipartitioning) of the random process generating the seismic source. However, in practice, correlograms are not equal to the empirical Green's function, because these assumptions are generally far from being satisfied in realistic situations. In the framework of supervised learning, we propose to train deep neural networks (NNs) to overcome two limitations of correlation-based SI: the temporal limitation of passive recordings and the spatial limitation of the random source distribution. Deep NNs are trained to implicitly find the relationship between the empirical Green's functions and the correlograms and then used to extract the correct Green's functions from ambient noise. The input of the network is correlograms (a virtual shot gather), and the desired output is the empirical Green's function (the active shot gather). The NN can often retrieve Green's functions from 5-min passive recordings with acceptable accuracy in our synthetic example. Although an exact estimation of the source locations may not be necessary, a prior knowledge of the source directionality (through a preliminary beamforming step) is helpful when training the NN to mitigate the challenges associated with inhomogeneous source distributions (directional wave fields). In this work, all the numerical examples are based on the retrieval of P-wave reflections in the exploration scale and are conducted on synthetic data. We use a modified ResNet in our numerical experiments.</t>
  </si>
  <si>
    <t>Context. In very long baseline interferometry (VLBI), the combination of multiple antennas permits the synthesis of a virtual telescope with a larger diameter and consequently higher resolution than the individual antennas. However, due to the sparse nature of the array, recovering an image from the observed data is a challenging ill-posed inverse problem. Aims. The VLBI community is interested in not only recovering an image in total intensity from interferometric data, but also in obtaining results in the polarimetric and the temporal domain. Only a few algorithms are able to work in all these domains simultaneously. In particular, the algorithms based on optimization that consider various penalty terms specific to static total intensity imaging, time-variability and polarimetry are restricted to grids in the domain of the objective function. In this work we present a novel algorithm, multiobjective particle swarm optimization (MO-PSO), that is able to recover the optimal weights without any space-gridding, and to obtain the marginal contribution of each of the playing terms. Methods. To this end, we utilized multiobjective optimization together with particle swarm metaheuristics. We let the swarm of weights converge to the best position. Results. We evaluate our algorithm with synthetic data sets that are representative for the main science targets and instrumental configuration of the Event Horizon Telescope Collaboration (EHTC) and its planned successors. We successfully recover the polarimetric, static, and time-dynamic signature of the ground truth movie' even with relative sparsity, and a set of realistic data corruptions. Conclusions. We have built a novel, fast, hyperparameter space gridding-free algorithm that successfully recovers static and dynamic polarimetric reconstructions. Compared to regularized maximum likelihood (RML) methods, it avoids the need for parameter surveys, and it is not limited to the number of pixels, unlike recently proposed multiobjective imaging algorithms. Hence, this technique is a novel useful alternative tool to characterize full Stokes time-(in)dependent signatures in a VLBI data set robustly with a minimal set of user-based choices.</t>
  </si>
  <si>
    <t>Fault prognosis is an important area of research that aims to predict and diagnose faults in complex systems. The sudden failure of industrial components can have adverse consequences for an organisation in terms of time, cost and workflow. It is, therefore, critical to ensure the maintenance of equipment components in optimal condition in order to avoid downtime that may cause significant disruption. Due to this reason, in recent years, there has been an increasing interest in creating innovative methods for fault prognosis that can increase system reliability and reduce maintenance costs. Gear pumps are widely utilised in a variety of industrial applications, and their reliability and effectiveness are crucial for achieving optimal system performance. Gear pumps, on the other hand, are prone to malfunctions and failures, which can result in substantial downtime and maintenance costs. The challenge is to develop a fault prognosis approach that is reliable and accurate enough to detect and diagnose defects in a gear pump before they cause system failures. This paper proposes a novel computational strategy for the fault prognosis of an external gear pump using Machine Learning (ML) approaches. Due to the unavailability of sufficient experimental data in the vicinity of failure mechanisms, a novel approach to generating a high-fidelity in-silico dataset via a Computational Fluid Dynamic (CFD) model of the gear pump in healthy and faulty working conditions is presented. However, considering the computational demand for rerunning the same CFD simulations, novel synthetic data generation techniques are implemented by perturbing the frequency content of the time series to recreate other working conditions and constructing degradation behaviour using linear and cubic interpolation methods for run-to-failure scenarios. The synthetically created datasets are used to train the underlying ML metamodel for fault prognosis. Two types of ML algorithms are employed for fault prognosis: Multilayer Perceptron (MLP) and Support Vector Machine (SVM) algorithms. A series of numerical examples are shown, allowing us to infer that the proposed modelling technique is feasible in an industrial setting and that employing the MLP algorithm delivers superior fault prognosis results when compared to SVM. Furthermore, datasets generated using the cubic interpolation method have lower prediction errors than datasets generated using the linear interpolation method due to the smoother degradation behaviour in the data. &amp; COPY; 2023 The Author(s). Published by Elsevier Inc. This is an open access article under the CC BY license ( http://creativecommons.org/licenses/by/4.0/ )</t>
  </si>
  <si>
    <t>One of the most common health risks for senior citizens is a falling event, and to reduces the risk of death, a fall needs to be quickly reported. Thus, automatic fall detection systems were proposed to mitigate the falling problem, most of them relying on image detection. However, identifying a fall from a sequence of images is challenging because the contextual information present in some activities of daily living (ADL) are similar to fall events, and the recognition model has to deal with very high-level information. Furthermore, the publicly available datasets are generally unbalanced, having only synthetic data of fall events. Thus, approaches that do not need explicit labels to train a model are desirable. As falls are rare events, a possible solution is to use a one-class approach, and Generative Adversarial Networks (GAN) have presented competitive results in this context. This paper proposes OneFall-GAN, a One-Class GAN that uses only ADL for training and can identify a fall as an anomaly on the learned representations. We trained our neural network using the data captured by an RGB camera and pre-processed by a pre-trained Mask R-CNN that can segment and binarize a person in a scene. Thus, our model has robust temporal information used in the training phase and once trained, the discriminator is specialized on classifying ADL events. Consequently, when a fall event is presented, it is capable of classifying them as an anomaly. Using this approach, we are turning a binary classification problem into a one-class approach. Our experimental results show that our OneFall-GAN framework is a competitive alternative for fall classification as an anomaly detection task using only visual data, particularly because it achieved the best performance when compared to current state-of-the-art approaches, reaching an accuracy of 99.02%, 0.97 precision, 1.0 recall on PRECIS HAR and 98.75% accuracy, 0.87 precision, 0.99 recall on UP Fall.(c) 2022 Karabuk University. Publishing services by Elsevier B.V. This is an open access article under the CC BY-NC-ND license (http://creativecommons.org/licenses/by-nc-nd/4.0/).</t>
  </si>
  <si>
    <t>The Red Sea holds one of the most diverse marine ecosystems in the world, although fragile and vulnerable to ocean warming. Several studies have analysed the spatio-temporal evolution of temperature in the Red Sea using satellite data, thus focusing only on the surface layer and covering the last similar to 30 years. To better understand the long-term variability and trends of temperature in the whole water column, we produce a 3-D gridded temperature product (TEMPERSEA) for the period 1958-2017, based on a large number of in situ observations, covering the Red Sea and the Gulf of Aden. After a specific quality control, a mapping algorithm based on optimal interpolation have been applied to homogenize the data. Also, an estimate of the uncertainties of the product has been generated. The calibration of the algorithm and the uncertainty computation has been done through sensitivity experiments based on synthetic data from a realistic numerical simulation. TEMPERSEA has been compared to satellite observations of sea surface temperature for the period 1981-2017, showing good agreement especially in those periods when a reasonable number of observations were available. Also, very good agreement has been found between air temperatures and reconstructed sea temperatures in the upper 100 m for the whole period 1958-2017, enhancing confidence in the quality of the product. The product has been used to characterize the spatiotemporal variability of the temperature field in the Red Sea and the Gulf of Aden at different timescales (seasonal, interannual and multidecadal). Clear differences have been found between the two regions suggesting that the Red Sea variability is mainly driven by air-sea interactions, while in the Gulf of Aden the lateral advection of water plays a relevant role. Regarding long-term evolution, our results show only positive trends above 40 m depth, with maximum trends of 0.045 + 0.016 degrees C decade(-1) at 15 m, and the largest negative trends at 125 m (-0.072+0.011 degrees C decade(-1)). Multidecadal variations have a strong impact on the trend computation and restricting them to the last 30-40 years of data can bias high the trend estimates.</t>
  </si>
  <si>
    <t>Introduction: Disease states are being characterized at finer and finer levels of resolution via biomarker or gene expression profiles, while at the same time. Machine learning (ML) is increasingly used to analyze and potentially classify or predict the behavior of biological systems based on such characterization. As ML applications are extremely data-intensive, given the relative sparsity of biomedical data sets ML training of artificial neural networks (ANNs) often require the use of synthetic training data. Agent-based models (ABMs) that incorporate known biological mechanisms and their associated stochastic properties are a potential means of generating synthetic data. Herein we present an example of ML used to train an artificial neural network (ANN) as a surrogate system used to predict the time evolution of an ABM focusing on the clinical condition of sepsis. Methods: The disease trajectories for clinical sepsis, in terms of temporal cytokine and phenotypic dynamics, can be interpreted as a random dynamical system. The Innate Immune Response Agent-based Model (IIRABM) is a well-established model that utilizes known cellular and molecular rules to simulate disease trajectories corresponding to clinical sepsis. We have utilized two distinct neural network architectures, Long Short-Term Memory and Multi-Layer Perceptron, to take a time sequence of five measurements of eleven IIRABM simulated serum cytokine concentrations as input and to return both the future cytokine trajectories as well as an aggregate metric representing the patient's state of health. Results: The ANNs predicted model trajectories with the expected amount of error, due to stochasticity in the simulation, and recognizing that the mapping from a specific cytokine profile to a state-of-health is not unique. The Multi-Layer Perceptron neural network, generated predictions with a more accurate forecasted trajectory cone. Discussion: This work serves as a proof-of-concept for the use of ANNs to predict disease progression in sepsis as represented by an ABM. The findings demonstrate that multicellular systems with intrinsic stochasticity can be approximated with an ANN, but that forecasting a specific trajectory of the system requires sequential updating of the system state to provide a rolling forecast horizon.</t>
  </si>
  <si>
    <t>The Virtual Epileptic Patient (VEP) refers to a computer-based representation of a patient with epilepsy that combines personalized anatomical data with dynamical models of abnormal brain activities. It is capable of generating spatio-temporal seizure patterns that resemble those recorded with invasive methods such as stereoelectro EEG data, allowing for the evaluation of clinical hypotheses before planning surgery. This study highlights the effectiveness of calibrating VEP models using a global optimization approach. The approach utilizes SaCeSS, a cooperative metaheuristic capable of parallel computation, to yield high-quality solutions without requiring excessive computational time. Through extensive benchmarking on synthetic data, our proposal successfully solved a set of different configurations of VEP models, demonstrating better scalability and superior performance against other parallel solvers. These results were further enhanced using a Bayesian optimization framework for hyperparameter tuning, with significant gains in terms of both accuracy and computational cost. Additionally, we added a scalable uncertainty quantification phase after model calibration, and used it to assess the variability in estimated parameters across different problems. Overall, this study has the potential to improve the estimation of pathological brain areas in drug-resistant epilepsy, thereby to inform the clinical decision-making process. Motivated by the problem of parameter estimation in a set of whole-brain network models of epilepsy (of increasing complexity), this study addresses the question of choosing a robust global optimization solver that can be accelerated by exploiting parallelism in different infrastructures, from desktop workstations to supercomputers. By leveraging data-driven techniques with robust cooperative global optimization methods, we aim to achieve accurate parameter estimation with reduced reliance on prior information. This is due to the dependency of Bayesian inference on the level of information in the prior, while this approach allows us to quantify uncertainty in the absence of any prior knowledge effectively. In this work, we construct an efficient and accurate method to perform parameter estimation and uncertainty quantification for the VEP model, and we use it to infer the brain regional epileptogenicity from source and sensor level whole-brain data. Of specific interest is the ability of our method to produce inference for high-dimensional state-space models governed by deterministic, stochastic, well-behaved, and stiff differential equations, using only partial observations and sparse encoding from system states to the observation.</t>
  </si>
  <si>
    <t>Because of the stochastic nature of wind turbines, the output power management of wind power generation (WPG) is a fundamental challenge for the integration of wind energy systems into either power systems or microgrids (i.e., isolated systems consisting of local wind energy systems only) in operation and planning studies. In general, a wind energy system can refer to both one wind farm consisting of a number of wind turbines and a given number of wind farms sited at the area in question. In power systems (microgrid) planning, a WPG should be quantified for the determination of the expected power flows and the analysis of the adequacy of power generation. Concerning this operation, the WPG should be incorporated into an optimal operation decision process, as well as unit commitment and economic dispatch studies. In both cases, the probabilistic investigation of WPG leads to a multivariate uncertainty analysis problem involving correlated random variables (the output power of either wind turbines that constitute wind farm or wind farms sited at the area in question) that follow different distributions. This paper advances a multivariate model of WPG for a wind farm that relies on indexed semi-Markov chains (ISMC) to represent the output power of each wind energy system in question and a copula function to reproduce the spatial dependencies of the energy systems' output power. The ISMC model can reproduce long-term memory effects in the temporal dependence of turbine power and thus understand, as distinct cases, the plethora of Markovian models. Using copula theory, we incorporate non-linear spatial dependencies into the model that go beyond linear correlations. Some copula functions that are frequently used in applications are taken into consideration in the paper; i.e., Gumbel copula, Gaussian copula, and the t-Student copula with different degrees of freedom. As a case study, we analyze a real dataset of the output powers of six wind turbines that constitute a wind farm situated in Poland. This dataset is compared with the synthetic data generated by the model thorough the calculation of three adequacy indices commonly used at the first hierarchical level of power system reliability studies; i.e., loss of load probability (LOLP), loss of load hours (LOLH) and loss of load expectation (LOLE). The results will be compared with those obtained using other models that are well known in the econometric field; i.e., vector autoregressive models (VAR).</t>
  </si>
  <si>
    <t>Early identification of kidney function deterioration is essential to determine which newborn patients with congenital kidney disease should be considered for surgical intervention as opposed to observation. Kidney function can be measured by fitting a tracer kinetic (TK) model onto a series of Dynamic Contrast Enhanced (DCE) MR images and estimating the filtration rate parameter from the model. Unfortunately, breathing and large bulk motion events due to patient movement in the scanner create outliers and misalignments that introduce large errors in the TK model parameter estimates even when using a motion-robust dynamic radial VIBE sequence for DCE-MR imaging. The misalignments between the series of volumes are difficult to correct using standard registration due to 1) the large differences in geometry and contrast between volumes of the dynamic sequence and 2) the requirement of fast dynamic imaging to achieve high temporal resolution and motion deteriorates image quality. These difficulties reduce the accuracy and stability of registration over the dynamic sequence. An alternative registration approach is to generate noise and motion free templates of the original data from the TK model and use them to register each volume to its contrast-matched template. However, the TK models used to characterize DCE-MRI are tissue specific, non-linear and sensitive to the same motion and sampling artifacts that hinder registration in the first place. Hence, these can only be applied to register accurately pre-segmented regions of interest, such as kidneys, and might converge to local minima under the presence of large artifacts. Here we introduce a novel linear time invariant (LTI) model to characterize DCE-MR data for different tissue types within a volume. We approximate the LTI model as a sparse sum of first order LTI functions to introduce robustness to motion and sampling artifacts. Hence, this model is well suited for registration of the entire field of view of DCE-MR data with artifacts and outliers. We incorporate this LTI model into a registration framework and evaluate it on both synthetic data and data from 20 children. For each subject, we reconstructed the sequence of DCE-MR images, detected corrupted volumes acquired during motion, aligned the sequence of volumes and recovered the corrupted volumes using the LTI model. The results show that our approach correctly aligned the volumes, provided the most stable registration in time and improved the tracer kinetic model fit. (C) 2020 Elsevier B.V. All rights reserved.</t>
  </si>
  <si>
    <t>The assimilation of data from Earth observation satellites into numerical models is considered to be the path forward to estimate snow cover distribution in mountain catchments, providing accurate information on the mountainous snow water equivalent (SWE). The land surface temperature (LST) can be observed from space, but its potential to improve SWE simulations remains underexplored. This is likely due to the insufficient temporal or spatial resolution offered by the current thermal infrared (TIR) missions. However, three planned missions will provide global-scale TIR data at much higher spatiotemporal resolution in the coming years.To investigate the value of TIR data to improve SWE estimation, we developed a synthetic data assimilation (DA) experiment at five snow-dominated sites covering a latitudinal gradient in the Northern Hemisphere. We generated synthetic true LST and SWE series by forcing an energy balance snowpack model with the ERA5-Land reanalysis. We used this synthetic true LST to recover the synthetic true SWE from a degraded version of ERA5-Land. We defined different observation scenarios to emulate the revisiting times of Landsat 8 (16 d) and the Thermal infraRed Imaging Satellite for High-resolution Natural resource Assessment (TRISHNA) (3 d) while accounting for cloud cover. We replicated the experiments 100 times at each experimental site to assess the robustness of the assimilation process with respect to cloud cover under both revisiting scenarios. We performed the assimilation using two different approaches: a sequential scheme (particle filter) and a smoother (particle batch smoother).The results show that LST DA using the smoother reduced the normalized root mean square error (nRMSE) of the SWE simulations from 61 % (open loop) to 17 % and 13 % for 16 d revisit and 3 d revisit respectively in the absence of clouds. We found similar but higher nRMSE values by removing observations due to cloud cover but with a substantial increase in the standard deviation of the nRMSE of the replicates, highlighting the importance of revisiting times in the stability of the assimilation performance. The smoother largely outperformed the particle filter algorithm, suggesting that the capability of a smoother to propagate the information along the season is key to exploit LST information for snow modelling. Finally, we have compared the benefit of assimilating LST with synthetic observations of fractional snow cover area (FSCA). LST DA performed better than FSCA DA in all the study sites, suggesting that the information provided by LST is not limited to the duration of the snow season. These results suggest that the LST data assimilation has an underappreciated potential to improve snowpack simulations and highlight the value of upcoming TIR missions to advance snow hydrology.</t>
  </si>
  <si>
    <t>While hydrological models generally rely on continuous streamflow data for calibration, previous studies have shown that a few measurements can be sufficient to constrain model parameters. Other studies have shown that continuous water level or water level class (WL-class) data can be informative for model calibration. In this study, we combined these approaches and explored the potential value of a limited number of WL-class observations for calibration of a bucket-type runoff model (HBV) for four catchments in Switzerland. We generated synthetic data to represent citizen science data and examined the effects of the temporal resolution of the observations, the numbers of WL-classes, and the magnitude of the errors in the WL-class observations on the model validation performance. Our results indicate that on average one observation per week for a 1-year period can significantly improve model performance compared to the situation without any streamflow data. Furthermore, the validation performance for model parameters calibrated with WL-class observations was similar to the performance of the calibration with precise water level measurements. The number of WL-classes did not influence the validation performance noticeably when at least four WL-classes were used. The impact of typical errors for citizen science-based estimates of WL-classes on the model performance was small. These results are encouraging for citizen science projects where citizens observe water levels for otherwise ungauged streams using virtual or physical staff gauges. Plain Language Summary Normally, multiple years of streamflow measurements are used to calibrate a hydrological model for a specific catchment so that it can be used to, for instance, predict floods or droughts. Taking these measurements is expensive and requires a lot of effort. Therefore, such data are often missing, especially in remote areas and developing countries. We investigated the potential value of water level class (WL-class) data for model calibration. WL-classes can be observed by citizens with the help of a virtual ruler with different classes that is pasted onto a picture of a stream bank as a sticker (see Figure 2). We show that one WL-class observation per week for 1 year improves model calibration compared to situations without streamflow data. The model results for the WL-class observations were as good as precise water level observations that require a physical staff gauge or continuous water level data measurements that can be obtained from a water level sensor that is installed in the stream. However, the results were not as good as when streamflow data were used for model calibration, but these are more expensive to collect. Errors in the WL-class observations did in most cases not affect the model performance noticeably.</t>
  </si>
  <si>
    <t>Time-lapse electrical resistivity tomography (ERT) is a popular geophysical method to estimate three-dimensional (3D) permeability fields from electrical potential difference measurements. Traditional inversion and data assimilation methods are used to ingest this ERT data into hydrogeophysical models to estimate permeability. Due to ill-posedness and the curse of dimensionality, existing inversion strategies provide poor estimates and low resolution of the 3D permeability field. Recent advances in deep learning provide us with powerful algorithms to overcome this challenge. This paper presents a deep learning (DL) framework to estimate the 3D subsurface permeability from time-lapse ERT data. To test the feasibility of the proposed framework, we train DL-enabled inverse models on simulation data. Each measurement in both synthetic and field data is standardized by removing the mean and scaling the time-series to unit variance. This pre-processing step is necessary to bring simulation data closer to field observations. Subsurface process models based on hydrogeophysics are used to generate this synthetic data. Training performed on limited simulation data resulted in the DL model over-fitting. An advanced data augmentation based on mixup is implemented to generate additional training samples to overcome this issue. This mixup technique creates weakly labeled (low-fidelity) samples from strongly labeled (high-fidelity) data. The weakly labeled training data is then used to develop DL-enabled inverse models and reduce over-fitting. As both time-lapse ERT (1133048 features/realization) and 3D permeability (585453 features/realization) data samples are from a high-dimensional space, principal component analysis (PCA) is employed to reduce dimensionality. Encoded ERT and encoded permeability are generated using the trained PCA estimators. A deep neural network is then trained to map the encoded ERT to encoded permeability. This mixup training and unsupervised learning allowed us to build a fast and reasonably accurate DL-based inverse model under limited simulation data. Results show that proposed weak supervised learning can capture salient spatial features in the 3D permeability field. Quantitatively, the average mean squared error (in terms of the natural log) on the strongly labeled training, validation, and test datasets is less than 0.5. The R-2-score (global metric) is greater than 0.75, and the percent error in each cell (local metric) is less than 10%. Finally, an added benefit in terms of computational cost is that the proposed DL-based inverse model is at least O(10(4)) times faster than running a forward model once it is trained. Data generation, DL model training, and hyperparameter tuning to identify optimal neural network architectures utilized high-performance computing resources while the DL inference is performed on a standard laptop. Approximately, O(10(5)) processor hours are used for generating data and DL tuning and training. We acknowledge that the data generation and DL model development are expensive. But once a DL model is trained, it can be re-used for inversion rapidly for the given system, with set physics and domain. Note that traditional inversion may require multiple forward model simulations (e.g., in the order of 10 to 1000), which are very expensive. This computational savings (asymptotic to O(10(5)) - O(10(7))) makes the proposed DL-based inverse model attractive for subsurface imaging and real-time ERT monitoring applications due to fast and yet reasonably accurate estimations of permeability field.</t>
  </si>
  <si>
    <t>Author summaryIn this study, we aim to characterize two brain states (psychedelics-induced and placebo), as captured in functional magnetic resonance imaging (fMRI) data, with features derived from the Ising model formalism (system temperature, critical point, susceptibility) and from algorithmic complexity. Under the hypothesis that psychedelics drive the brain into a more disordered state, we study criticality features of brain dynamics under LSD in a within-subject study using the Ising model formalism and algorithmic complexity using Lempel-Ziv and the Block Decomposition methods. Personalized Ising models are created by first using BOLD fMRI data from all the subjects and conditions to create a single Ising archetype model-which we can interpret as the average model of the data at unit temperature-and then by adjusting the model temperature for each subject and condition. We find that the effects of LSD translate into increased BOLD signal complexity and Ising temperature, in agreement with earlier findings and predictions from existing theories of the effects of psychedelics, such as the relaxed beliefs under psychedelics (REBUS), the anarchic brain hypothesis, and the algorithmic information theory of consciousness (KT). However, in contrast with some of the previously cited theories, we find that the system in the placebo condition is already in the paramagnetic phase-above the critical point-with ingestion of LSD resulting in a shift away from Ising criticality into a more disordered state. Finally, we highlight the fact that the structural connectome can be recovered to a good degree by fitting an Ising model and that the reduction of homotopic links (direct or indirect) appears to play an important role in the slide to disorder under psychedelics. A topic of growing interest in computational neuroscience is the discovery of fundamental principles underlying global dynamics and the self-organization of the brain. In particular, the notion that the brain operates near criticality has gained considerable support, and recent work has shown that the dynamics of different brain states may be modeled by pairwise maximum entropy Ising models at various distances from a phase transition, i.e., from criticality. Here we aim to characterize two brain states (psychedelics-induced and placebo) as captured by functional magnetic resonance imaging (fMRI), with features derived from the Ising spin model formalism (system temperature, critical point, susceptibility) and from algorithmic complexity. We hypothesized, along the lines of the entropic brain hypothesis, that psychedelics drive brain dynamics into a more disordered state at a higher Ising temperature and increased complexity. We analyze resting state blood-oxygen-level-dependent (BOLD) fMRI data collected in an earlier study from fifteen subjects in a control condition (placebo) and during ingestion of lysergic acid diethylamide (LSD). Working with the automated anatomical labeling (AAL) brain parcellation, we first create archetype Ising models representative of the entire dataset (global) and of the data in each condition. Remarkably, we find that such archetypes exhibit a strong correlation with an average structural connectome template obtained from dMRI (r = 0.6). We compare the archetypes from the two conditions and find that the Ising connectivity in the LSD condition is lower than the placebo one, especially in homotopic links (interhemispheric connectivity), reflecting a significant decrease of homotopic functional connectivity in the LSD condition. The global archetype is then personalized for each individual and condition by adjusting the system temperature. The resulting temperatures are all near but above the critical point of the model in the paramagnetic (disordered) phase. The individualized Ising temperatures are higher in the LSD condition than the placebo condition (p = 9 x 10(-5)). Next, we estimate the Lempel-Ziv-Welch (LZW) complexity of the binarized BOLD data and the synthetic data generated with the individualized model using the Metropolis algorithm for each participant and condition. The LZW complexity computed from experimental data reveals a weak statistical relationship with condition (p = 0.04 one-tailed Wilcoxon test) and none with Ising temperature (r(13) = 0.13, p = 0.65), presumably because of the limited length of the BOLD time series. Similarly, we explore complexity using the block decomposition method (BDM), a more advanced method for estimating algorithmic complexity. The BDM complexity of the experimental data displays a significant correlation with Ising temperature (r(13) = 0.56, p = 0.03) and a weak but significant correlation with condition (p = 0.04, one-tailed Wilcoxon test). This study suggests that the effects of LSD increase the complexity of brain dynamics by loosening interhemispheric connectivity-especially homotopic links. In agreement with earlier work using the Ising formalism with BOLD data, we find the brain state in the placebo condition is already above the critical point, with LSD resulting in a shift further away from criticality into a more disordered state.</t>
  </si>
  <si>
    <t>Publication Year</t>
  </si>
  <si>
    <t>http://dx.doi.org/10.1007/978-3-031-07689-3_18</t>
  </si>
  <si>
    <t>http://dx.doi.org/10.1016/j.knosys.2023.111131</t>
  </si>
  <si>
    <t>http://dx.doi.org/10.1007/978-3-031-34985-0_6</t>
  </si>
  <si>
    <t>http://dx.doi.org/10.1029/2022JB024930</t>
  </si>
  <si>
    <t>http://dx.doi.org/10.1016/j.asoc.2024.111301</t>
  </si>
  <si>
    <t>http://dx.doi.org/10.1016/j.enbuild.2023.113209</t>
  </si>
  <si>
    <t>http://dx.doi.org/10.1007/978-3-031-62269-4_23</t>
  </si>
  <si>
    <t>http://dx.doi.org/10.1145/3459637.3481897</t>
  </si>
  <si>
    <t>http://dx.doi.org/10.1016/j.eswa.2023.121239</t>
  </si>
  <si>
    <t>http://dx.doi.org/10.1177/0748730420934672</t>
  </si>
  <si>
    <t>http://dx.doi.org/10.3233/FAIA200471</t>
  </si>
  <si>
    <t>http://dx.doi.org/10.1177/03611981231158638</t>
  </si>
  <si>
    <t>http://dx.doi.org/10.1007/978-3-031-49896-1_3</t>
  </si>
  <si>
    <t>http://dx.doi.org/10.1137/21M1443832</t>
  </si>
  <si>
    <t>http://dx.doi.org/10.1145/3429309.3429318</t>
  </si>
  <si>
    <t>http://dx.doi.org/10.1007/978-3-031-44207-0_31</t>
  </si>
  <si>
    <t>http://dx.doi.org/10.1029/2023GL106084</t>
  </si>
  <si>
    <t>http://dx.doi.org/10.1109/TII.2023.3281835</t>
  </si>
  <si>
    <t>http://dx.doi.org/10.6038/cjg2022Q0025</t>
  </si>
  <si>
    <t>http://dx.doi.org/10.1007/978-3-030-94893-1_10</t>
  </si>
  <si>
    <t>http://dx.doi.org/10.1016/j.measurement.2024.115188</t>
  </si>
  <si>
    <t>http://dx.doi.org/10.1002/mrm.29585</t>
  </si>
  <si>
    <t>http://dx.doi.org/10.1029/2023EA003144</t>
  </si>
  <si>
    <t>http://dx.doi.org/10.1186/s12859-020-03820-y</t>
  </si>
  <si>
    <t>http://dx.doi.org/10.5194/tc-17-3329-2023</t>
  </si>
  <si>
    <t>Citation Count</t>
  </si>
  <si>
    <t>ID</t>
  </si>
  <si>
    <t>Leznik, Mark; Michalsky, Patrick; Willis, Peter; Schanzel, Benjamin; Östberg, Per-Olov; Domaschka, Jörg</t>
  </si>
  <si>
    <t>Sengar, Vartika; S, Vivek B; Seemakurthy, Karthik; Gubbi, Jayavardhana; P., Balamuralidhar</t>
  </si>
  <si>
    <t>Karagulle, Ruya; Ozay, Necmiye; Arechiga, Nikos; Decastro, Jonathan; Best, Andrew</t>
  </si>
  <si>
    <t>Neifar, Nour; Mdhaffar, Afef; Ben-Hamadou, Achraf; Jmaiel, Mohamed; Freisleben, Bernd</t>
  </si>
  <si>
    <t>Kapp, Alexandra; Mihaljevic, Helena</t>
  </si>
  <si>
    <t>Learning to simulate realistic limit order book markets from data as a World Agent</t>
  </si>
  <si>
    <t>Multivariate time series synthesis using generative adversarial networks</t>
  </si>
  <si>
    <t>Sig-wasserstein GANs for time series generation</t>
  </si>
  <si>
    <t>Multi-task learning based approach for surgical video desmoking</t>
  </si>
  <si>
    <t>Incorporating logic in online preference learning for safe personalization of autonomous vehicles</t>
  </si>
  <si>
    <t>Disentangling temporal and amplitude variations in ECG synthesis using anchored GANs</t>
  </si>
  <si>
    <t>Generating contextual trajectories from user profiles</t>
  </si>
  <si>
    <t>https://doi.org/10.1145/3427921.3450257</t>
  </si>
  <si>
    <t>https://doi.org/10.1145/3490035.3490283</t>
  </si>
  <si>
    <t>https://doi.org/10.1145/3641513.3650129</t>
  </si>
  <si>
    <t>https://doi.org/10.1145/3477314.3507300</t>
  </si>
  <si>
    <t>https://doi.org/10.1145/3589132.3625661</t>
  </si>
  <si>
    <t>Over the past few decades, minimally invasive surgical techniques have gained wide acceptance due to multiple benefits it offers. In these surgeries, a camera with a light source is inserted via a small incision. The video feed from the camera is the only source for visualization of internal organs. Certain procedures produce fumes that severely degrade the video feed. Various image processing based de-smoking systems are proposed to provide a continuous, good quality video feed. However, most of the existing approaches perform de-smoking at the frame level and fail to exploit the dynamic properties of the smoke. We propose a novel de-smoking model that harnesses both spatial and temporal properties of smoke. We evaluate the performance of the proposed model on the Cholec-80 dataset and observe a superior performance in terms of MS-SSIM and PSNR metrics compared to existing works.</t>
  </si>
  <si>
    <t>Customizing autonomous vehicles to align with user preferences while ensuring safety may significantly impact their adoption. Collecting user preference data by asking a large number of comparison questions can be demanding. In this work, we use active learning along with temporal logic descriptions of constraints to enable safe learning of preferences with a reduced number of questions. We take a Bayesian inference approach combined with Weighted Signal Temporal Logic (WSTL), resulting in a WSTL formula that can rank signals based on user preferences and be used for correct-and-custom-by-construction control synthesis. Our method is practical for formulas and signals with various complexity since we compute STL-related values offline. We provide an upper bound for the number of answers in disagreement with user answers. We demonstrate the performance of our method both on synthetic data and by human subject experiments in an immersive driving simulator. We consider two driving scenarios, one involving a vehicle approaching a pedestrian crossing and the other with an overtake maneuver. Our results over synthetic experiments with ground truth weight valuation show that our query selection algorithm converges faster than random query selection. Human subject study results show an average agreement of 94</t>
  </si>
  <si>
    <t>In recent years, there has been a surge in the development of models for the generation of synthetic mobility data. These models aim to facilitate the sharing of data while safeguarding privacy, all while ensuring high utility and flexibility regarding potential applications. However, current utility evaluation methods fail to fully account for real-life requirements.We evaluate the utility of five state-of-the-art synthesis approaches, each with and without the incorporation of differential privacy (DP) guarantees, in terms of real-world applicability. Specifically, we focus on so-called trip data that encode fine granular urban movements such as GPS-tracked taxi rides. Such data prove particularly valuable for downstream tasks at the road network level. Thus, our initial step involves appropriately map matching the synthetic data and subsequently comparing the resulting trips with those generated by the routing algorithm implemented in OpenStreetMap, which serves as an efficient and privacy-friendly baseline.Out of the five evaluated models, one fails to produce data within reasonable computation time and another generates too many jumps to meet the requirements for map matching. The remaining three models succeed to a certain degree in maintaining spatial distribution, one even with DP guarantees. However, all models struggle to produce meaningful sequences of geo-locations with reasonable trip lengths and to model traffic flow at intersections accurately. It is important to note that trip data encompasses various relevant characteristics beyond spatial distribution, such as temporal information, all of which are discarded by these models. Consequently, our results imply that current synthesis models fall short in their promise of high utility and flexibility.</t>
  </si>
  <si>
    <t>Synthetic Data Generation of Complex Machines with Time Series Generative Adversarial Network</t>
  </si>
  <si>
    <t>VTCGAN: A Proposed Multimodal Approach to Financial Time Series and Chart Pattern Generation for Algorithmic Trading</t>
  </si>
  <si>
    <t>A Novel Approach for Anomaly Detection in Time-Series Data using Generative Adversarial Networks</t>
  </si>
  <si>
    <t>Synthetic Data Generation using Resilient Sample Convolution and Interactive Learning Approach</t>
  </si>
  <si>
    <t>Implementation of Deep Generative Model for Generating Synthetic Wind Speed Data for Offshore Wind Turbine Maintenance Exploration</t>
  </si>
  <si>
    <t>Evaluating Temporal Fidelity in Synthetic Time-series Electronic Health Records</t>
  </si>
  <si>
    <t>Fidelity and diversity metrics for validating hierarchical synthetic data: Application to residential energy demand</t>
  </si>
  <si>
    <t>Generating Synthetic Time-Series Data on Edge Devices Using Generative Adversarial Networks</t>
  </si>
  <si>
    <t>Study on Improving Reliability of Synthetic Battery Data with TimeGAN Pre-processing</t>
  </si>
  <si>
    <t>Learning to Generate Diverse Data from a Temporal Perspective for Data-Free Quantization</t>
  </si>
  <si>
    <t>Design and Analysis of a Data Computing Scenario Forecasting System Based on Generative Adversarial Networks</t>
  </si>
  <si>
    <t>On the Relevance of Phoneme Duration Variability of Synthesized Training Data for Automatic Speech Recognition</t>
  </si>
  <si>
    <t>Exploring the Impact of Synthetic Data on Human Gesture Recognition Tasks Using GANs</t>
  </si>
  <si>
    <t>ETGAN: A Hybrid GAN Ensemble for Synthesizing Time-Dependent and Static Tabular Data</t>
  </si>
  <si>
    <t>A Prediction Model for Synthetic Time Series Meta Data Fusion</t>
  </si>
  <si>
    <t>Synthetic Data Generation Through Statistical Explosion: Improving Classification Accuracy of Coronary Artery Disease Using PPG</t>
  </si>
  <si>
    <t>Synthetic Sensor Data Generation Exploiting Deep Learning Techniques and Multimodal Information</t>
  </si>
  <si>
    <t>Time Generative adversarial network for the generation of electricity load data</t>
  </si>
  <si>
    <t>Synthetic Data Generation Using Time-Generative Adversarial Network (Time-GAN) to Predict Cash ATM</t>
  </si>
  <si>
    <t>Pressure Sensor Data Modeling with Recurrent Conditional Generative Adversarial Networks</t>
  </si>
  <si>
    <t>Combining Block Bootstrap with Exponential Smoothing for Reinforcing Non-Emergency Urban Service Prediction</t>
  </si>
  <si>
    <t>Generating Realistic Multi-Class Biosignals with BioSGAN: A Transformer-Based Label-Guided Generative Adversarial Network</t>
  </si>
  <si>
    <t>Virtual Wearable Sensor Data Generation with Generative Adversarial Networks</t>
  </si>
  <si>
    <t>A Method for Estimating 1 Km All-Weather Hourly Land Surface Temperature</t>
  </si>
  <si>
    <t>Performance Impact of Parallel Access of Time Series in the Context of Relational, NoSQL and NewSQL Database Management Systems</t>
  </si>
  <si>
    <t>Resource-Efficient Synthetic Data Generation for Performance Evaluation in Mobile Edge Computing Over 5G Networks</t>
  </si>
  <si>
    <t>Tabular Transformers for Modeling Multivariate Time Series</t>
  </si>
  <si>
    <t>Seismic Signal Synthesis by Generative Adversarial Network with Gated Convolutional Neural Network Structure</t>
  </si>
  <si>
    <t>A Method for Anomaly Detection in Power Time Series Data within Energy Big Data Based on Generative Adversarial Networks</t>
  </si>
  <si>
    <t>Improving Time Series Generation of GANs through Soft Dynamic Time Warping Loss</t>
  </si>
  <si>
    <t>A GAN Data Augmentation approach for trading applications in European Carbon Emission Allowances</t>
  </si>
  <si>
    <t>SoDa: An Irradiance-Based Synthetic Solar Data Generation Tool</t>
  </si>
  <si>
    <t>Joint Learning of Topology and Invertible Nonlinearities from Multiple Time Series</t>
  </si>
  <si>
    <t>Accurate and Robust Locomotion Mode Recognition Using High-Density EMG Recordings from a Single Muscle Group</t>
  </si>
  <si>
    <t>Characterization of the event-related potentials during GAN-based generation of EEG signals and their data augmented subject classification</t>
  </si>
  <si>
    <t>Heterogeneous Graph Neural Networks for Analysing Spatio-Temporal Cell Surface Dynamics</t>
  </si>
  <si>
    <t>S2TGAN: A GAN-Based Mobile Video Streaming Generation Model for Stalling Detection</t>
  </si>
  <si>
    <t>TimeGAN as a Simulator for Reinforcement Learning Training in Programmable Data Planes</t>
  </si>
  <si>
    <t>Generative Adversarial Network and CNN-LSTM Based Short-Term Power Load Forecasting</t>
  </si>
  <si>
    <t>Deep Spatio-Temporal Network for Low SNR Cryo-EM Movie Frame Enhancement</t>
  </si>
  <si>
    <t>Characterizing the Performance of Spectroscopic Anomaly Detection and Identification Algorithms with a Synthetic Urban Search Dataset</t>
  </si>
  <si>
    <t>Tabnet With Data Augmentation Apporach in Stock Return Prediction Task</t>
  </si>
  <si>
    <t>Learning From Synthetic Animals</t>
  </si>
  <si>
    <t>Comparing the Benefit of Synthetic Training Data for Various Automatic Speech Recognition Architectures</t>
  </si>
  <si>
    <t>SyNIG: Synthetic Network Traffic Generation through Time Series Imaging</t>
  </si>
  <si>
    <t>Generating Synthetic Data for Better Prediction Modeling in Skill Demand Forecasting</t>
  </si>
  <si>
    <t>Time series anomaly detection based on TimeGAN and LSTM neural network</t>
  </si>
  <si>
    <t>Atmospheric Phase Screen Reconstruction in SAR Interforometry Using ACGAN Network</t>
  </si>
  <si>
    <t>PolarDB: Formula-Driven Dataset for Pre-Training Trajectory Encoders</t>
  </si>
  <si>
    <t>Operating state assessment in distribution network based on empirical spectral analysis</t>
  </si>
  <si>
    <t>Multi-scale Feature Fusion for Efficient Video Deraining Algorithm</t>
  </si>
  <si>
    <t>Infinite High Fidelity Thin Cloud Synthesis by Coupling Scattering Law and Generative Adversarial Network</t>
  </si>
  <si>
    <t>A Study of Data Augmentation for Imbalance Problem in Network Traffic</t>
  </si>
  <si>
    <t>SCINeRF: Neural Radiance Fields from a Snapshot Compressive Image</t>
  </si>
  <si>
    <t>Align Your Gaussians: Text-to-4D with Dynamic 3D Gaussians and Composed Diffusion Models</t>
  </si>
  <si>
    <t>Enhancing Short-Term Power Load Forecasting for Industrial and Commercial Buildings: A Hybrid Approach Using TimeGAN, CNN, and LSTM</t>
  </si>
  <si>
    <t>SynTiSeD – Synthetic Time Series Data Generator</t>
  </si>
  <si>
    <t>Synthetic Geomagnetic Field Data Creation for Geomagnetic Disturbance Studies using Time-series Generative Adversarial Networks</t>
  </si>
  <si>
    <t>Exploring GAN and Their Derivatives in Power Data Generation: A Review</t>
  </si>
  <si>
    <t>Synthetic Data Generation and Sampling for Online Training of DNNs in Manufacturing Supervised Learning Problems</t>
  </si>
  <si>
    <t>Intelligent Spectrum Sensing of Consumer IoT Based on GAN-GRU-YOLO</t>
  </si>
  <si>
    <t>Answering Durable Skyline Queries on Multidimensional Time Series Data Using Grid-Based Approach</t>
  </si>
  <si>
    <t>Counting Out Time: Class Agnostic Video Repetition Counting in the Wild</t>
  </si>
  <si>
    <t>Enhanced Deep Predictive Modeling of Wastewater Plants With Limited Data</t>
  </si>
  <si>
    <t>Estimating propulsive efficiency of bottlenose dolphins during steady-state swimming*</t>
  </si>
  <si>
    <t>Test-Time Adaptation for Keypoint-Based Spacecraft Pose Estimation Based on Predicted-View Synthesis</t>
  </si>
  <si>
    <t>Synthetic Ride-Requests Generation using WGAN with Location Embeddings</t>
  </si>
  <si>
    <t>A Novel Approach for Modeling Spatial and Temporal Correlations of PV Generation Applied to Prosumer Virtual Power Plants</t>
  </si>
  <si>
    <t>Hybrid CNN-LSTM network to detect Dysarthria using Mel-Frequency Cepstral Coefficients</t>
  </si>
  <si>
    <t>A Comparative Study of Video-Based Human Representations for American Sign Language Alphabet Generation</t>
  </si>
  <si>
    <t>A Sequential Learning-based Approach for Monocular Human Performance Capture</t>
  </si>
  <si>
    <t>HAR-STGAN: Human Activity Recognition-Spatial Transformer network for Generative Adversarial Network</t>
  </si>
  <si>
    <t>This paper presents a novel coupled Generative Adversarial Network (GAN) for the optimization of algorithmic trading techniques, termed Visio- Temporal Conditional Generative Adversarial Network (VTCGAN). The termed Visio- Temporal Conditional Generative Adversarial Network combines an Image Generative Adversarial Network and a Multivariate Time Series Generative Adversarial Network, offering an innovative approach for producing realistic and high-quality financial time series and chart patterns. By utilizing the generated synthetic data, the resilience and flexibility of algorithmic trading models can be enhanced, leading to improved decision-making and decreased risk exposure. Although empirical analyses have not yet been conducted, the termed Visio- Temporal Conditional Generative Adversarial Network shows promise as a valuable tool for optimizing algorithmic trading techniques, potentially leading to better performance and generalizability when applied to actual financial records.</t>
  </si>
  <si>
    <t>Data anomalies are found using anomaly detection. Generative adversarial networks (GANs) can produce synthetic data and learn complex patterns. Temporal dependencies and relevant features are needed to identify timeseries anomalies. A GAN is trained to detect anomalies in timeseries data. The model performs better with synthetic data. Traditional ML models struggle with the difficulties of anomaly identification in time-series data due to issues such as dealing with high dimensionality, capturing temporal correlations, and detecting infrequent events with skewed class distributions. This study tested machine learning techniques for anomaly identification in time-series data using the Yahoo! Webscope S5 dataset. In terms of F1 score (0.912), precision (0.S99), recall (0.925), AUC-ROC (0.976), TP rate (0.925), and FP rate (0.045), the suggested approach beat the baseline methods. The suggested method uses GANs to generate synthetic data for anomaly identification in time-series data.</t>
  </si>
  <si>
    <t>Synthetic data is becoming the way forward to manage legal and regulatory aspects of biomedical research involving personal and clinical data. As no matches are expected between artificial instances and real samples and/or subjects, external researchers performing secondary analyses could benefit significantly by having unlimited access to uncompromised information. In this context, one of the main objectives of the H2020 VITALISE project is to develop a platform for providing synthetic data generated from real data collected in Living Labs to those external researchers. In addition, while some time series specific synthetic data generation models exist, only a few of them consider metadata (e.g., patient demographics) as part of the time series generation process itself. Therefore, the objective of this research is to perform a comparative assessment of two synthetic data generation models that use and process the metadata of subjects differently: The Wasserstein GAN with Gradient Penalty (WGAN-GP) and the DöppelGANger (DGAN). To achieve this goal making sure the analyses were data-independent, we selected two healthcare-related longitudinal datasets: (1) Treadmill Maximal Effort Test (TMET) measurements from the University of Málaga; and (2) a hypotension subset derived from the MIMIC-III v1.4 database. After synthetic data was generated, we assessed three pivotal aspects: resemblance to the original data, utility, and level of privacy. As a main conclusion, the importance of using metadata as context variables and the methodology to take them into account was proved to be significant and valuable, the DGAN model offering better results overall. A more extensive time series specific evaluation is left as the main avenue for future research.</t>
  </si>
  <si>
    <t>Energy modeling frequently relies on time series data, whether observed or forecasted. This is particularly the case, for example, in capacity planning models that use hourly production and load data forecasted to occur over the coming several decades. This paper addresses the attendant problem of performing sensitivity, robustness, and other post-solution analyses using time series data. We propose an efficient and relatively simple method, which we call the symmetric block resampling method, a non-parametric bootstrapping approach, for generating arbitrary numbers of time series from a single observed or forecast series. The paper presents and assesses the method. We find that the generated series are both visually and by statistical summary measures close to the original observational data. In consequence these series are credibly taken as stochastic instances from a common distribution, that of the original series of observations. We find as well that the generated series induce variability in properties of the series that are important for energy modeling, in particular periods of under-and over-production, and periods of increased ramping rates. In consequence, series produced in this way are apt for use in robustness, sensitivity, and in general post-solution analysis of energy planning models. These validity factors auger well for applications beyond energy modeling.</t>
  </si>
  <si>
    <t>The development of new electric traction machines is a time-consuming process as it involves intensive testing on motor test benches. Machine-Learning-empowered monitoring offers the opportunity to anticipate costly failures early and hence reduce development time. However, machine learning (ML) for process monitoring requires large amounts of training data, especially as the targeted fault states are scarce and yet diverse in their appearances.Therefore, we propose to use synthetic time series data to leverage the high cost of acquiring training data from experiments in real test benches. In this article, we present a novel scheme to generate synthetic data based on a sub-dimensional time series representation. We introduce a highly flexible model by mapping the data to a latent representation and approximating the latent data distribution by a Gaussian Mixture Model. In addition, we propose the Fréchet InceptionTime Distance (FITD) as a new distance measure to evaluate the generated data. It allows extracting characteristics at different scales by using multiple kernel sizes. In this way, we ensure that the synthesized data contains characteristics similar to those present in the real data. In our experiment, we train two types of fault detectors, one based on real data of a motor test bench and the other based on synthetic data. We also consider employing fault-aware conditional architectures to generate training data for different fault types explicitly. Our final results show that using synthesized data in the training process increases the performance in terms of classification accuracy score (CAS) up to 29%.</t>
  </si>
  <si>
    <t>The optimal maintenance strategy for wind turbines relies heavily on estimation by exploring wind speed scenarios, considering the dynamic nature of environmental conditions. In this study, we implement a deep generative model leveraging the Generative Adversarial Network (GAN) algorithm, emphasizing its application for generating synthetic time-series data, such as wind speed, known as DoppelGANger architecture. By generating synthetic wind speed scenarios that incorporate the complexity and variability of real-world wind patterns, the synthetic data provide a better understanding of how maintenance strategies can be tailored to different operational scenarios.</t>
  </si>
  <si>
    <t>Synthetic data generation has been proposed as a potential solution to accessing Electronic Health Records (EHRs) while minimizing the privacy risks associated with real EHRs. Nevertheless, the practical use of synthetic EHRs rests on their ability to resemble the quality of real EHRs. Existing evaluations of synthetic EHRs often focus on assessing them as static snapshots frozen in time, neglecting temporal dependencies and varying temporal patterns. Moreover, some of these methods rely on subjective judgments, are limited to segmentable time-series, and employ methods that adopt a one-to-one approach. This study employs a comprehensive approach to evaluating fidelity in synthetic time-series EHRs to address these challenges. We extend the functionality of time-series analysis methods such as temporal clustering, time-series similarity measures, Sample Entropy, and trend analysis, to evaluate varying temporal patterns in synthetic time-series EHRs. Our findings provide valuable insights into how synthetic EHRs align with real EHRs in the temporal context, considering aspects such as patient groupings, temporal dynamics, predictability, and directional change. We empirically demonstrate the feasibility of assessing temporal fidelity with these methods, offering an understanding of the quality of synthetic EHRs in capturing the varying temporal patterns inherent in EHRs.</t>
  </si>
  <si>
    <t>Synthetic data is gaining rapid importance in many application domains due to privacy issues, bias, lack, or simply unavailability of real data. It is important that the synthetic data be a good representation of real data for successfully completing the task at hand. Thus, devising characteristic validation metrics is crucial and remains an open problem in many domains (e.g., image generation). Good validation metrics must be able to disentangle the differences between the quality and the variability coverage of the synthetic data. We propose to use a 3-dimensional metric (precision α, recall β, coverage γ) to describe the fidelity and diversity of the synthetic data. In this paper, we improve on existing definitions of precision, recall, and coverage to extend to large scale time series data. Traditional nearest neighbor manifolds from the literature are replaced by unsupervised learning techniques such as clustering to deal with large scale fine resolution time series while computing the validation metrics. The proposed metrics are employed to validate synthetic data in the domain of residential energy demand. In addition, we extend these definitions to datasets that have a natural hierarchical structure. We propose a hierarchical data-tree model in which precision, recall, and coverage can be computed at multiple inherent (and/or custom) levels of groupings of the data.</t>
  </si>
  <si>
    <t>Synthetic data generation has recently garnered substantial attention in the research community. This method crafts data that mirrors authentic datasets and proves invaluable for machine learning endeavors, including classifier training and prediction tasks. Moreover, synthetic data addresses challenges related to data scarcity, preserving privacy, and analyzing specialized domains like healthcare and finance. This study introduces an approach to produce synthetic time series data on edge devices, leveraging the capabilities of Generative Adversarial Networks (GANs). This opens avenues to harness generative machine learning to tackle edge computing challenges. Our approach utilizes a GAN to create time series data that closely resembles datasets found in the real world. Furthermore, this GAN is implemented on an edge device, enabling realtime synthetic data generation. Our findings affirm the GAN's efficacy in producing data closely aligned with actual time series datasets, highlighting the potential of GANs in facilitating realtime synthetic data creation on edge devices for various machine learning applications.</t>
  </si>
  <si>
    <t>Systems in the real world often consist of multiple subsystems interacting with each other, for example, the musculoskeletal system or human-human interaction. The measurement of temporal changes in these systems involves a multidimensional time series. This study introduces a novel framework for extracting features from multidimensional time series data with a group structure using self-supervised learning techniques. Specifically, we use a “lag operation,” which is a temporal shifting operation applied to the features of a certain group. We propose a self-supervised learning method for a neural network model that uses the data automatically generated by the lag operation and its corresponding operation labels to capture and quantify the interaction between groups. Upon completion of the training process, the representation space is obtained with the expectation that it will capture timing-dependent features within its boundaries. We define and calculate the interaction score, R-score, on the obtained space. To validate our approach, we apply the proposed methodology to an artificial oscillator and approximately 4 hours of conversational data to evaluate the R-score properties. From the results of the artificial data, the R-score increases when the connection between the groups is large. From the high R-score region of the representation space of the conversation data, we extract the data that contain social behaviors such as “eye contact,” “turn-taking,” and “smiling,” which are related to the interaction between the participants. The experimental results suggest that the proposed method can obtain a representation space for time series data with a group structure.</t>
  </si>
  <si>
    <t>While eco-friendly energy is attracting the public’s interest in recent environmental issues, the market of lithium-ion batteries is expanding. Ensuring the safety and reliability of batteries is important in using batteries. Hence, it is essential to monitor the state of health (SOH) of the battery. Model-based SOH estimation has a limitation because battery data exhibit non-linear characteristics according to complex internal changes. To overcome this limitation, the data-based estimation of the SOH of the battery has been researched extensively. Data-based SOH estimation requires a large, high-quality battery dataset. In general, a battery dataset is built based on data obtained from experimental tests. However, this approach is time-dependent. To overcome this problem, data augmentation algorithms are used. TimeGAN is one of the time-series data augmentation algorithms that generate time-series data in the latent space while preserving temporal dynamics and static characteristics. To ensure stable training of data, TimeGAN generates synthetic data after data has been preprocessed using Min-Max scaling. In this study, various preprocessing techniques were applied for TimeGAN to generate more realistic synthetic data which was close to the original battery data. Results based on different preprocessing techniques were analyzed, and the preprocessing technique suitable for generating a battery dataset was proposed. Discriminative and predictive scores were used for evaluation with t-SNE graphs for visual comparison. When Max-Abs scaling and Normalization preprocessing techniques were applied, the discriminative score improved by 53.7 and 44.4%, respectively, compared to the conventional Min-Max scaling.</t>
  </si>
  <si>
    <t>Model quantization is a prevalent method to compress and accelerate neural networks. Most existing quantization methods usually require access to real data to improve the performance of quantized models, which is often infeasible in some scenarios with privacy and security concerns. Recently, data-free quantization has been widely studied to solve the challenge of not having access to real data by generating synthetic data, among which generator-based data-free quantization is an important type. Previous generator-based methods focus on improving the performance of quantized models by optimizing the spatial distribution of synthetic data, while ignoring the study of changes in synthetic data from a temporal perspective. In this work, we reveal that generator-based data-free quantization methods usually suffer from the issue that synthetic data show homogeneity in the mid-to-late stages of the generation process due to the stagnation of the generator update, which hinders further improvement of the performance of the quantization model. To solve the above issue, we propose introducing the discrepancy between the full-precision and quantized models as new supervision information to update the generator. Specifically, we propose a simple yet effective adversarial Gaussian-margin loss, which promotes continuous updating of the generator by adding more supervision information to the generator when the discrepancy between the full-precision and quantized models is small, thereby generating heterogeneous synthetic data. Moreover, to mitigate the homogeneity of the synthetic data further, we augment the synthetic data with linear interpolation. Our proposed method can also promote the performance of other generator-based data-free quantization methods. Extensive experimental results show that our proposed method achieves superior performances for various settings on data-free quantization, especially in ultra-low-bit settings, such as 3-bit.</t>
  </si>
  <si>
    <t>Time series data generation has drawn increasing attention in recent years. Several generative adversarial network (GAN) based methods have been proposed to tackle the problem usually with the assumption that the targeted time series data are well-formatted and complete. However, real-world time series (RTS) data are far away from this utopia, e.g., long sequences with variable lengths and informative missing data raise intractable challenges for designing powerful generation algorithms. In this paper, we propose a novel generative framework for RTS data – RTSGAN to tackle the aforementioned challenges. RTSGAN first learns an encoder-decoder module which provides a mapping between a time series instance and a fixed-dimension latent vector and then learns a generation module to generate vectors in the same latent space. By combining the generator and the decoder, RTSGAN is able to generate RTS which respect the original feature distributions and the temporal dynamics. To generate time series with missing values, we further equip RTSGAN with an observation embedding layer and a decide-and-generate decoder to better utilize the informative missing patterns. Experiments on the four RTS datasets show that the proposed framework outperforms the previous generation methods in terms of synthetic data utility for downstream classification and prediction tasks. Our code is available at https://seqml.github.io/rtsgan.</t>
  </si>
  <si>
    <t>One of the main drawbacks of using ML and DL-based optimization techniques is that a massive amount of historical data is needed for the algorithms to converge to quasi-optimal solutions. In the DCs' scope, it is difficult, expensive, and sometimes even dangerous to gather data from all kinds of real situations, as the equipment's physical integrity may be at risk. Thus, the generation of realistic synthetic data in computing environments is crucial to enabling these optimization technologies. The goal of this paper is to create an automated system that produces near-term forecasts of globally important economic / financial time series. The system will create features from a wide variety of data sources and create forecasts using an ensemble of time series models. We will exploit distributed computing and storage technologies to build a system that is always on, evaluating new potential features and constantly updating the deployed forecasting model. We will begin with the daily spot price of crude oil but hope to expand to other important series. This paper proposes to solve these challenges by generating synthetic data and forecasting possible realistic scenarios in a real cloud-based DC environment. For this purpose, we will use a technique that has given extraordinary results in recent years: generative adversarial networks (GAN). These generative algorithms based on artificial neural networks have been commonly used to create realistic synthetic multimedia data (mainly images and videos). Some proposals in the state of the art use GAN to generate synthetic time-series data. However, this research has significant limitations, such as the limitation of handling multi-variable and categorical data in the generation of scenarios.</t>
  </si>
  <si>
    <t>Synthetic data generated by text-to-speech (TTS) systems can be used to improve automatic speech recognition (ASR) systems in low-resource or domain mismatch tasks. It has been shown that TTS-generated outputs still do not have the same qualities as real data. In this work we focus on the temporal structure of synthetic data and its relation to ASR training. By using a novel oracle setup we show how much the degradation of synthetic data quality is influenced by duration modeling in non-autoregressive (NAR) TTS. To get reference phoneme durations we use two common alignment methods, a hidden Markov Gaussian-mixture model (HMM-GMM) aligner and a neural connectionist temporal classification (CTC) aligner. Using a simple algorithm based on random walks we shift phoneme duration distributions of the TTS system closer to real durations, resulting in an improvement of an ASR system using synthetic data in a semi-supervised setting.</t>
  </si>
  <si>
    <t>The recent eminent success of deep learning models has triggered a lot of interest in data augmentation studies. The main challenge of data-hungry models is that they are bound to overfitting and require massive amounts of data to be trained on to achieve optimal levels of convergence. It is of high importance for any data oversampling algorithm to produce synthetic data samples that are not only stemming from the same real data distribution, but also have enough variation to provide more learning opportunities to trained models. Early efforts on time series data augmentation either rely on generating new samples by interpolating between two close real data neighbors or using Generative Adversarial Networks. In this paper, we present Time Series Generation based on Auto-encoders (TiGA), a novel algorithm for time series generation using time-warped autoencoders. Our idea is to exploit the lossy transformation of autoencoders for the purpose of generating synthetic time series data samples. To the best of our knowledge, this is the first effort that leverages the latent features generated by autoencoders for the purpose of time series data oversampling. We evaluate our proposed approach on an open-source real-life solar flare prediction dataset. Results show that TiGA produces samples that are both quantitatively and qualitatively superior to current state-of-the-art methods.</t>
  </si>
  <si>
    <t>In the evolving domain of Human Activity Recognition (HAR) using Internet of Things (IoT) devices, there is an emerging interest in employing Deep Generative Models (DGMs) to address data scarcity, enhance data quality, and improve classification metrics scores. Among these types of models, Generative Adversarial Networks (GANs) have arisen as a powerful tool for generating synthetic data that mimic real-world scenarios with high fidelity. However, Human Gesture Recognition (HGR), a subset of HAR, particularly in healthcare applications, using time series data such as allergic gestures, remains highly unexplored.In this paper, we examine and evaluate the performance of two GANs in the generation of synthetic gesture motion data that compose a part of an open-source benchmark dataset. The data is related to the disease identification domain and healthcare, specifically to allergic rhinitis. We also focus on these AI models’ performance in terms of fidelity, diversity, and privacy. Furthermore, we examine the scenario if the synthetic data can substitute real data, in training scenarios and how well models trained on synthetic data can be generalized for the allergic rhinitis gestures. In our work, these gestures are related to 6-axes accelerometer and gyroscope data, serving as multi-variate time series instances, and retrieved from smart wearable devices. To the best of our knowledge, this study is the first to explore the feasibility of synthesizing motion gestures for allergic rhinitis from wearable IoT device data using Generative Adversarial Networks (GANs) and testing their impact on the generalization of gesture recognition systems. It is worth noting that, even if our method has been applied to a specific category of gestures, it is designed to be generalized and can be deployed also to other motion data in the HGR domain.</t>
  </si>
  <si>
    <t>The increasing reliance on data-driven decisions across industries has accentuated the importance of machine learning models. However, these models often encounter challenges that can be effectively addressed by ensuring the provision of quality data in large quantities. This is where GANs are thriving as they help to tackle data shortage and privacy issues by generating synthetic data that is statistically similar to the original data. Enterprise data is mostly tabular and the existing GAN algorithms have limited focus on tabular data. Most of these GANs focus on only static or point-in-time tabular data and very few of them focus on time series or dynamic data. Therefore, there is a crucial need for a generic model capable of generating both static and time-dependent features in tabular data, given that real-world business problems involve both static and time-dependent or time-series values. In this paper, by using GAN architecture embedded with a transformer, we propose a novel methodology to generate synthetic data that is a mix of static and time-dependent or time-series features. This work presents underlying mathematical principles and empirical evaluations that demonstrate superior performance compared to existing models, showcasing improved sample quality and diversity. We support our claim with experimental results and conclude that the proposed state-of-the-art methodology is better than the existing architectures.</t>
  </si>
  <si>
    <t>In the real world, Data availability and the accessibility of a large amount of data from various sources is a major issue due to security and authentication aspects as significant obstacles. A large amount of data is required to make accurate decisions. At Present, Researchers and Data Scientists are facing challenges in reliable prediction because of less data availability. Various models are available in the literature for generating the synthetic data. The synthetic data-based model does not provide reliable results. In this paper, we have proposed a novel model for prediction by synthetic time-series data fusion which uses the concept of fusion of the original data and the synthetic data to generate the Meta Data as augmented data. It improve the model learning capacity and the prediction results. The illustration of the proposed model has been done through experiments. The results obtained from experiments show the Metadata outperforms with more accurate, reliable, and effective prediction results than the synthetic data and original data.</t>
  </si>
  <si>
    <t>In recent years, deep learning techniques have revolutionized the field of data generation, including the creation of synthetic sensor data. The ability to generate large quantities of diverse, high-quality data have significant implications in fields such as robotics and computer vision. Synthetic sensor data generation using deep learning techniques involves training a model to generate data that closely resembles real-world sensor data. This is achieved by feeding the model large amounts of real-world data and using it to learn the underlying patterns and structures in the data. Once trained, the model can generate data that are similar in quality and complexity to the original data, but with added variations and noise to increase diversity and realism. Several deep learning techniques such as generative adversarial networks (GANs), variational autoencoders (VAEs), recurrent neural networks (RNNs) have shown impressive results in generating synthetic data for a range of sensors. In this letter, deep learning techniques based on autoregressive convolutional recurrent neural networks (CRNNs) for multivariate time series prediction have been exploited to generate synthetic data for ultrawide band (UWB) and for ultrahigh frequency radio frequency identification (UHF-RFID) sensors. The neural network presented here incorporates measurements from sensors and heterogeneous information, such as the position of the antennas and tags in the environment, to generate synthetic data that can be used to augment real-world data, increasing diversity and robustness of datasets. The deep generation approaches presented here can help researchers generate datasets to validate algorithms without the need for expensive and time-consuming data collection.</t>
  </si>
  <si>
    <t>Predicting power electricity consumption is essential for managing the power grid and ensuring a stable and reliable power supply at short and medium terms. Deep learning models are often used for forecasting, but they require a large amount of data to train and acquire power of generalisation. Data availability in real-world scenarios can be limited, as a result, prediction accuracy can be affected in a negative way. In order to overcome this limitation, generative models such as GAN can generate synthetic data in order to supplement the available data and help the model train on data quality data sets both in terms of quality and quantity. Time GAN, a state-of-the-art model for handling time series data, is proposed in this paper to generate a synthetic data-set for Algerian electricity load data. Subsequently, the obtained results show that using synthetic data improves the predictive accuracy of the forecasting model accuracy by 7.45 using different metrics for evaluation.</t>
  </si>
  <si>
    <t>On the verge of technology, manufacturing industries revolutionize into smart industries, which create a large amount of multivariate time-series data. However, due to sensors’ failure, extreme environment, etc., the collected data are incomplete and have missing values at several instances that result in an erroneous analysis of the data. The key to resolving this problem is data imputation, i.e., replacing the missing values with synthetic values. In this paper, we introduce a generative adversarial network (GAN) framework to generate the synthetic data pertaining to the data imputation. Over the last decade, GANs have presented excellent results to generate synthetic data for images. By following this stream of research, we consider multivariate time-series data from a steel manufacturing industry and propose a GAN-based data imputation technique. We perform several computer simulations to validate and compare the performance of the proposed GAN method with state-of-the-art data imputation techniques.</t>
  </si>
  <si>
    <t>In recent years, there has been a growing interest in academia and industry in the analysis of electrical consumption in residential buildings and the implementation of smart home energy management systems (HEMS) to reduce household energy usage and costs. HEMS have been designed to emulate the statistical and functional characteristics of real smart grids. However, a major challenge in this research area is the limited availability of publicly accessible datasets. To address this challenge and further leverage the potential of artificial HEMS applications, it is crucial to develop time series that accurately represent diverse operating conditions of synthetic systems. This paper introduces a novel approach based on the combination of variational auto-encoder-generative adversarial network (VAE-GAN) techniques to generate time-series data of energy consumption in smart homes. Additionally, we investigate the performance of the generative model when integrated with a Q-learning based HEMS. The effectiveness of the Q-learning based HEMS is assessed through online experiments using real-world smart home data. To evaluate the quality of the generated dataset, we employ various metrics including Kullback–Leibler (KL) divergence, maximum mean discrepancy (MMD), and the Wasserstein distance, which quantify the disparities between probability distributions of the real and synthetic data. Our experimental results demonstrate that the synthetic data generated by VAE-GAN closely aligns with the distribution of real data. Furthermore, we demonstrate that the utilization of the generated data facilitates the training of a more efficient Q-learning based HEMS, surpassing the performance achieved with datasets generated using baseline approaches.</t>
  </si>
  <si>
    <t>One of the particular concerns of the Bank for ATM transaction services is the availability of cash at ATMs. Prediction of the availability of ATM money is required by the Bank to manage funds optimally. This study aims to analyze and predict cash availability at ATM machines using Time-GAN and Extreme Gradient Boosting (XGBoost). Time-Series data is highly dependent on the size and consistency of the dataset used in the training. The features available in the dataset are limited and have constraints such as missing dimensions or missing values. Therefore, synthetic data generation technique is used as an effective way to increase the amount of data and handle imbalanced data. Synthetic data generation has been shown to increase the generalizability of models with Time-Series data. The generated data will be divided into Training data, Validation data, and Testing data, resulting in a Load Model that will be analyzed using the XGBoost method. The ultimate goal of this research is to provide a summary of the evaluation and performance that results in better ATM availability for future research. Model performance is evaluated with the Mean Absolute Error (MAE) metric 2.57 value, Mean Squared Error (MSE) 1.64 value, and R-squared 5.02 value.</t>
  </si>
  <si>
    <t>The b value is a critical parameter that has been used to describe spatial and temporal size distribution characteristics in data from both natural seismicity and laboratory rock acoustic emission (AE) tests. However, unlike the magnitude used for b value estimation in earthquakes which corrects for hypocentral distance, the apparent amplitude of the AE, is most commonly used for b value estimation in the rock AE test. This ignores the effect of attenuation, which may modify the frequency–amplitude distribution and affect the b value results. Here, we investigate the attenuation effect on the estimate of b value from synthetic data generated by random sampling of a doubly truncated frequency–amplitude distribution and a known underlying b value from a statistical perspective. We generated AE source amplitudes that obey an exponential distribution with different theoretical b values and applied an attenuation operator to obtain apparent frequency–amplitude data for comparison with the true underlying distribution. The results show that the b value is unchanged within a specific interval of amplitude distribution after accounting for attenuation under the conditions examined here, and that data truncation is the primary cause of modification of the frequency–amplitude distribution in the presence of attenuation, rather than attenuation alone. In addition, we employed the same synthetic data simulation scheme to estimate the minimum data volume for accurate estimation of the underlying b value from the apparent amplitude distribution. We found that the determination of the minimum data volume is influenced by the theoretical b value of the underlying distribution: the higher the theoretical b value, the larger the minimum data volume required, varying from 200 events from b &lt; 1.5 to 300 for b &gt; 1.5.</t>
  </si>
  <si>
    <t>Several critical systems in an autonomous car strongly rely on pressure sensors to track and measure critical specifications, which has winded up to be the crucial aspect in making secure roadways, enhancing the driving experience, and minimizing pollution. Autonomous car driving experience would be completely different without all types of pressure sensors employed in the contemporary car, these sensors aid to handle braking systems to auto electrical windows, exhaustive emissions to the power steering. Monitoring the health of these pressure sensors is done by physically collecting the time series data at different scenarios. This approach is expensive and time-consuming. As a result, autonomous vehicle corporations are focusing on virtual authentication where synthetic data is generated for several scenarios. RCGAN is exploited in this work, for generating time series synthetic sensor data. This algorithm employs RNN, which trains the network model on supplementary information. This change permits RCGAN to learn and create sensible, time-series sensor data.</t>
  </si>
  <si>
    <t>Various applications process geospatial trajectories of moving objects, such as cars, ships and robots. There is thus a need for a common conceptual framework to model and manage these objects, as well as to enable data interoperability across tools. The International Organization for Standardization ISO® has responded to this need and created the standard ISO 19141– Schema for moving features. Among its types, it defines a schema for rigid temporal geometries, which represent the movement of spatial objects translating and rotating over time, while preserving a fixed shape. Despite the abundance of these objects in real-world, there exists no reference implementation of this type of data in a common system, which causes them to usually be represented as temporal points without taking into account their spatial extents and shapes. In this paper, we aim to provide an implementation of rigid temporal geometries into MobilityDB, an open-source moving object database, that extends PostgreSQL and PostGIS. We provide a data model for rigid temporal geometries and propose efficient algorithms for the operations defined in ISO 19141. A use case on real AIS ship trajectories is illustrated to validate the proposed implementation. A synthetic data generator for temporal geometries is also proposed. Finally, we review the standard from an implementation point of view and provide insights on possible improvements.</t>
  </si>
  <si>
    <t>In major urban cities, government authorities have developed various service-requesting systems to report non-emergency public issues related to urban rare events such as noise, blocked driveways, illegal parking, etc. For certain events, request volumes can surge significantly, and timely response depends on accurate prediction. In this paper, we investigate how long it takes to resolve service requests by the agencies. This paper introduces NERPS, a non-emergency response system designed to forecast service request response time. Leveraging urban data, the model establishes connections between historical and future response times. In time series data, applying boot-strapping on the reminder component for generating synthetic data with original time series before fitting the model has been viewed to be effective. The NERPS integrates Holt-Winters with the Moving Block Bootstrap (MBB+HW) model for forecasting the service requests in the NYC dataset. Proposed model forecasts to generate 100-time series values and final prediction obtained by averaging the forecast set. The optimal block size is estimated via the flat-top lag windows technique. This research extends beyond prior studies by comparing the forecasting performance of proposed statistical methods with MI/DL approaches on complex and nonlinear time series data. We consider SARIMA, ARIMA, FB-Prophet, linear regression and basic LSTM as baseline models for response time forecasting and compare the proposed model with multistep ahead point forecasts. The results show that in most cases, the NERPS achieves low RMSE, MAE and Relative Errors among top complaint types and agencies.</t>
  </si>
  <si>
    <t>Time series data are commonly used in biomedical applications, but such datasets are often small, expensive to collect, and may involve privacy issues that restrict large-scale deep learning models. Data augmentation techniques for time series data are limited by the need to maintain signal properties, but Generative Adversarial Networks (GANs) offer a promising approach for expanding datasets. This paper presents BioSGAN, a transformer-based label-guided GAN model capable of generating multi-class, class-specific synthetic time-series sequences of arbitrary length. Our proposed model architecture and design strategies produce synthetic sequences that are almost indistinguishable from real signals, enabling data augmentation. To evaluate the quality of the generated data, we propose a wavelet coherence metric that compares the similarity of real and synthetic signals. Our results show that BioSGAN outperforms existing state-of-the-art time-series GAN models, as demonstrated by qualitative visualizations using PCA and t-SNE, as well as quantitative comparisons of the discriminative and predictive power of the synthetic data. BioSGAN source code: https://github.com/imics-lab/BioSGAN</t>
  </si>
  <si>
    <t>This study delves into the utilization of Generative Adversarial Networks (GANs) for generating subject-specific time series sensor data, offeringaninnovativealternativetotraditionalmetamodel-basedsimulations. We undertake an in-depth analysis of DoppelGANger, a prominent GAN variant for time series data and metadata generation, evaluating its efficiency and efficacy. The sensor data for this investigation was sourced from the National Health and Nutrition Examination Survey, which served as the foundational training set. We scrutinized the synthesized sensor data corresponding to various physical attributes, focusing on the temporal and multi-dimensional statistical properties. Our empirical findings underscore the potential of GANs to adeptly capture the time-dependent correlations and the intricate statistical characteristics inherent in multi-dimensional data. This insight into GANs’ capabilities is a crucial step towards more sophisticated synthetic data generation, with significant implications for future applications in wearable technology and personalized health monitoring systems.</t>
  </si>
  <si>
    <t>Land Surface Temperature (LST) is one of the important parameters in thermal environment monitoring. Satellite thermal remote sensing is the major way to obtain spatial-temporal information of LST. However, limited by the cloud contamination and the trade-off between spatial and temporal resolution, current temperature products are difficult to provide all-weather LST. In this paper, a method is proposed to obtain all-weather hourly LST. It consists of two main steps: 1) reconstruction of LST under cloudy-sky by using enhanced annual temperature cycle (ATCE) model and 2) establishment of relationship between LST and air temperature which is used for the acquisition of hourly LST. In the end, the performance of the method is analyzed through the artificial data which is created by masking the origin images. And the results show that the proposed method is valuable for generating all-weather hourly LST.</t>
  </si>
  <si>
    <t>Time series data is generated in various application areas, such as IoT devices or sensors in vehicles. This type of data is often characterized by a high resource demand due to the interval at which information is measured ranges from daily down to milliseconds. Next to the frequency, the number of data sources, for example hundreds of sensors in modern airplanes generating time series concurrently, is typical for such big data scenarios. Such scenarios require the persistence of the measurements for further evaluations. In this work, we introduce an artificial data benchmark for relational, NoSQL, and NewSQL database management systems in the context of time series. We compare these databases by having multiple read and write data sources accessing the database management systems simultaneously. The evaluation shows that no tested system outperforms all other systems. While DolphinDB shows the highest read performance in single-user scenarios, CrateDB is able to show its advantages regarding when multiple users access the data simultaneously.</t>
  </si>
  <si>
    <t>Mobile Edge Computing (MEC) in 5G networks has emerged as a promising technology to enable efficient and low-latency services for mobile users. In this paper, we present a novel synthetic data generation approach tailored for evaluating MEC in 5G networks. Our methodology incorporates resource-efficient techniques to generate realistic synthetic datasets that capture the spatio-temporal patterns of mobile traffic and user behavior. By leveraging advanced modeling techniques, including multi-head attention and bidirectional LSTM, we accurately model the complex dependencies in the data while optimizing computational resources. The proposed synthetic data generator enables the creation of diverse datasets that closely resemble real-world scenarios, facilitating the evaluation of MEC performance and optimizing resource utilization. Through extensive experiments and evaluations, we demonstrate the effectiveness of our approach in enabling accurate assessments of MEC in 5G networks. Our work contributes to the field by providing a robust methodology for synthetic data generation specifically tailored for MEC evaluation, addressing the need for resource-efficient evaluation frameworks in the context of emerging technologies. The results of our study provide valuable insights for the design and optimization of MEC systems in real-world deployments.</t>
  </si>
  <si>
    <t>Anomaly detection in power time series data plays a crucial role in ensuring the stability and security of energy systems. In this study, a novel approach based on Generative Adversarial Networks (GANs) is proposed to tackle this problem. Firstly, the power time series data are preprocessed to remove noise and outliers. Then, a GAN model is constructed for generating synthetic power data that follow the same statistical properties as the original data. By comparing the real and synthetic data, anomalies can be identified based on their deviations. Experimental results on a real-world power dataset demonstrate the effectiveness and robustness of the proposed method. Experimental results show that the anomaly detection model has strong performance in judging data with large differences from the original data Moreover, the proposed method shows promising potential for application in other domains beyond power systems.</t>
  </si>
  <si>
    <t>With the rising popularity of Generative Adversarial Networks (GANs) in generating synthetic data, time series are no exception to this trend. In this work, we propose two novel loss functions sDTW-p and sDTW-m based on SoftDynamic Time Warping that can be used to improve the generated time series without modifications to the existing architecture. We also present the first evaluation of the generated samples across different sequence length. Lastly, we show empirically that the result of leveraging our loss function can lead to a 9% improvement according to our metric.</t>
  </si>
  <si>
    <t>In the last years, energy markets have shown a great volatility with high prices' variations. Most of the machine learning algorithms implemented to forecast the market evolution and to optimize the trading strategies are data-driven and data-intensive; thus, it is important to have a sufficient number of training samples to avoid the overfitting issue. In this context, Generative Adversarial Networks (GANs) have become very popular in the recent years, especially in computer vision, where they are used to manipulate and generate video and images. This methodology has been applied also for time series analysis, especially in the financial context for generating synthetic data. In this work, the application of GANs for generating intraday open-high-low-close prices and related traded volumes for European Carbon Emissions Allowances futures. In particular, a new encoding and decoding process has been introduced to allow the generation of longer time series with significantly higher quality, making the generated data useful for practical applications.</t>
  </si>
  <si>
    <t>In this paper, we present SoDa, an irradiance-based synthetic Solar Data generation tool to generate realistic sub-minute solar photovoltaic (PV) output power time series, that emulate the weather pattern for a certain geographical location. Our tool relies on the National Solar Radiation Database (NSRDB) to obtain irradiance and weather data patterns for the site. Irradiance is mapped onto a PV model estimate of a solar plant's 30-min power output, based on the configuration of the panel. The working hypothesis to generate high-resolution (e.g. 1 second) solar data is that the conditional distribution of the time series of solar power output given the cloud density is the same for different locations. We therefore propose a stochastic model with a switching behavior due to different weather regimes as provided by the cloud type label in the NSRDB, and train our stochastic model parameters for the cloudy states on the high-resolution solar power measurements from a Phasor Measurement Unit (PMU). In the paper we introduce the stochastic model, and the methodology used for the training of its parameters. The numerical results show that our tool creates synthetic solar time series at high resolutions that are statistically representative of the measured solar power and illustrate how to make use of the tool to create synthetic data for arbitrary sites in the footprint covered by the NSRDB.</t>
  </si>
  <si>
    <t>Discovery of causal dependencies among time series has been tackled in the past either by using linear models, or using kernel- or deep learning-based nonlinear models, the latter ones entailing great complexity. This paper proposes a nonlinear modelling technique for multiple time series that has a complexity similar to that of linear vector autoregressive (VAR), but it can account for nonlinear interactions for each sensor variable. The modelling assumption is that the time series are generated in two steps: i) a VAR process in a latent space, and ii) a set of invertible nonlinear mappings applied component-wise, mapping each sensor variable into a latent space. Successful identification of the support of the VAR coefficients reveals the topology of the interconnected system. The proposed method enforces sparsity on the VAR coefficients and models the component-wise nonlinearities using invertible neural networks. To solve the estimation problem, a technique combining proximal gradient descent (PGD) and projected gradient descent is designed. Experiments conducted on real and synthetic data sets show that the proposed algorithm provides an improved identification of the support of the VAR coefficients, while improving also the prediction capabilities.</t>
  </si>
  <si>
    <t>Existing methods for human locomotion mode recognition often rely on using multiple bipolar electrode sensors on multiple muscle groups to accurately identify underlying motor activities. To avoid this complex setup and facilitate the translation of this technology, we introduce a single grid of high-density surface electromyography (HDsEMG) electrodes mounted on a single location (above the rectus femoris) to classify six locomotion modes in human walking. By employing a neural network, the trained model achieved average recognition accuracy of 97.7% with 160ms latency, significantly better than the model trained with one bipolar electrode pair placed on the same muscle (71.4% accuracy). To further exploit the spatial and temporal information of HDsEMG, we applied data augmentation to generate artificial data from simulated displaced electrodes, aiming to counteract the influence of electrode shifts. By employing a convolutional neural network with the enhanced dataset, the updated model was not strongly affected by electrode misplacement (93.9% accuracy) while models trained by bipolar electrode data were significantly disrupted by electrode shifts (29.4% accuracy). Findings suggest HDsEMG could be a valuable resource for mapping gait with fewer sensor locations and greater robustness. Results offer future promise for real-time control of assistive technology such as exoskeletons.</t>
  </si>
  <si>
    <t>One of the most crucial challenges in exploring deep neural networks for signal modeling and classification tasks is the availability of a large quantity of domain-specific data. The generative adversarial network (GAN) has emerged as an effective artificial data generation method. Motivated by that, we explore the generation of auditory event-related electroencephalographic (EEG) signals and their task-specific authentication in this work. For synthesizing subject-specific EEG signals, a conditional deep convolutional GAN is used. Apart from measuring the usual signal similarity, we also computed the correlation between the subject-wise event-related potentials (ERPs) corresponding to the real and synthetic EEG data. The characterization of the ERPs highlights that the GAN is not only able to learn the distribution of real EEG signals but also can preserve their temporal characteristics. Further, EEG biometrics experiments are also performed to verify the effectiveness of the synthesized EEG signals in data augmentation. It is noted that the averaged classification accuracy improves by augmenting the real data set with synthetic EEG signals.</t>
  </si>
  <si>
    <t>As a measurement for the production performance, the online quality variables from soft sensors contribute greatly to obtaining immediate information from the process. The complex correlations between large numbers of process variables and disturbances inherited from the dynamic and nonlinear characteristics of chemical processes put more challenges in constructing the soft-sensor models. The soft sensors which are typically developed in steady-state conditions are not suitable for doing predictions in a dynamic operating system. This paper proposes a semi-supervised latent dynamic variational autoencoder (S2-LDVAE) to learn features between the process and quality data. Furthermore, the issue of the uneven length of the process and quality data is noteworthy. When there are fewer quality data than the process data, severe degradation to the performance of the trained model may occur. The process and quality data are encoded into the latent space in a temporal way for dynamic feature extraction. In the case of missing quality data, the artificial data generated by the trained prediction network are used to provide quality estimates during on-line prediction. The proposed method is compared with the other methods to show its contribution and performance in terms of quality prediction in a numerical case and an industrial case.</t>
  </si>
  <si>
    <t>Cell surface membrane deformations underpin fundamental biological processes, such as cell division, motility, or uptake of fluid or particles. Fast lightsheet timelapse microscopy enables imaging these dynamic processes in 3D with high spatial and temporal resolution, generating large imaging datasets that can be challenging to analyse, in part due to their size. We introduce heterogeneous graph convolutional neural networks (hGCNs) to analyse dynamic features on triangulated cell surfaces, reducing the dimensionality to 2D + time. Construction of the underlying spatio-temporal hypergraph employs spectral graph correspondence techniques to map surface nodes between time frames. The utility of hGCNs is demonstrated using synthetic data, showing the ability to discriminate between temporally varying features and to identify the growth stage of thin protrusions on the cell surface known as filopodia. We achieve robust performance, with an F1 score of 0.952 when classifying the life cycle of filopodia in simulated lung cancer cells. Our generic approach has potential for adaptation to numerous other dynamic features on cell surfaces.</t>
  </si>
  <si>
    <t>Due to the complex and dynamic nature of the wireless network environment, data-driven model often requires a significant amount and diversity of training data, leading to a challenging difficulty of stalling detection with high performance, especially at the client side. To address this issue, a novel Generative Adversarial Network (GAN) based data generation model Seq2Seq-TCN GAN (S2TGAN) is proposed in this paper for both chunk-based and stream-based video streaming sequences in order to further improve the performance of stalling detection of video on demand (VoD) and live video streaming (LVS). Resorting to Seq2Seq, the generator is constructed to generate video streaming sequences under the control of stalling information, and the discriminator adopts Temporal Convolutional Network (TCN) to extract more discriminative temporal features of video streaming sequences. Meanwhile, Iman-Conover method is used to incorporate domain knowledge to guide the generation of video streaming and improve the fidelity of synthetic data. A LVS dataset collected from HuYa and DouYu is carefully prepared to verify the generation performance of proposed model, as well as a public RequetDataSet. Extensive experimental results indicate that the proposed model can outperform the other state-of-the-arts in terms of maximum mean discrepancy (MMD) and Train on synthetic, Test on Real (TSTR) evaluation methods of stalling detection.</t>
  </si>
  <si>
    <t>This study explores the application of Time Series GAN in a Programmable Data Plane (PDP) for enhancing Reinforcement Learning within the context of computer networks, particularly in video applications. We address various challenges, including dataset augmentation, balancing, and extended RL training times in real setups. By leveraging synthetic data generated by TimeGAN, we accelerate experimentation, enhance dataset diversity, and simplify RL model training, ultimately evaluating TimeGAN’s performance against real setups in resource optimization for PDPs using an RL agent. This research contributes by directly comparing GAN usage and real setups, bridging a gap in computer network literature, and highlighting a 99% similarity in Quality of Service achieved by an RL model trained with synthetic data, affirming TimeGAN’s potential as a valuable simulator without compromising RL training efficacy.</t>
  </si>
  <si>
    <t>Nonintrusive load monitoring (NILM) strives to achieve real-time monitoring of individual appliance energy consumption and usage by leveraging aggregate power readings. Most of the existing NILM models are based on machine learning. To improve the generalization and accuracy of NILM models, it is crucial to expand the dataset. However, collecting a large amount of power data is a challenging and common task. To address this, we propose a novel model called conditional-time-series generative adversarial network (C-TimeGAN), which extends upon TimeGAN by incorporating constraint conditions to generate high-quality and realistic appliance trajectories. This model preserves the benefits of unsupervised GANs’ flexibility and supervised training’s stepwise control in TimeGAN while addressing challenges in appliance data generation, such as rapid power changes and transients. In addition, we utilize a one-class support vector machine (OCSVM) for postprocessing to further enhance data quality by detecting anomalies and removing outliers. Experiments show that the synthetic data from our C-TimeGAN+ model (C-TimeGAN integrated with OCSVM) outperform the baseline in terms of both quality and quantity, exhibiting higher fidelity, diversity, and novelty. Furthermore, C-TimeGAN+ serves as a practical data augmentation tool, enhancing disaggregation accuracy and generalization of other NILM models. We also discuss the optimal proportion of synthetic data for augmentation, improving the practical applicability of the data.</t>
  </si>
  <si>
    <t>In view of the increasing demand for the short-term load forecasting accuracy of commercial buildings, in order to overcome the data shortage, so that the subsequent forecasting model can learn the characteristics of the original data set more fully, and extract the effective characteristics of the data better, this paper proposes a short-term load forecasting method based on the hybrid model of TimeGAN generative adversarial network and CNN-LSTM Network. Firstly, the TimeGAN network is used to generate synthetic data to expand the scarce data set. Then, the CNN network is used to filter the input data and extract useful information, and the LSTM network is used to analyze and forecast the time series data. The proposed method calculates the power load data of a company in Shanghai for two months. Compared with CNNLSTM model and LSTM model which do not use synthetic data, the obtained short-term power load forecasting results improve the forecasting accuracy.</t>
  </si>
  <si>
    <t>Traffic data collected from sensor networks often exhibit strong spatial correlations and recurrent temporal patterns. Learning these patterns and diagnosing anomalies in such spatiotemporal traffic data is critical to improving transportation systems and services. This paper proposes a dynamic framework to model spatiotemporal traffic data, with a particular application on diagnosing anomalies. Within the framework, we focus on characterizing the variation in system dynamics with a time-varying vector autoregressive model. We impose a low-rank tensor structure to model the collection of time-varying system matrices. As the temporal factor matrix captures the principal patterns/signatures across all time-varying system matrices, it is a useful tool to diagnose abnormal generative mechanisms and unexpected temporal patterns. We demonstrate the proposed tensor learning framework’s effectiveness by experimenting with a synthetic data set and real-world spatiotemporal traffic speed data set. The results show the superiority of the proposed model in uncovering anomalous traffic network dynamics.</t>
  </si>
  <si>
    <t>Cryo-EM in single particle analysis is known to have low SNR and requires to utilize several frames of the same particle sample to restore one high-quality image for visualizing that particle. However, the low SNR of cryo-EM movie and motion caused by beam striking make the task very challenging. Video enhancement algorithms in computer vision shed new light on tackling such tasks by utilizing deep neural networks. However, they are designed for natural images with high SNR. Meanwhile, the lack of ground truth in cryo-EM movie seems to be one major limiting factor of the progress. Hence, we present a synthetic cryo-EM movie generation pipeline, which can produce realistic diverse cryo-EM movie datasets with low-SNR movie frames and multiple ground truth values. Then we propose a deep spatio-temporal network (DST-Net) for cryo-EM movie frame enhancement trained on our synthetic data. Spatial and temporal features are first extracted from each frame. Spatio-temporal fusion and high-resolution re-constructor are designed to obtain the enhanced output. For evaluation, we train our model on seven synthetic cryo-EM movie datasets and infer on real cryo-EM data. The experimental results show that DST-Net can achieve better enhancement performance both quantitatively and qualitatively compared with others.</t>
  </si>
  <si>
    <t>This paper deals with Network Slicing-based 5G Networks to support the varying demands of customers and for efficient resource utilization. A network slice can be defined as a set of network and virtual network function (VNF) resources deployed across multiple administrative domains. Here, multi-domain refers to multiple infrastructure providers spread across different geographic regions. Slice demands and QoS requirements may vary dynamically, which can be satisfied by scaling the allotted VNF resources. The VNF scaling problem can be posed as a time series forecasting problem that predicts future VNF resources based on the slice traffic demand. 5G deployments with multiple domains pose a serious challenge in terms of data privacy since one domain may need access to the data of another domain for efficient resource allocation using the conventional forecasting approaches that requires data aggregation. In this paper, we use the federated learning approach in which the training data remains within the respective domains but learns a shared model by aggregating locally-computed updates. We evaluate the applicability of federated settings in VNF scaling using two state-of-the-art deep learning models, Long Short-Term Memory (LSTM) and Gated recurrent units (GRU). We present a comparison of the performance of the proposed federated system against the centralized system. Additionally, synthetic data in each domain has been generated using Generative Adversarial Networks (GAN) to improve the forecasting results.</t>
  </si>
  <si>
    <t>Synthetic data generation has become increasingly popular with the increasing use of generative networks. Recently, Generative Adversarial Network (GAN) architectures have produced exceptional results in synthetic image generation. However, time series generation still needs to be studied. This paper proposes a Conditional GAN-based system to generate unique samples of non-REM sleep electroencephalographic (EEG) signals. The CGAN model had a 1-D Convolution Neural Network based architecture. The model was trained using real EEG from healthy controls. The trained model can generate an artificial 30-second epoch of non-REM sleep whose power spectrum is identical to that of a real sleep EEG.Clinical relevance— Sleep EEG simulation can be used to train and enhance the skillset of fellows and technicians in the sleep medicine field. Variations in EEG signals can be highly complex to model mathematically; however, here, we harness the power of deep learning, using generative models such as CGANs to train, model complex data distributions, and generate diverse and artificial but realistic EEG signals during non-REM sleep.</t>
  </si>
  <si>
    <t>The ability to characterize the performance of an anomaly detection/isotope identification algorithm is contingent on the diversity of scenarios present in the training, validation, and testing datasets. However, it is often infeasible to collect enough data to get good performance at operationally relevant false alarm rates. Instead, we can use Monte Carlo simulations to generate realistic synthetic data. Doing so allows us control over the source of radiation, its strength, its mass, and its shielding; the detector type, its energy resolution, and its location; and other environmental factors such as the ambient radioactivity from structures and materials present in urban scenes and environmental attenuation. As part of the Radiological Anomaly Detection And Identification (RADAI) and RADAI-extended (REX) projects, we have developed such a dataset with which we can characterize the performance of different approaches to spectroscopic anomaly detection and isotope identification. This paper will discuss the use of template matching algorithms (non-negative matrix factorization and multiplexed censored energy window) and more complex algorithms which exploit the time-series nature of the data (transformer-based neural networks) as benchmarks for characterizing the difficulty of the dataset. We show that the initial dataset was found to be too difficult for some sources and too easy for others, and we are currently using this feedback to improve the design of the dataset.</t>
  </si>
  <si>
    <t>Topology identification from multiple time series has been proved to be useful for system identification, anomaly detection, denoising, and data completion. Vector autoregressive (VAR) methods have proved well in identifying directed topology from complex networks. The task of inferring topology in the presence of noise and missing observations has been studied for linear models. As a first approach to joint signal estimation and topology identification with a nonlinear model, this paper proposes a method to do so under the modelling assumption that signals are generated by a sparse VAR model in a latent space and then transformed by a set of invertible, component-wise nonlinearities. A non convex optimization problem is formed with lasso regularisation and solved via block coordinate descent (BCD). Initial experiments conducted on synthetic data sets show the identifying capability of the proposed method.</t>
  </si>
  <si>
    <t>Despite great success in human parsing, progress for parsing other deformable articulated objects, like animals, is still limited by the lack of labeled data. In this paper, we use synthetic images and ground truth generated from CAD animal models to address this challenge. To bridge the domain gap between real and synthetic images, we propose a novel consistency-constrained semi-supervised learning method (CC-SSL). Our method leverages both spatial and temporal consistencies, to bootstrap weak models trained on synthetic data with unlabeled real images. We demonstrate the effectiveness of our method on highly deformable animals, such as horses and tigers. Without using any real image label, our method allows for accurate keypoint prediction on real images. Moreover, we quantitatively show that models using synthetic data achieve better generalization performance than models trained on real images across different domains in the Visual Domain Adaptation Challenge dataset. Our synthetic dataset contains 10+ animals with diverse poses and rich ground truth, which enables us to use the multi-task learning strategy to further boost models' performance.</t>
  </si>
  <si>
    <t>Our goal is to synthesize 3D human motions given textual inputs describing simultaneous actions, for example ‘waving hand’ while ‘walking’ at the same time. We refer to generating such simultaneous movements as performing spatial compositions. In contrast to temporal compositions that seek to transition from one action to another, spatial compositing requires understanding which body parts are involved in which action, to be able to move them simultaneously. Motivated by the observation that the correspondence between actions and body parts is encoded in powerful language models, we extract this knowledge by prompting GPT-3 with text such as "what are the body parts involved in the action &lt;action name&gt;?", while also providing the parts list and few-shot examples. Given this action-part mapping, we combine body parts from two motions together and establish the first automated method to spatially compose two actions. However, training data with compositional actions is always limited by the combinatorics. Hence, we further create synthetic data with this approach, and use it to train a new state-of-the-art text-to-motion generation model, called SINC ("Simultaneous actioN Compositions for 3D human motions"). In our experiments, we find that training with such GPT-guided synthetic data improves spatial composition generation over baselines. Our code is publicly available at sinc.is.tue.mpg.de.</t>
  </si>
  <si>
    <t>Immense growth of network usage and the associated proliferation of network, traffic, traffic classes, and diverse QoS requirements pose numerous challenges for network operators. Though data-driven approaches can provide better solutions for these challenges, limited data has been a barrier to developing those methods with high resiliency. In this work, we propose SyNIG (Synthetic Network Traffic Generation through Time Series Imaging), which utilizes Generative Adversarial Networks (GANs) for network traffic synthesis by converting time series data to a specific image format called GASF (Gramian Angular Summation Field). With GASF images we encode correlation between samples in 1D signals on a single 2D pixel map. Taking three types of network traffic; video streaming, accessing websites and IoT, we synthesize over 200,000 traces using over 40,000 original traces generalizing our method for different network traffic. We validate our method by demonstrating the fidelity of the synthetic data and applying them to several network related use cases showing improved performance.</t>
  </si>
  <si>
    <t>The changing world of work brings with it massive changes. However, it is largely unclear what exactly these changes will look like in terms of the skills required. In order to close part of this knowledge gap, we collected, classified, and analyzed 12.66 million job advertisements published online in Germany from 2014 to 2020 in the fields of administration &amp; customer care, human resources, marketing &amp; sales, and information technology. We specifically focus on the ability to evaluate skills in higher-level clusters and how these develop in different industries and company sizes over time. We find major differences in the speed of adjustment between the professional fields. In addition, we cluster industries according to their demand and development over time for specific skills. This allows industries to be identified in which the demand for skills is much alike. Companies that are a part of a particular cluster might therefore specifically look for employees from other companies in the same cluster, as their overall skill requirements are similar. In addition, we train a Long Short-Term Memory (LSTM) predictor with synthetically generated data using a Time-Generative-Adversarial-Network (TimeGAN) on real validation and test data, which outperforms the model trained only with real data. For the training, time series of the demand of entire industries is aggregated into single time series, which further emphasizes the benefit of generating synthetic data in applications with a small subset of data.</t>
  </si>
  <si>
    <t>Anomaly detection is one of the most mature applications in time series data analysis. However, due to the nonlinearity of time step and sequence, it often leads to abnormal state of a specific step in time series. On the one hand, previous GAN studies focused on the method of generating sequence data, but did not pay attention to the autocorrelation of sequences. After all, a good model should learn not only the distribution of features across each timestamp, but also the underlying relationships between different points in time. On the other hand, a good generation model should ensure the generation of high-quality synthetic data. Most of the researches on this aspect are based on RCGAN, so the TimeGAN applied in this paper is also conducted on this basis, and the visualization analysis of data is combined with T-SNE to evaluate the quality of the model qualitatively. Then LSTM neural network is used to evaluate the influence of periodicity, noise, step size and other factors on the model. The results show that both methods can detect anomalies effectively, but TimeGAN is better than traditional RCGAN, which verifies the feasibility of this method.</t>
  </si>
  <si>
    <t>Formula-driven supervised learning (FDSL) is a growing research topic for finding simple mathematical formulas that generate synthetic data and labels for pre-training neural networks. The main advantage of FDSL is that there is no risk of generating data with ethical implications such as gender bias and racial bias because it does not rely on real data as discussed in previous studies using fractals and polygons for pre-training image encoders. While FDSL has been proposed for pre-training image encoders, it has not been considered for temporal trajectory data. In this paper, we introduce PolarDB, the first formula-driven dataset for pre-training trajectory encoders with an application to fine-grained cutting-method recognition using hand trajectories. More specifically, we generate 270k trajectories for 432 categories on the basis of polar equations and use them to pre-train a Transformer-based trajectory encoder in an FDSL manner. In the experiments, we show that pre-training on PolarDB improves the accuracy of fine-grained cutting-method recognition on cooking videos of EPIC-KITCHEN and Ego4D datasets, where the pre-trained trajectory encoder is used as a plug-in module for a video recognition network.</t>
  </si>
  <si>
    <t>The operating state assessment is an important task in distribution network, result of which can offer support on the safety analysis and control decision. With the deployments of advanced supervisory control and data acquisition (SCADA) systems and micro-phasor measurement units (µPMU), massive amount of measurement data is collected, which makes it possible for the real-time operating state assessment of the entire system. In this paper, a data-driven approach is proposed for real-time operating state assessment in distribution networks. Firstly, spatio-temporal data set is formulated by arranging highdimensional synchrophasor measurements in chronological order. Based on the empirical spectral analysis of signal plus noise matrix using the Ring Law in the RMT, the mean spectral radius (MSR) is introduced to indicate the system state in macroscopic. The developed approach is sensitive to the variation of the system state and robust against random fluctuations and measurement errors. Cases on the synthetic data generated from IEEE standard test system validate the effectiveness of the approach.</t>
  </si>
  <si>
    <t>Video deraining is a critical task in computer vision, as rain streaks degrade the image quality and affect the performance of outdoor vision tasks. Most existing methods are trained on synthetic data, making it difficult to simulate the diverse morphological features of rain in real scenes. For this reason, a video rain removal network with multi-scale feature fusion is proposed. Semi-supervised learning is used to combine synthetic and real data training, and the rain removal network is assisted by a rain streak generation network for rain removal. A multi-scale efficient channel attention mechanism is introduced into the rain removal network for feature fusion to capture spatial features and temporal correlations with less computational resources. Tested on the NTURain dataset, PSNR is improved by 1.73 dB and SSIM by 0.0060 compared to the state-of-the-art method. Experiments demonstrate that it shows good performance in both quantitative metrics and qualitative analysis.</t>
  </si>
  <si>
    <t>There is no "cloudy &amp; cloud-free" paired images with totally identical surface information under the same spatial and temporal condition in reality, which limits the development of supervised deep learning methods in the field of cloud removal and detection. In this regard, a high-fidelity thin cloud synthetic method is proposed, which is more challenging than the synthesis of thick clouds. This method combines physical model and data-driven methods. The expression of scattering laws at the pixel level is extended to the channel level to synthesize multi-channel cloud from cirrus band with controlled cloud thickness. Besides, spatial and spectral features are learned from real data using generative adversarial networks and transformed to synthetic data. Based on it, a dataset containing infinite number of "cloudy &amp; cloud-free" pairs can be constructed. Experimental results show that the proposed method has the best visual effect with highest quantitative evaluations compared with current methods.</t>
  </si>
  <si>
    <t>Capturing high frame rate and high dynamic range (HFR&amp;HDR) color videos in high-speed scenes with conventional frame-based cameras is very challenging. The increasing frame rate is usually guaranteed by using shorter exposure time so that the captured video is severely interfered by noise. Alternating exposures can alleviate the noise issue but sacrifice frame rate due to involving long-exposure frames. The neuromorphic spiking camera records high-speed scenes of high dynamic range without colors using a completely different sensing mechanism and visual representation. We introduce a hybrid camera system composed of a spiking and an alternating-exposure RGB camera to capture HFR&amp;HDR scenes with high fidelity. Our insight is to bring each camera's superiority into full play. The spike frames, with accurate fast motion information encoded, are firstly reconstructed for motion representation, from which the spike-based optical flows guide the recovery of missing temporal information for long-exposure RGB images while retaining their reliable color appearances. With the strong temporal constraint estimated from spike trains, both missing and distorted colors cross RGB frames are recovered to generate time-consistent and HFR color frames. We collect a new Spike-RGB dataset that contains 300 sequences of synthetic data and 20 groups of real-world data to demonstrate 1000 FPS HDR videos outperforming HDR video reconstruction methods and commercial high-speed cameras.</t>
  </si>
  <si>
    <t>The complexity and diversity of smart grid systems increase the likelihood of anomalies in communications between devices in the system, and how these anomalies are detected is critical to the security of the grid system. However, the distribution of traffic types in the grid is often highly unbalanced, with the total amount of normal traffic data often far outweighing the anomalous data. This imbalance compromises the effectiveness of the detection model and poses a significant threat to the overall security of the grid. This paper improves on traditional conditional generation adversarial neural networks and designs a new approach to overcome this obstacle and enhance the security of smart grid systems. In the generator part, the spatial features of the data are captured by convolutional neural networks, and the temporal features of the data are captured by gated recurrent units. By integrating these two components into the generative network, we can generate synthetic data with both temporal and spatial features, thus enhancing the minority class samples. By incorporating the augmented minority data into the training process, the proposed approach enables the detection model to understand the distribution of features of the minority anomaly samples more accurately. This improved learning accuracy translates into improved model performance, resulting in higher detection rates for previously under-represented anomalies. In addition, our approach effectively addresses the inherent bias towards traffic types with higher flows typically observed in asymmetric datasets, thus providing a more equitable and comprehensive security solution for smart grid systems.</t>
  </si>
  <si>
    <t>In this paper, we explore the potential of Snapshot Compressive Imaging (SCI) technique for recovering the underlying 3D scene representation from a single temporal compressed image. SCI is a cost-effective method that enables the recording of high-dimensional data, such as hyperspectral or temporal information, into a single image using low- cost 2D imaging sensors. To achieve this, a series of specially designed 2D masks are usually employed, which not only reduces storage requirements but also offers potential privacy protection. Inspired by this, to take one step further, our approach builds upon the powerful 3D scene representation capabilities of neural radiance fields (NeRF). Specifically, we formulate the physical imaging process of SCI as part of the training of NeRF, allowing us to exploit its impressive performance in capturing complex scene structures. To assess the effectiveness of our method, we conduct extensive evaluations using both synthetic data and real data captured by our SCI system. Extensive experimental results demonstrate that our proposed approach sur- passes the state-of-the-art methods in terms of image re- construction and novel view image synthesis. Moreover, our method also exhibits the ability to restore high frame- rate multi-view consistent images by leveraging SCI and the rendering capabilities of NeRF. The code is available at https://github.com/WU-CVGL/SCINeRF.</t>
  </si>
  <si>
    <t>Text-guided diffusion models have revolutionized image and video generation and have also been successfully used for optimization-based 3D object synthesis. Here, we in-stead focus on the underexplored text-to-4D setting and syn-thesize dynamic, animated 3D objects using score distillation methods with an additional temporal dimension. compared to previous work, we pursue a novel compositional generation-based approach, and combine text-to-image, text-to-video, and 3D-aware multiview diffusion models to provide feedback during 4D object optimization, thereby si-multaneously enforcing temporal consistency, high-quality visual appearance and realistic geometry. Our method, called Align Your Gaussians (A YG), leverages dynamic 3D Gaussian Splatting with deformation fields as 4D represen-tation. Crucial to AYG is a novel method to regularize the distribution of the moving 3D Gaussians and thereby sta-bilize the optimization and induce motion. We also pro-pose a motion amplification mechanism as well as a new autoregressive synthesis scheme to generate and combine multiple 4D sequences for longer generation. These techniques allow us to synthesize vivid dynamic scenes, out-perform previous work qualitatively and quantitatively and achieve state-of-the-art text-to-4D performance. Due to the Gaussian 4D representation, different 4D animations can be seamlessly combined, as we demonstrate. AYG opens up promising avenues for animation, simulation and digital content creation as well as synthetic data generation.</t>
  </si>
  <si>
    <t>The application of smart meters was delayed, leading to sparse power load data collection in industrial and commercial buildings, often encompassing only days to a few months of data. In contrast, deep learning models necessitate extensive datasets, spanning several years. To bridge this data deficit, this article proposes a hybrid forecasting method combining time-series generation adversarial network (TimeGAN) with a convolutional neural network (CNN)-enhanced long short-term memory (LSTM) neural network. Initially, the scarce dataset is expanded using synthetic data derived from TimeGAN. Subsequently, the comprehensive data undergo CNN filtering, optimizing the information extraction and expediting the forecasting network. The extracted information is then channeled into LSTM network for load forecasting. A case study is carried out using two-month power load data from four different industrial and commercial building types, underpins this methodology. Comparative analysis reveals that the proposed model effectively improves short-term power load forecasting accuracy.</t>
  </si>
  <si>
    <t>Data augmentation is a crucial technique for effectively learning deep models and for improving their generalization. It has shown remarkable performance gains on complex sets of problems, such as object detection and image classification. However, for sensor (time-series) data, its potential is not thoroughly explored even though the acquisition of large annotated sensor datasets is prohibitively expensive and challenging in real-life. In this work, we propose Sensor Augment - a generalized framework for automatically discovering data-specific augmentation strategies with black-box optimization search algorithms. Our approach makes use of the user-defined transformations to discover an optimal combination of the operations that can be used to train deep networks for a wide variety of tasks. Besides, we propose several augmentation operations that can be used to generate synthetic data and enrich the search space while harnessing existing functions. We show the efficacy of learned augmentation strategies on 7 multi-sensor datasets for 4 complex tasks. In our experiments, we see a substantial performance gain ranging from 1.5 to 10 F-score points over the baseline. We also show that the strategies can be learned from smaller subsets, and they can transfer well between related datasets.</t>
  </si>
  <si>
    <t>In this paper, the reasons behind the necessity for accurate and reliable test systems for network analysis are addressed, and the almost total absence of representative models for the European LV network is considered. Further, the possibility to exploit non-synthetic electric and geographical data, to build real networks is debated, along with a thorough demonstration of the potential in the work by Koirala et al. to prove the versatility of the tool – which also allows modular implementation of synthetic data – an altered version of the Non-Synthetic European Low Voltage Test System is developed. Distributed photovoltaic (PV) generation and plug-in electric vehicle (PEV) representative loads are integrated in a daily time series power flow analysis for different penetration levels. The results obtained from the stress test comply with the assertions of prior studies, with some exceptions. A moderated PV implementation – up to around 40% of the base energy absorption – is possible for appropriate voltage management, and widely improves the energy conditions, whilst PEV contributions to the load cannot be reduced because of mismatch. Furthermore, the research demonstrates that LV network capability to accommodate PV penetration is inversely proportional to PEV contribution to the load. To facilitate penetration, the implementation of regulation controls within the grid should be evaluated. Finally, concerns regarding power and voltage daily rate of change in the presence of high PV and PEV penetration are raised.</t>
  </si>
  <si>
    <t>Continuous-time Markov chains are used to model stochastic systems where transitions can occur at irregular times, e.g., birth-death processes, chemical reaction networks, population dynamics, and gene regulatory networks. We develop a method to learn a continuous-time Markov chain’s transition rate functions from fully observed time series. In contrast with existing methods, our method allows for transition rates to depend nonlinearly on both state variables and external covariates. The Gillespie algorithm is used to generate trajectories of stochastic systems where propensity functions (reaction rates) are known. Our method can be viewed as the inverse: given trajectories of a stochastic reaction network, we generate estimates of the propensity functions. While previous methods used linear or log-linear methods to link transition rates to covariates, we use neural networks, increasing the capacity and potential accuracy of learned models. In the chemical context, this enables the method to learn propensity functions from non-mass-action kinetics. We test our method with synthetic data generated from a variety of systems with known transition rates. We show that our method learns these transition rates with considerably more accuracy than log-linear methods, in terms of mean absolute error between ground truth and predicted transition rates. We also demonstrate an application of our methods to open-loop control of a continuous-time Markov chain.</t>
  </si>
  <si>
    <t>A key challenge to Geomagnetic Disturbance (GMD) studies is the scarcity of severe geomagnetic field data available to researchers due to its low event occurrence. This study aims to address this challenge by first creating realistic “synthetic” data that represents the geomagnetic field fluctuations caused by recent GMD events. This paper utilizes a machine-learning approach to generate synthetic geomagnetic field data. Specifically, the application and preliminary results of a modified form of the generative adversarial network (GAN) to create time-series synthetic geomagnetic field data of three different severities are described here. The purpose of this paper is to document the first step towards creating severe synthetic geomagnetic field data to advance power system research. Future studies beyond this paper will extend on this work to generate data representing severe GMD storms.</t>
  </si>
  <si>
    <t>In the continuously evolving and increasingly complex environment of power systems, utilizing Generative Adversarial Networks (GAN) to process and optimize multidimensional electric power data has grad-ually become a hot research topic. This paper explores the applications and challenges of utilizing GAN for large-scale electric power data processing, highlighting their ability to generate synthetic data amidst challenges like cost, equipment limitations, and data privacy in the power domain. While GAN showcase significant potential in enhancing time-series and image data sam-ples, they exhibit drawbacks, such as complex training and uncontrollable results. Therefore, various improved models, such as Conditional GAN, Wasserstein GAN, Wasserstein GAN-gradient penalty, etc. have been derived to address these issues, and are elaborated upon in the latter part of the review. Ultimately, this paper summarizes the current application challenges and future research directions of GAN in electric power systems.</t>
  </si>
  <si>
    <t>The deployment of Industrial Internet offers abundant passive data from manufacturing systems and networks, which enables data-driven modeling with high-data-demand, advanced statistical models such as Deep Neural Networks (DNNs). Deep Neural Networks (DNNs) have proven to be remarkably effective in supervised learning in critical manufacturing applications, such as AI-enabled automatic inspection, quality modeling, etc. However, there is a lack of performance guarantee of DNN models primarily due to data class imbalance, shifting distribution, and multi-modality variables (e.g., time series and images) in training and testing datasets collected in manufacturing. Inspired by active data generation through Design of Experiments (DoE) and passive observational data collection for manufacturing data analytics, we propose a SynthetIc Data gEneration and Sampling (SIDES) framework, to provide adequate DNN model performance through the improvement of training data preparation. In the SIDES framework, a bi-level Hierarchical Contextual Bandits is proposed to provide a scientific way to integrate DoE and observational data sampling, which optimizes DNNs' online learning performance. Multimodality-Aligned Variational Autoencoder transforms the multimodal predictors from manufacturing into a shared low-dimensional latent space for controlled data generation from DoE and effective sampling from observational data. The merits of SIDES are evaluated by a real case study of printed electronics with a binary multimodal data classification problem. Results show the advantages of the cost-effective integration of DoE in improving the DNNs' online learning performance.</t>
  </si>
  <si>
    <t>In the swift evolution of 5G cellular communication technology and Internet of Things (IoT), the consumer electronics market is booming. Consumer IoT has become an emerging industry. However, the development of the consumer IoT is subject to limited spectrum resources. Hence, this study suggests a smart spectrum sensing approach for consumer IoT based on GAN-GRU-YOLO. First, a Continuous Wavelet Transform (CWT) is used to capture frequency domain information from the received signals. A frequency domain feature matrix is constructed and then converted to a signal spectrogram to improve data diversity and enhance sensing. GAN is used to learn the signal spectrogram to generate more realistic synthetic data to achieve data enhancement and improve the classification performance of the overall model. Then, a two-branch GRU-YOLO network is employed to learn the signal characteristics in the time and frequency domains. The upper branch captures local feature information in the frequency domain and the YOLOv5 network captures high-level features. A combination of GRU and CNN in the lower branch extracts features from the data time series to ensure information continuity. Finally, the branch outputs are fused for further processing. The GAN-GRU-YOLO network has high generalization ability and efficiency. Compared with other methods, the proposed approach has a lower false alarm probability (Pf) and a higher detection probability (Pd). At a signal-to-noise (SNR) ratio of -15 dB, the Pd is 11% to 65% higher and the Pf is 25% to 61% lower than the ResNet, MobileNet, Transformer and YOLOv6 algorithms.</t>
  </si>
  <si>
    <t>Data shows an essential role in everyday life, particularly in the field of data analysis. It serves as a vital component for obtaining information used in decision-making processes. The rapid advancement of science and technology in data analysis has influenced the methods of data retrieval to be more efficient.One of the data engineering methods is the Skyline Query. The Skyline Query is a search method that generates interesting objects, referred to as skyline objects, which are superior to other objects and not worse than any other object in all attributes. However, the Skyline Query has a limitation as it does not consider time variables in its calculation algorithm, thus making it unable to process time interval-based queries.This article aims to address the issue of time interval-based Skyline queries on historical multidimensional data with a time series by modeling the Durable Skyline Query and designing a framework algorithm to process such queries. Two types of algorithms are created and compared: the grid-based and the naïve one. The effectiveness and efficiency of the algorithms are tested using real and synthetic data.Based on the experimental results, the grid algorithm outperforms the naive algorithm in independent (IND) and Forest Cover Type (FC) data, as it provides query results with computation time two to five times faster than the naïve algorithm. Several parameters that have an impact on precomputing and query processing time were also thoroughly observed in this work.</t>
  </si>
  <si>
    <t>We present an approach for estimating the period with which an action is repeated in a video. The crux of the approach lies in constraining the period prediction module to use temporal self-similarity as an intermediate representation bottleneck that allows generalization to unseen repetitions in videos in the wild. We train this model, called RepNet, with a synthetic dataset that is generated from a large unlabeled video collection by sampling short clips of varying lengths and repeating them with different periods and counts. This combination of synthetic data and a powerful yet constrained model, allows us to predict periods in a class-agnostic fashion. Our model substantially exceeds the state of the art performance on existing periodicity (PERTUBE) and repetition counting (QUVA) benchmarks. We also collect a new challenging dataset called Countix (~90 times larger than existing datasets) which captures the challenges of repetition counting in real-world videos. Project webpage: https://sites.google.com/view/repnet .</t>
  </si>
  <si>
    <t>Egocentric 3D human pose estimation with a single fisheye camera has drawn a significant amount of attention recently. However, existing methods struggle with pose estimation from in-the-wild images, because they can only be trained on synthetic data due to the unavailability of large-scale in-the-wild egocentric datasets. Furthermore, these methods easily fail when the body parts are occluded by or interacting with the surrounding scene. To address the shortage of in-the-wild data, we collect a large-scale in-the-wild egocentric dataset called Egocentric Poses in the Wild (EgoPW). This dataset is captured by a head-mounted fisheye camera and an auxiliary external camera, which provides an additional observation of the human body from a third-person perspective during training. We present a new egocentric pose estimation method, which can be trained on the new dataset with weak external supervision. Specifically, we first generate pseudo labels for the EgoPW dataset with a spatio-temporal optimization method by incorporating the external-view supervision. The pseudo labels are then used to train an egocentric pose estimation network. To facilitate the network training, we propose a novel learning strategy to supervise the egocentric features with the high-quality features extracted by a pretrained external-view pose estimation model. The experiments show that our method predicts accurate 3D poses from a single in-the-wild egocentric image and outperforms the state-of-the-art methods both quantitatively and qualitatively.</t>
  </si>
  <si>
    <t>Formal methods provide very powerful tools and techniques for the design and analysis of complex systems. Their practical application remains however limited, due to the widely accepted belief that formal methods require extensive expertise and a steep learning curve. Writing correct formal specifications in form of logical formulas is still considered to be a difficult and error prone task. In this paper we propose DeepSTL, a tool and technique for the translation of informal requirements, given as free English sentences, into Signal Temporal Logic (STL), a formal specification language for cyber-physical systems, used both by academia and advanced research labs in industry. A major challenge to devise such a translator is the lack of publicly available informal requirements and formal specifications. We propose a two-step workflow to address this challenge. We first design a grammar-based generation technique of synthetic data, where each output is a random STL formula and its associated set of possible English translations. In the second step, we use a state-of-the-art transformer-based neural translation technique, to train an accurate attentional translator of English to STL. The experimental results show high translation quality for patterns of English requirements that have been well trained, making this workflow promising to be extended for processing more complex translation tasks.</t>
  </si>
  <si>
    <t>Deep learning is being widely utilized in industrial process monitoring, control, and optimization. However, in the wastewater industry, its applications are still underexplored. This is because deep learning requires a large amount of labeled training data to induce effective predictive models. Owing to the high cost of sensors and frequency and delay in sampling and laboratory analytics, wastewater treatment process data can be sparse with varying frequencies. One option to address training data limitations is to use transfer learning. However, owing to the large covariate shift between the commonly adopted source domains for transfer learning and the target domain of wastewater processes, this approach leads to unacceptable performance. We address this issue by proposing a novel synthetic data generation method for deep predictive modeling of wastewater plants. Employing a Markov process that utilizes random walk, our technique enables the generation of abundant annotated data for our target domain. The method preserves the temporal dynamics and distribution of the original data, thereby closely mimicking the potential original samples of the domain. We extensively evaluate our method over two different high-rate-algae-based treatment datasets, demonstrating considerable performance gains over existing transfer learning. Our proposed algorithm can assist plant operators to deploy responsive supportive models with limited data.</t>
  </si>
  <si>
    <t>This study presents a deep-learning (DL) methodology using 3-D convolutional neural networks (CNNs) to detect defects in carbon fiber-reinforced polymer (CFRP) composites through volumetric ultrasonic testing (UT) data. Acquiring large amounts of ultrasonic training data experimentally is expensive and time-consuming. To address this issue, a synthetic data generation method was extended to incorporate volumetric data. By preserving the complete volumetric data, complex preprocessing is reduced, and the model can utilize spatial and temporal information that is lost during imaging. This enables the model to utilize important features that might be overlooked otherwise. The performance of three architectures was compared. The first architecture is prevalent in the literature for the classification of volumetric datasets. The second demonstrated a hand-designed approach to architecture design, with modifications to the first architecture to address the challenges of this specific task. A key modification was the use of cuboidal kernels to account for the large aspect ratios seen in ultrasonic data. The third architecture was discovered through neural architecture search (NAS) from a modified 3-D residual neural network (ResNet) search space. In addition, domain-specific augmentation methods were incorporated during training, resulting in significant improvements in model performance, with a mean accuracy improvement of 22.4% on the discovered architecture. The discovered architecture demonstrated the best performance with a mean accuracy increase of 7.9% over the second-best model. It was able to consistently detect all defects while maintaining a model size smaller than most 2-D ResNets. Each model had an inference time of less than 0.5 s, making them efficient for the interpretation of large amounts of data.</t>
  </si>
  <si>
    <t>Cetaceans are phenomenal swimmers, but the marine environment makes it difficult to directly observe and quantify their dynamic swimming behavior. Biologging tags are often used to measure animal movement in the wild. But these embedded systems only measure movement kinematics where they are attached, and cannot measure the hydrodynamic forces the animals use to swim. Here, we present a framework that leverages a low-order model of dolphin swimming dynamics and kinematic data (orientation, depth, speed) collected from a biologging tag to: A) estimate the sagittal-plane body kinematics of swimming bottlenose dolphins (Tursiops truncatus); and B) estimate swimming kinetics and propulsive efficiency during steady-state swimming. Body kinematics for the segmented dolphin model were estimated from tag data using a temporal convolutional network that was trained using a synthetic data set. The estimated segment angles had errors of less than 2° from the true body joint angles. The measured and estimated kinematic data were used as inputs for the dolphin model to estimate the internal and external forces generated during swimming. The estimated kinematics and kinetics compare with published results, and the estimated propulsive efficiency were typically greater than 70% across the range of swimming speeds investigated. These results enable per stoke estimates of propulsive efficiency, and provide the foundation for an approach that can be used in the future to estimate the swimming biomechanics of dolphins in the wild.</t>
  </si>
  <si>
    <t>Marine snow is formed by the aggregation of small particles of organic debris and inorganic sediments that settle through the water column and give the appearance of snow falling through the sky. Although critical to aquatic ecosystems, marine snow can potentially compromise underwater computer vision tasks. This works begins with a survey of techniques for overcoming such issues. Since many recent techniques rely on machine learning, which in turn relies on large amounts of training data, we also survey current approaches at generating such data. After discussing opportunities in existing approaches, we present novel solutions for simulation, isolation, and removal of marine snow in both images and video. Unlike other approaches, we focus on simulating marine snow in industrial scenarios with moving cameras and photorealistic discoloration, lens distortion, and motion blur typical in imagery collected by underwater robots. To remove the marine snow, we use only synthetic data, including a new dataset that we share online, to train a convolutional autoencoder extended to consider temporal information in consecutive video frames. Experiments are then conducted on two real datasets – one collected by an autonomous underwater vehicle in a shallow lake and the other by a remotely-operated vehicle in the deep sea.</t>
  </si>
  <si>
    <t>Due to the difficulty of replicating the real conditions during training, supervised algorithms for spacecraft pose estimation experience a drop in performance when trained on synthetic data and applied to real operational data. To address this issue, we propose a test-time adaptation approach that leverages the temporal redundancy between images acquired during close proximity operations. Our approach involves extracting features from sequential spacecraft images, estimating their poses, and then using this information to synthesise a reconstructed view. We establish a self-supervised learning objective by comparing the synthesised view with the actual one. During training, we supervise both pose estimation and image synthesis, while at test-time, we optimise the self-supervised objective. Additionally, we introduce a regularisation loss to prevent solutions that are not consistent with the keypoint structure of the spacecraft. Our code is available at: https://github.com/JotaBravo/spacecraft-tta.</t>
  </si>
  <si>
    <t>Generating realistic simulations is critical for autonomous system applications such as self-driving and human-robot interactions. However, driving simulators nowadays still have difficulty in generating controllable, diverse, and rule-compliant behaviors for road participants: Rule-based models cannot produce diverse behaviors and require careful tuning, whereas learning-based methods imitate the policy from data but are not designed to follow the rules explicitly. Besides, the real-world datasets are by nature “single-outcome”, making the learning method hard to generate diverse behaviors. In this letter, we leverage Signal Temporal Logic (STL) and Diffusion Models to learn controllable, diverse, and rule-aware policy. We first calibrate the STL on the real-world data, then generate diverse synthetic data using trajectory optimization, and finally learn the rectified diffusion policy on the augmented dataset. We test on the NuScenes dataset and our approach can achieve the most diverse rule-compliant trajectories compared to other baselines, with a runtime 1/17X to the second-best approach. In the closed-loop testing, our approach reaches the highest diversity, rule satisfaction rate, and the least collision rate. Our method can generate varied characteristics conditional on different STL parameters in testing. A case study on human-robot encounter scenarios shows our approach can generate diverse and closed-to-oracle trajectories.</t>
  </si>
  <si>
    <t>Ride-hailing services have gained tremendous importance in social life today, and the amount of resources involved have been hiking up. Ride-request data has been crucial in the research of improving ride-hailing efficiency and minimizing the cost. This work aims to model human mobility patterns to generate realistic ride-requests, addressing the prevailing problem of lack of historical training data and realistic synthetic data for different hypothetical scenarios. Synthetic generation also inherently carries anonymity. In particular, our work focuses on modeling both spatial and temporal distributions jointly for ride-hailing services. A Ride-Request Wasserstein Generative Adversarial Network (RR-WGAN) is proposed to generate plausible pick-up and drop-off geolocations. The generated ride-requests are extensively evaluated under a wide range of criteria we design, giving a comprehensive understanding of how the model performs. The proposed approach has achieved better performance than state-of-the-art methods in most scenarios. We believe this approach could provide value for ride-hailing service providers, research communities, and policy-makers.</t>
  </si>
  <si>
    <t>Virtual Power Plants (VPPs) play a crucial role in the increasing grid and market integration of distributed energy resources. However, as VPP complexity and geographic scale increase, the variable nature of PV generation makes accurate prediction of the VPP aggregate output challenging. The problem is further exacerbated by the paucity of smart meter data, making some prosumers unobservable to the VPP aggregator. To address these challenges, we propose a Bayesian Vector Autoregression approach to quantify the generation variance of a VPP consisting of an aggregation of residential rooftop PV systems spread over a large geographical area. The key idea is to generate synthetic data for unobserved prosumers using observed prosumers’ local correlation microstructure and temporal cross-correlation, allowing the simulation of the VPP output. We demonstrate the efficacy of the proposed approach by using two different Australian data sets. We study two use cases, considering the impact of the level of prosumer observability and the VPP size on the variance of the aggregate VPP output. Compared to the existing approaches, the proposed nonparametric approach provides a more accurate forecast of VPP output variance, allowing the VPP operator to manage market risk better.</t>
  </si>
  <si>
    <t>Dysarthria is a speech problem acquired at birth due to cerebral palsy (CP) or developed after severe brain damage. Dysarthria affects more than 70% of Parkinson's patients and 10% to 65% of people with traumatic brain injury. It is critical to detect dysarthria and other voice speech difficulties early to diagnose the underlying cause. Intelligent systems capable of identifying dysarthria with incredible precision have been developed using audio processing techniques and various deep learning models. This paper presents a hybrid CNN-LSTM model for classifying patients with dysarthria using audio recordings. The CNN-LSTM combination helps capture spatial and temporal information where CNN acts as a feature extractor while LSTM functions as a classifier. The proposed model was trained on the publicly available 9184 audio recordings from the TORGO dataset, and various audio augmentation techniques were employed to generate synthetic data. A total of 128 features were extracted using Mel Frequency Cepstral Coefficients (MFCC) and fed into the architecture as inputs. The K-fold cross-validation technique was used to avoid overfitting and increase the generalization capability of the model. The proposed architecture achieved a state-of-the-art 99.59% accuracy on the dataset. The presented work will minimize the workload of speech pathologists and help them detect dysarthria precisely and effectively.</t>
  </si>
  <si>
    <t>Sign language is a complex visual language, and automatic interpretations of sign language can facilitate communication involving deaf individuals. As one of the essential components of sign language, fingerspelling connects the natural spoken languages to the sign language and expands the scale of sign language vocabulary. In practice, it is challenging to analyze fingerspelling alphabets due to their signing speed and small motion range. The usage of synthetic data has the potential of further improving fingerspelling alphabets analysis at scale. In this paper, we evaluate how different video-based human representations perform in a framework for Alphabet Generation for American Sign Language (ASL). We tested three mainstream video-based human representations: two-stream inflated 3D ConvNet, 3D landmarks of body joints, and rotation matrices of body joints. We also evaluated the effect of different skeleton graphs and selected body joints. The generation process of ASL fingerspelling used a transformer-based Conditional Variational Autoencoder. To train the model, we collected ASL alphabet signing videos from 17 signers with dynamic alphabet signing. The generated alphabets were evaluated using automatic metrics of quality such as FID, and we also considered supervised metrics by recognizing the generated entries using Spatio-Temporal Graph Convolutional Networks. Our experiments show that using the rotation matrices of the upper body joints and the signing hand give the best results for the generation of ASL alphabet signing. Going forward, our goal is to produce articulated fingerspelling words by combining individual alphabets learned in this work.</t>
  </si>
  <si>
    <t>This paper presents a dynamic transport model of a gaseous compound such as carbon dioxide based on the diffusion-convection through a three layered media composed of: a liquid medium (blood), a membrane (skin), a gaseous medium (air). The objective is to estimate the signal defined by the time variations in the concentration of the gaseous compound dissolved in the liquid medium based solely on the measurement signal defined by the time variations of the concentration of the gaseous compound in the gaseous medium. This dynamic model makes it possible to formulate the direct transport model in the form of a Markovian model with hidden states in order to generate synthetic data. We propose to implement a Kalman filter to calculate from the noisy observed variables, the hidden variables of the model, and in particular the concentration of the gaseous compound in the liquid medium. The challenge is to model the temporal evolution of a concentration profile as a function of time and depth taking into account the heterogeneity of the diffusion coefficients and the partition coefficients associated with the three media considered. The objective of this time recursive processing is to design an algorithm, which can be carried out on an embedded processor, taking into account the constraints of limited computing capacity. The application we are dealing with concerns the transcutaneous measurement of blood carbon dioxide in the forearm using an autonomous wristband-type worn device, in particular for monitoring respiratory diseases at home[1], [2].</t>
  </si>
  <si>
    <t>Taking photographs "in-the-wild" is often hindered by fence obstructions that stand between the camera user and the scene of interest, and which are hard or impossible to avoid. De-fencing is the algorithmic process of automatically removing such obstructions from images, revealing the invisible parts of the scene. While this problem can be formulated as a combination of fence segmentation and image inpainting, this often leads to implausible hallucinations of the occluded regions. Existing multi-frame approaches rely on propagating information to a selected keyframe from its temporal neighbors, but they are often inefficient and struggle with alignment of severely obstructed images. In this work we draw inspiration from the video completion literature, and develop a simplified framework for multi-frame de-fencing that computes high quality flow maps directly from obstructed frames, and uses them to accurately align frames. Our primary focus is efficiency and practicality in a real world setting: the input to our algorithm is a short image burst (5 frames) – a data modality commonly available in modern smartphones– and the output is a single reconstructed keyframe, with the fence removed. Our approach leverages simple yet effective CNN modules, trained on carefully generated synthetic data, and outperforms more complicated alternatives real bursts, both quantitatively and qualitatively, while running real-time.</t>
  </si>
  <si>
    <t>Human performance capture from RGB videos in unconstrained environments has become very popular for applications that require generating virtual avatars or digital actors. SOTA methods use neural network (NN) techniques to estimate the shape directly from photos, yielding a simplified model of the human body. While effective, NN techniques frequently fail under challenging poses and do not preserve temporal consistency. On the other hand, optimization-based methods like shape-from-silhouette can produce more precise reconstruction; however, they typically require a good initialization and are computationally more intensive than NN. To address issues of previous methods, this work proposes a learning-based approach for optimizing fine-grained shape representation from a monocular RGB video. Our main idea is to sequentially recover different shape details (i.e. average shape, clothing, wrinkles) using separate neural networks. At each level, our network takes the sparse/noisy gradients of body mesh vertices w.r.t. the shape, and predicts dense gradients to update the body shape. Despite being trained on synthetic data, these networks have surprisingly good generalization to real images. Experimental validation shows that our approach outperforms NN approaches in recovering shape details while also being an order of magnitude faster than optimization-based methods and robust across varied poses and novel views.</t>
  </si>
  <si>
    <t>In this study, we tackle the critical challenge of imbalanced human acivity datasets, which has long hindered the advancement of human activity recognition (HAR) systems. To address this issue, we propose a novel multi-sensor data synthesis method based on generative adversarial networks (GANs). This innovative approach allows us to synthetically generate high-quality data for underrepresented behaviors, thereby balancing the dataset and enhancing the performance of downstream HAR tasks. Recognizing the importance of preserving the inherent relationships between sensor modalities, our algorithm considers the common features shared across multiple sensors. Through a spatial transformation mechanism, we are able to seamlessly translate the characteristics of different wearable sensors, ensuring the generated data maintains a high degree of consistency and specificity. To further bolster the authenticity and diversity of the synthetic data, we incorporate an auxiliary classifier that discriminates between real and generated samples. The classification loss is then seamlessly integrated into the GAN's training objective, providing valuable guidance for the network's optimization. Extensive evaluations across three key dimensions - temporal dynamics, data similarity, and category differentiation - demonstrate the HAR-STGAN algorithm's superior performance compared to state-of-the-art alternatives.</t>
  </si>
  <si>
    <t>This paper introduces 5GT-GAN, a novel approach leveraging generative adversarial networks (GANs) to create synthetic mobile Internet traffic data, particularly tailored to smart city applications. Given the challenges of data scarcity and privacy concerns in the context of 5G, generating synthetic data becomes a crucial aspect for effectively deploying AI-driven systems in real-world scenarios. 5GT-GAN integrates unsupervised GAN schemes with the ability to manage temporal dynamics through supervised autoregressive models, successfully generating large-scale synthetic mobile Internet traffic data. Our experimental results illustrate the superior performance of 5GT-GAN in terms of mean squared error (MSE) and mean absolute error (MAE) compared to traditional models. The use of “Train Synthetic Test Real” (TSTR) and “Train Real Test Synthetic” (TRTS) methodologies affirmed the model’s effectiveness with (0.0023 MAE, 0.0074 MSE) and (0.0045 MAE, 0.0092 MSE) respectively. Moreover, the model’s runtime complexity of O(n log n) emphasized its efficiency in handling larger datasets, an edge over traditional models. The study also identifies potential future work in augmenting data for traffic prediction and integrating self-attention mechanisms to enhance the capabilities of the model further.</t>
  </si>
  <si>
    <t>https://ieeexplore.ieee.org/stamp/stamp.jsp?arnumber=10482479</t>
  </si>
  <si>
    <t>https://ieeexplore.ieee.org/stamp/stamp.jsp?arnumber=10220544</t>
  </si>
  <si>
    <t>https://ieeexplore.ieee.org/stamp/stamp.jsp?arnumber=10169365</t>
  </si>
  <si>
    <t>https://ieeexplore.ieee.org/stamp/stamp.jsp?arnumber=9421374</t>
  </si>
  <si>
    <t>https://ieeexplore.ieee.org/stamp/stamp.jsp?arnumber=10178496</t>
  </si>
  <si>
    <t>https://ieeexplore.ieee.org/stamp/stamp.jsp?arnumber=10178819</t>
  </si>
  <si>
    <t>https://ieeexplore.ieee.org/stamp/stamp.jsp?arnumber=9453485</t>
  </si>
  <si>
    <t>https://ieeexplore.ieee.org/stamp/stamp.jsp?arnumber=10032385</t>
  </si>
  <si>
    <t>https://ieeexplore.ieee.org/stamp/stamp.jsp?arnumber=10595733</t>
  </si>
  <si>
    <t>https://ieeexplore.ieee.org/stamp/stamp.jsp?arnumber=9921598</t>
  </si>
  <si>
    <t>https://ieeexplore.ieee.org/stamp/stamp.jsp?arnumber=10605528</t>
  </si>
  <si>
    <t>https://ieeexplore.ieee.org/stamp/stamp.jsp?arnumber=10020837</t>
  </si>
  <si>
    <t>https://ieeexplore.ieee.org/stamp/stamp.jsp?arnumber=10556140</t>
  </si>
  <si>
    <t>https://ieeexplore.ieee.org/stamp/stamp.jsp?arnumber=10041984</t>
  </si>
  <si>
    <t>https://ieeexplore.ieee.org/stamp/stamp.jsp?arnumber=10600465</t>
  </si>
  <si>
    <t>https://ieeexplore.ieee.org/stamp/stamp.jsp?arnumber=10332555</t>
  </si>
  <si>
    <t>https://ieeexplore.ieee.org/stamp/stamp.jsp?arnumber=10528335</t>
  </si>
  <si>
    <t>https://ieeexplore.ieee.org/stamp/stamp.jsp?arnumber=9679006</t>
  </si>
  <si>
    <t>https://ieeexplore.ieee.org/stamp/stamp.jsp?arnumber=10346702</t>
  </si>
  <si>
    <t>https://ieeexplore.ieee.org/stamp/stamp.jsp?arnumber=10389782</t>
  </si>
  <si>
    <t>https://ieeexplore.ieee.org/stamp/stamp.jsp?arnumber=9680264</t>
  </si>
  <si>
    <t>https://ieeexplore.ieee.org/stamp/stamp.jsp?arnumber=9621365</t>
  </si>
  <si>
    <t>https://ieeexplore.ieee.org/stamp/stamp.jsp?arnumber=9120214</t>
  </si>
  <si>
    <t>https://ieeexplore.ieee.org/stamp/stamp.jsp?arnumber=10621531</t>
  </si>
  <si>
    <t>https://ieeexplore.ieee.org/stamp/stamp.jsp?arnumber=10493613</t>
  </si>
  <si>
    <t>https://ieeexplore.ieee.org/stamp/stamp.jsp?arnumber=9449483</t>
  </si>
  <si>
    <t>https://ieeexplore.ieee.org/stamp/stamp.jsp?arnumber=10463441</t>
  </si>
  <si>
    <t>https://ieeexplore.ieee.org/stamp/stamp.jsp?arnumber=9064715</t>
  </si>
  <si>
    <t>https://ieeexplore.ieee.org/stamp/stamp.jsp?arnumber=10114940</t>
  </si>
  <si>
    <t>https://ieeexplore.ieee.org/stamp/stamp.jsp?arnumber=9054570</t>
  </si>
  <si>
    <t>https://ieeexplore.ieee.org/stamp/stamp.jsp?arnumber=10167785</t>
  </si>
  <si>
    <t>https://ieeexplore.ieee.org/stamp/stamp.jsp?arnumber=10152457</t>
  </si>
  <si>
    <t>https://ieeexplore.ieee.org/stamp/stamp.jsp?arnumber=9589716</t>
  </si>
  <si>
    <t>https://ieeexplore.ieee.org/stamp/stamp.jsp?arnumber=10171153</t>
  </si>
  <si>
    <t>https://ieeexplore.ieee.org/stamp/stamp.jsp?arnumber=9680100</t>
  </si>
  <si>
    <t>https://ieeexplore.ieee.org/stamp/stamp.jsp?arnumber=10285809</t>
  </si>
  <si>
    <t>https://ieeexplore.ieee.org/stamp/stamp.jsp?arnumber=9717203</t>
  </si>
  <si>
    <t>https://ieeexplore.ieee.org/stamp/stamp.jsp?arnumber=9763211</t>
  </si>
  <si>
    <t>https://ieeexplore.ieee.org/stamp/stamp.jsp?arnumber=9458737</t>
  </si>
  <si>
    <t>https://ieeexplore.ieee.org/stamp/stamp.jsp?arnumber=10386377</t>
  </si>
  <si>
    <t>https://ieeexplore.ieee.org/stamp/stamp.jsp?arnumber=10487583</t>
  </si>
  <si>
    <t>https://ieeexplore.ieee.org/stamp/stamp.jsp?arnumber=10407328</t>
  </si>
  <si>
    <t>https://ieeexplore.ieee.org/stamp/stamp.jsp?arnumber=9884511</t>
  </si>
  <si>
    <t>https://ieeexplore.ieee.org/stamp/stamp.jsp?arnumber=10253446</t>
  </si>
  <si>
    <t>https://ieeexplore.ieee.org/stamp/stamp.jsp?arnumber=10236560</t>
  </si>
  <si>
    <t>https://ieeexplore.ieee.org/stamp/stamp.jsp?arnumber=9951271</t>
  </si>
  <si>
    <t>https://ieeexplore.ieee.org/stamp/stamp.jsp?arnumber=9207337</t>
  </si>
  <si>
    <t>https://ieeexplore.ieee.org/stamp/stamp.jsp?arnumber=10221869</t>
  </si>
  <si>
    <t>https://ieeexplore.ieee.org/stamp/stamp.jsp?arnumber=9414142</t>
  </si>
  <si>
    <t>https://ieeexplore.ieee.org/stamp/stamp.jsp?arnumber=9323670</t>
  </si>
  <si>
    <t>https://ieeexplore.ieee.org/stamp/stamp.jsp?arnumber=10565114</t>
  </si>
  <si>
    <t>https://ieeexplore.ieee.org/stamp/stamp.jsp?arnumber=9945231</t>
  </si>
  <si>
    <t>https://ieeexplore.ieee.org/stamp/stamp.jsp?arnumber=10194882</t>
  </si>
  <si>
    <t>https://ieeexplore.ieee.org/stamp/stamp.jsp?arnumber=9302941</t>
  </si>
  <si>
    <t>https://ieeexplore.ieee.org/stamp/stamp.jsp?arnumber=10180965</t>
  </si>
  <si>
    <t>https://ieeexplore.ieee.org/stamp/stamp.jsp?arnumber=9871155</t>
  </si>
  <si>
    <t>https://ieeexplore.ieee.org/stamp/stamp.jsp?arnumber=10151321</t>
  </si>
  <si>
    <t>https://ieeexplore.ieee.org/stamp/stamp.jsp?arnumber=9894213</t>
  </si>
  <si>
    <t>https://ieeexplore.ieee.org/stamp/stamp.jsp?arnumber=10635109</t>
  </si>
  <si>
    <t>https://ieeexplore.ieee.org/stamp/stamp.jsp?arnumber=10404633</t>
  </si>
  <si>
    <t>https://ieeexplore.ieee.org/stamp/stamp.jsp?arnumber=10003828</t>
  </si>
  <si>
    <t>https://ieeexplore.ieee.org/stamp/stamp.jsp?arnumber=10144395</t>
  </si>
  <si>
    <t>https://ieeexplore.ieee.org/stamp/stamp.jsp?arnumber=9931413</t>
  </si>
  <si>
    <t>https://ieeexplore.ieee.org/stamp/stamp.jsp?arnumber=10575112</t>
  </si>
  <si>
    <t>https://ieeexplore.ieee.org/stamp/stamp.jsp?arnumber=10478645</t>
  </si>
  <si>
    <t>https://ieeexplore.ieee.org/stamp/stamp.jsp?arnumber=10227473</t>
  </si>
  <si>
    <t>https://ieeexplore.ieee.org/stamp/stamp.jsp?arnumber=9312441</t>
  </si>
  <si>
    <t>https://ieeexplore.ieee.org/stamp/stamp.jsp?arnumber=10477553</t>
  </si>
  <si>
    <t>https://ieeexplore.ieee.org/stamp/stamp.jsp?arnumber=9637821</t>
  </si>
  <si>
    <t>https://ieeexplore.ieee.org/stamp/stamp.jsp?arnumber=9978793</t>
  </si>
  <si>
    <t>https://ieeexplore.ieee.org/stamp/stamp.jsp?arnumber=9698702</t>
  </si>
  <si>
    <t>https://ieeexplore.ieee.org/stamp/stamp.jsp?arnumber=10341043</t>
  </si>
  <si>
    <t>https://ieeexplore.ieee.org/stamp/stamp.jsp?arnumber=10337925</t>
  </si>
  <si>
    <t>https://ieeexplore.ieee.org/stamp/stamp.jsp?arnumber=10016580</t>
  </si>
  <si>
    <t>https://ieeexplore.ieee.org/stamp/stamp.jsp?arnumber=10051968</t>
  </si>
  <si>
    <t>https://ieeexplore.ieee.org/stamp/stamp.jsp?arnumber=9157335</t>
  </si>
  <si>
    <t>https://ieeexplore.ieee.org/stamp/stamp.jsp?arnumber=9688255</t>
  </si>
  <si>
    <t>https://ieeexplore.ieee.org/stamp/stamp.jsp?arnumber=10378366</t>
  </si>
  <si>
    <t>https://ieeexplore.ieee.org/stamp/stamp.jsp?arnumber=9398668</t>
  </si>
  <si>
    <t>https://ieeexplore.ieee.org/stamp/stamp.jsp?arnumber=9253624</t>
  </si>
  <si>
    <t>https://ieeexplore.ieee.org/stamp/stamp.jsp?arnumber=10223392</t>
  </si>
  <si>
    <t>https://ieeexplore.ieee.org/stamp/stamp.jsp?arnumber=10263811</t>
  </si>
  <si>
    <t>https://ieeexplore.ieee.org/stamp/stamp.jsp?arnumber=10229990</t>
  </si>
  <si>
    <t>https://ieeexplore.ieee.org/stamp/stamp.jsp?arnumber=10516478</t>
  </si>
  <si>
    <t>https://ieeexplore.ieee.org/stamp/stamp.jsp?arnumber=9663759</t>
  </si>
  <si>
    <t>https://ieeexplore.ieee.org/stamp/stamp.jsp?arnumber=9835511</t>
  </si>
  <si>
    <t>https://ieeexplore.ieee.org/stamp/stamp.jsp?arnumber=10282733</t>
  </si>
  <si>
    <t>https://ieeexplore.ieee.org/stamp/stamp.jsp?arnumber=10448448</t>
  </si>
  <si>
    <t>https://ieeexplore.ieee.org/stamp/stamp.jsp?arnumber=10035274</t>
  </si>
  <si>
    <t>https://ieeexplore.ieee.org/stamp/stamp.jsp?arnumber=9140577</t>
  </si>
  <si>
    <t>https://ieeexplore.ieee.org/stamp/stamp.jsp?arnumber=10603780</t>
  </si>
  <si>
    <t>https://ieeexplore.ieee.org/stamp/stamp.jsp?arnumber=10642090</t>
  </si>
  <si>
    <t>https://ieeexplore.ieee.org/stamp/stamp.jsp?arnumber=10465783</t>
  </si>
  <si>
    <t>https://ieeexplore.ieee.org/stamp/stamp.jsp?arnumber=9672718</t>
  </si>
  <si>
    <t>https://ieeexplore.ieee.org/stamp/stamp.jsp?arnumber=10606278</t>
  </si>
  <si>
    <t>https://ieeexplore.ieee.org/stamp/stamp.jsp?arnumber=9577825</t>
  </si>
  <si>
    <t>https://ieeexplore.ieee.org/stamp/stamp.jsp?arnumber=9981514</t>
  </si>
  <si>
    <t>https://ieeexplore.ieee.org/stamp/stamp.jsp?arnumber=9778969</t>
  </si>
  <si>
    <t>https://ieeexplore.ieee.org/stamp/stamp.jsp?arnumber=10219970</t>
  </si>
  <si>
    <t>https://ieeexplore.ieee.org/stamp/stamp.jsp?arnumber=10203759</t>
  </si>
  <si>
    <t>https://ieeexplore.ieee.org/stamp/stamp.jsp?arnumber=10224686</t>
  </si>
  <si>
    <t>https://ieeexplore.ieee.org/stamp/stamp.jsp?arnumber=9341050</t>
  </si>
  <si>
    <t>https://ieeexplore.ieee.org/stamp/stamp.jsp?arnumber=10656968</t>
  </si>
  <si>
    <t>https://ieeexplore.ieee.org/stamp/stamp.jsp?arnumber=10655816</t>
  </si>
  <si>
    <t>https://ieeexplore.ieee.org/stamp/stamp.jsp?arnumber=8943960</t>
  </si>
  <si>
    <t>https://ieeexplore.ieee.org/stamp/stamp.jsp?arnumber=9592834</t>
  </si>
  <si>
    <t>https://ieeexplore.ieee.org/stamp/stamp.jsp?arnumber=9564670</t>
  </si>
  <si>
    <t>https://ieeexplore.ieee.org/stamp/stamp.jsp?arnumber=9523157</t>
  </si>
  <si>
    <t>https://ieeexplore.ieee.org/stamp/stamp.jsp?arnumber=9699075</t>
  </si>
  <si>
    <t>https://ieeexplore.ieee.org/stamp/stamp.jsp?arnumber=9781420</t>
  </si>
  <si>
    <t>https://ieeexplore.ieee.org/stamp/stamp.jsp?arnumber=10022133</t>
  </si>
  <si>
    <t>https://ieeexplore.ieee.org/stamp/stamp.jsp?arnumber=10262292</t>
  </si>
  <si>
    <t>https://ieeexplore.ieee.org/stamp/stamp.jsp?arnumber=9616176</t>
  </si>
  <si>
    <t>https://ieeexplore.ieee.org/stamp/stamp.jsp?arnumber=9191412</t>
  </si>
  <si>
    <t>https://ieeexplore.ieee.org/stamp/stamp.jsp?arnumber=9926903</t>
  </si>
  <si>
    <t>https://ieeexplore.ieee.org/stamp/stamp.jsp?arnumber=9130837</t>
  </si>
  <si>
    <t>https://ieeexplore.ieee.org/stamp/stamp.jsp?arnumber=10123429</t>
  </si>
  <si>
    <t>https://ieeexplore.ieee.org/stamp/stamp.jsp?arnumber=10124961</t>
  </si>
  <si>
    <t>https://ieeexplore.ieee.org/stamp/stamp.jsp?arnumber=9548234</t>
  </si>
  <si>
    <t>https://ieeexplore.ieee.org/stamp/stamp.jsp?arnumber=10079202</t>
  </si>
  <si>
    <t>https://ieeexplore.ieee.org/stamp/stamp.jsp?arnumber=10078544</t>
  </si>
  <si>
    <t>https://ieeexplore.ieee.org/stamp/stamp.jsp?arnumber=10512514</t>
  </si>
  <si>
    <t>https://ieeexplore.ieee.org/stamp/stamp.jsp?arnumber=10260330</t>
  </si>
  <si>
    <t>https://ieeexplore.ieee.org/stamp/stamp.jsp?arnumber=10359991</t>
  </si>
  <si>
    <t>https://ieeexplore.ieee.org/stamp/stamp.jsp?arnumber=10568993</t>
  </si>
  <si>
    <t>https://ieeexplore.ieee.org/stamp/stamp.jsp?arnumber=10330858</t>
  </si>
  <si>
    <t>https://ieeexplore.ieee.org/stamp/stamp.jsp?arnumber=10278111</t>
  </si>
  <si>
    <t>https://ieeexplore.ieee.org/stamp/stamp.jsp?arnumber=9157209</t>
  </si>
  <si>
    <t>https://ieeexplore.ieee.org/stamp/stamp.jsp?arnumber=9691783</t>
  </si>
  <si>
    <t>https://ieeexplore.ieee.org/stamp/stamp.jsp?arnumber=9985998</t>
  </si>
  <si>
    <t>https://ieeexplore.ieee.org/stamp/stamp.jsp?arnumber=9880401</t>
  </si>
  <si>
    <t>https://ieeexplore.ieee.org/stamp/stamp.jsp?arnumber=9794051</t>
  </si>
  <si>
    <t>https://ieeexplore.ieee.org/stamp/stamp.jsp?arnumber=9773343</t>
  </si>
  <si>
    <t>https://ieeexplore.ieee.org/stamp/stamp.jsp?arnumber=9086451</t>
  </si>
  <si>
    <t>https://ieeexplore.ieee.org/stamp/stamp.jsp?arnumber=9338278</t>
  </si>
  <si>
    <t>https://ieeexplore.ieee.org/stamp/stamp.jsp?arnumber=10178849</t>
  </si>
  <si>
    <t>https://ieeexplore.ieee.org/stamp/stamp.jsp?arnumber=10143663</t>
  </si>
  <si>
    <t>https://ieeexplore.ieee.org/stamp/stamp.jsp?arnumber=10398267</t>
  </si>
  <si>
    <t>https://ieeexplore.ieee.org/stamp/stamp.jsp?arnumber=10051163</t>
  </si>
  <si>
    <t>https://ieeexplore.ieee.org/stamp/stamp.jsp?arnumber=10252811</t>
  </si>
  <si>
    <t>https://ieeexplore.ieee.org/stamp/stamp.jsp?arnumber=10103393</t>
  </si>
  <si>
    <t>https://ieeexplore.ieee.org/stamp/stamp.jsp?arnumber=10552046</t>
  </si>
  <si>
    <t>https://ieeexplore.ieee.org/stamp/stamp.jsp?arnumber=10638176</t>
  </si>
  <si>
    <t>https://ieeexplore.ieee.org/stamp/stamp.jsp?arnumber=9447372</t>
  </si>
  <si>
    <t>https://ieeexplore.ieee.org/stamp/stamp.jsp?arnumber=10640112</t>
  </si>
  <si>
    <t>https://ieeexplore.ieee.org/stamp/stamp.jsp?arnumber=10039514</t>
  </si>
  <si>
    <t>https://ieeexplore.ieee.org/stamp/stamp.jsp?arnumber=10582020</t>
  </si>
  <si>
    <t>https://ieeexplore.ieee.org/stamp/stamp.jsp?arnumber=9909836</t>
  </si>
  <si>
    <t>https://ieeexplore.ieee.org/stamp/stamp.jsp?arnumber=10030531</t>
  </si>
  <si>
    <t>https://ieeexplore.ieee.org/stamp/stamp.jsp?arnumber=10484273</t>
  </si>
  <si>
    <t>https://ieeexplore.ieee.org/stamp/stamp.jsp?arnumber=10593790</t>
  </si>
  <si>
    <t>https://ieeexplore.ieee.org/stamp/stamp.jsp?arnumber=10298233</t>
  </si>
  <si>
    <t>Synthetic data generation;time series;liquid rocket engine</t>
  </si>
  <si>
    <t>VTCGAN;Image GAN;Multivariate Time Series Simulation GAN;Algorithmic Trading;Financial Time Series;Synthetic Data</t>
  </si>
  <si>
    <t>Anomaly detection;Machine Learning;Generative Adversarial Networks;Synthetic Data;Time-Series data;Yahoo! Webscope S5 dataset</t>
  </si>
  <si>
    <t>Deep neural networks (DNNs);electrocardiogram (ECG) signals;electroencephalogram (EEG) signals;healthcare time series;synthetic data;time series synthesizer</t>
  </si>
  <si>
    <t>Synthetic data generation;differential privacy;medical data privacy;GAN-based models</t>
  </si>
  <si>
    <t>time series;synthetic data;shareable data;health data</t>
  </si>
  <si>
    <t>energy modeling;bootstrap;time series data;sensitivity analysis;robustness analysis;post-solution analysis;synthetic data;time series generation</t>
  </si>
  <si>
    <t>Monitoring;Failure Detection;Electric Motor;Test Benches;Deep Neuronal Networks;Synthetic Data Generation;Time Series;Autoencoder;Variational Autoencoder</t>
  </si>
  <si>
    <t>wind speed;synthetic data;GAN;time-series;scenario generation</t>
  </si>
  <si>
    <t>time series;synthetic data generation;neural networks;autoencoder;transfer learning;interpretability</t>
  </si>
  <si>
    <t>synthetic data;Electronic Health Records (EHRs);times-series;fidelity;similarity</t>
  </si>
  <si>
    <t>hierarchical synthetic data;validation metrics;fidelity;diversity;precision;recall;coverage;residential energy demand;smart grid</t>
  </si>
  <si>
    <t>Edge computing;GAN;Synthetic time series;Machine learning</t>
  </si>
  <si>
    <t>Change detection;deep learning (DL);synthetic aperture radar (SAR) images;time series</t>
  </si>
  <si>
    <t>Feature extraction;multi-dimensional time series data;deep learning;self-supervised learning</t>
  </si>
  <si>
    <t>TimeGAN;Synthetic data;preprocessing</t>
  </si>
  <si>
    <t>Model quantization;data-free quantization;generation process;synthetic data;linear interpolation</t>
  </si>
  <si>
    <t>Time series;data generation;missing values</t>
  </si>
  <si>
    <t>Generative Adversarial Networks (GAN);Data Computing;Big Data</t>
  </si>
  <si>
    <t>synthetic data generation;text-to-speech;speech recognition;semi-supervised training</t>
  </si>
  <si>
    <t>Data-augmentation;time-series-oversampling;Auto-Encoders</t>
  </si>
  <si>
    <t>Wasserstein;generative adversarial networks;GAN;time series;synthetic;smart grid;dynamic thermal line rating</t>
  </si>
  <si>
    <t>Adaptive frequency;deep learning;long-term forecasting;recurrent neural networks;time-series prediction</t>
  </si>
  <si>
    <t>GANs;synthetic data;allergic rhinitis;IoT;gesture recognition;wearable devices;medical data</t>
  </si>
  <si>
    <t>GAN;Transformer;MLP;Synthetic Data Generation;Adversarial Search</t>
  </si>
  <si>
    <t>Link prediction;self-attention mechanism;temporal network embedding (TNE);variational autoencoder (VAE)</t>
  </si>
  <si>
    <t>Metadata;Synthetic Data Generation;Prediction Model;Data Availability;Data Fusion</t>
  </si>
  <si>
    <t>Anomaly detection;deep generative model;recurrent neural network;time series;variational auto-encoder (VAE)</t>
  </si>
  <si>
    <t>Artificial intelligence (AI);continuous glucose monitoring (CGM);diabetes;generative adversarial network (GAN);glucose time series</t>
  </si>
  <si>
    <t>Cascaded classifier;Coronary Artery Disease;Kernel Density Estimate;Photoplethysmogram;Synthetic data</t>
  </si>
  <si>
    <t>Sensor signal processing;convolutional neural network (CNN);deep neural network (DNN);long short-term memory (LSTM) artificial neural network (ANN);machine learning (ML);ultrawide band (UWB);ultrahigh frequency (UHF) radio frequency identification (RFID)</t>
  </si>
  <si>
    <t>Electricity load;time series;Artificial neural networks;Deep learning;Time Generative adversarial network (Time GAN)</t>
  </si>
  <si>
    <t>Generative adversarial networks;manufacturing systems;multivariate time-series data;data imputation</t>
  </si>
  <si>
    <t>Synthetic data;load consumption;smart grid;deep learning;generative adversarial network;q-learning</t>
  </si>
  <si>
    <t>Synthetic data generation;Time-GAN;XGBoost</t>
  </si>
  <si>
    <t>Numerical approximations and analysis;Probability distributions;Statistical methods;Seismic attenuation;Statistical seismology</t>
  </si>
  <si>
    <t>Generative Adversarial Networks (GAN);Recurrent Neural Networks(RNN);Recurrent Conditional Generative Adversarial Networks (RC-GAN);RGAN;Sensor Modeling;Time-series</t>
  </si>
  <si>
    <t>Urban service prediction;Holt-winter model;Block Boot-Strapping;Forecasting model;LSTM</t>
  </si>
  <si>
    <t>Deep Learning;Generative adversarial network;Time-series data generation;Biosignal;Transformer</t>
  </si>
  <si>
    <t>all weather;annual temperature cycle;land surface temperature</t>
  </si>
  <si>
    <t>Database;Time Series;Big Data;SQL;IoT;Sensor Networks</t>
  </si>
  <si>
    <t>Electronic health records;generative adversarial network (GAN);time-series generation;imbalanced data</t>
  </si>
  <si>
    <t>TensorFlow Quantum;Cirq;Entangled Quantum Generative Adversarial Network;Vertica Machine Learning;High-Dimensional Signal Data Processing</t>
  </si>
  <si>
    <t>Generative adversarial network;5G;mobile edge computing;synthetic data generation;resource efficiency;performance evaluation</t>
  </si>
  <si>
    <t>Tabular time series;BERT;GPT</t>
  </si>
  <si>
    <t>deep learning;data augmentation;earthquake detection;generative adversarial network</t>
  </si>
  <si>
    <t>Generative Adversarial Networks (GAN);Anomaly Detection;Time Series Data;Energy Big Data;Gated Recurrent Units (GRU);Data Quality</t>
  </si>
  <si>
    <t>Time Series;Generative Adversarial Networks;Dynamic Time Warping;Deep Learning;Machine Learning</t>
  </si>
  <si>
    <t>Energy Markets;GAN;Machine Learning;Data Augmentation;Time Series;European Carbon Emissions Allowances</t>
  </si>
  <si>
    <t>Solar PV data;synthetic models;NSRDB</t>
  </si>
  <si>
    <t>Vector autoregression;topology identification;invertible neural network;proximal gradient descent</t>
  </si>
  <si>
    <t>EEG;ERP;GAN;data augmentation</t>
  </si>
  <si>
    <t>Mobile Video;Video Streaming;Stalling Detection;Generative Adversarial Network</t>
  </si>
  <si>
    <t>Computer-Aided Diagnosis;Image Registration;Temporal Subtraction;Rheumatoid Arthritis</t>
  </si>
  <si>
    <t>Generative adversarial networks;mode collapse;stroke rehabilitation;time series</t>
  </si>
  <si>
    <t>Decompression bubble;decompression stress;diving research;squeeze-and-excitation deep learning model</t>
  </si>
  <si>
    <t>Machine Learning;Generative Adversarial Networks;Autonomous Management</t>
  </si>
  <si>
    <t>Conditional-time-series generative adversarial network (C-TimeGAN);data augmentation;data generation;energy disaggregation;nonintrusive load monitoring (NILM);one-class support vector machine (OCSVM)</t>
  </si>
  <si>
    <t>Generative adversarial network;convolutional neural networks;long short-term memory;load forecasting;time series</t>
  </si>
  <si>
    <t>Spatiotemporal traffic data;anomaly detection;tensor learning</t>
  </si>
  <si>
    <t>Cryo-EM Movie Generation;Movie Frame Enhancement;Deep Learning;Low SNR</t>
  </si>
  <si>
    <t>synthetic load data;conditional generative adversarial networks;time-series data</t>
  </si>
  <si>
    <t>Neural Network;Generative Adversarial Network;Neural ODE (NODE);ECG Synthesis;Time-series generation</t>
  </si>
  <si>
    <t>Stock Return Prediction;Deep Learning;Small Dataset Problem;Conditional Tabular Generative Adversarial Network;TabNet</t>
  </si>
  <si>
    <t>Vector autoregression;nonlinear topology identification;invertible neural network;missing data</t>
  </si>
  <si>
    <t>speech recognition;text-to-speech;semi-supervised training;architecture comparison</t>
  </si>
  <si>
    <t>Simulation-based learning;deep learning;modeling and simulation;encoder-decoder network;supervised learning-based rare event detection;building fire detection</t>
  </si>
  <si>
    <t>Gene regulatory network;partially-observable Boolean dynamical system;penalized maximum likelihood;particle swarms;PALLAS</t>
  </si>
  <si>
    <t>Data generation;ML classification;Network traffic</t>
  </si>
  <si>
    <t>Along-track motion estimation;correlation velocity log;micronavigation;spatial coherence</t>
  </si>
  <si>
    <t>time series data;anomaly detection;time-series generative adversarial networks</t>
  </si>
  <si>
    <t>Metaverse;Generative Adversarial Network(GAN);gestures;Siamese Network;physiotherapy exercises</t>
  </si>
  <si>
    <t>Atmospheric phase screen;InSAR;Deep learning;ACGAN</t>
  </si>
  <si>
    <t>Formula-driven supervised learning;Polar equations;Fine-grained action recognition;Cutting method recognition</t>
  </si>
  <si>
    <t>Magnetoencephalography;Bayesian Tracking;varying support sources</t>
  </si>
  <si>
    <t>Video deraining;Attention mechanism;Feature fusion;Semi-supervised learning</t>
  </si>
  <si>
    <t>Thin cloud synthesis;generative adversarial network;atmosphere scattering law;remote sensing</t>
  </si>
  <si>
    <t>Laser Speckle Contrast Imaging;temporal speckle correlation;plant characterization;seed viability</t>
  </si>
  <si>
    <t>Graphical models;structural changes;variational inference;simulated annealing;inverse spectral density matrices</t>
  </si>
  <si>
    <t>Closure phases;plant development;propagation model;skewed motion model</t>
  </si>
  <si>
    <t>fMRI;generalized CCA;MAX-VAR</t>
  </si>
  <si>
    <t>Synthetic data;Video text spotting</t>
  </si>
  <si>
    <t>Computational imaging</t>
  </si>
  <si>
    <t>smart grid;anomaly detection;data imbalance;generative adversarial network</t>
  </si>
  <si>
    <t>Computational Imagimg;3D from Single Image</t>
  </si>
  <si>
    <t>text-to-4d;generative models;3d generation;score distillation sampling</t>
  </si>
  <si>
    <t>Tunable diode laser absorption spectroscopy;temperature reconstruction;wavelength modulation spectroscopy;dynamic flame monitoring</t>
  </si>
  <si>
    <t>Advanced manufacturing;augmented generator;augmented time regularized generative adversarial network (ATR-GAN);data augmentation;online process anomaly detection</t>
  </si>
  <si>
    <t>Cardiac computational model;coronary artery disease;photoplethysmogram;synthetic data;variational autoencoder</t>
  </si>
  <si>
    <t>Machine learning;GAN;TimeGAN;PAR;DoppleGANger;time series;forecast analysis</t>
  </si>
  <si>
    <t>incremental learning;active learning;data streams;class imbalance;neural networks</t>
  </si>
  <si>
    <t>Convolutional neural networks (CNNs);generative adversarial network (GAN);load forecasting;long short-term memory (LSTM);time series</t>
  </si>
  <si>
    <t>financial;time series;fintech;adversarial;GAN;generation</t>
  </si>
  <si>
    <t>automated data augmentation;time-series;sensors;deep learning;temporal convolutional neural networks</t>
  </si>
  <si>
    <t>disease progression;hidden Markov models</t>
  </si>
  <si>
    <t>Annotation fusion;emotion annotations;multi-dimensional annotations;time series annotation modeling;expectation maximization;factor analysis</t>
  </si>
  <si>
    <t>Smart Living;Smart Meter;Synthetic Sensor Data;Energy Data;Simulation;Agents;NILM;Seq2Point;win-dowGRU;Machine Learning</t>
  </si>
  <si>
    <t>Case-based Reasoning;eXplainable Artificial Intelligence;Artificial Intelligence of Things;non-invasive respiratory device</t>
  </si>
  <si>
    <t>Test system;power flow;photovoltaic;real data;plug-in electric vehicle</t>
  </si>
  <si>
    <t>System Identification;Continuous-Time Markov Chains;Neural Networks;Parameter Estimation</t>
  </si>
  <si>
    <t>Geomagnetic Disturbances;Magnetometer;Geomagnetic Field;Geomagnetically Induced Current;Machine Learning;Neural Networks;Generative Adversarial Networks</t>
  </si>
  <si>
    <t>Generative Adversarial Networks;Electric Power Systems;Data Generation</t>
  </si>
  <si>
    <t>Deep Neural Networks;Industrial Internet;Data Generation;Data Sampling</t>
  </si>
  <si>
    <t>photovoltaic systems;photovoltaic fleet modeling;distributed power generation;power generation planning;forecasting;convex optimization;copula method;probability distributions;forecast uncertainty</t>
  </si>
  <si>
    <t>Consumer Internet of Things;Spectrum Sensing;CWT;GAN;GRU;YOLOv5</t>
  </si>
  <si>
    <t>durable;skyline queries;multidimensional;time series;grid;data engineering;data banks</t>
  </si>
  <si>
    <t>Convolutional neural networks (CNNs);deep neural networks (DNNs);denoising autoencoder (DAE);long short-term memory (LSTM);artificial neural networks (ANNs);machine learning (ML)</t>
  </si>
  <si>
    <t>Deep learning for visual perception;visual learning</t>
  </si>
  <si>
    <t>Neuromorphic vision sensor;bio-inspired;unsupervised learning;short-term plasticity;spike-timing-dependent plasticity;motion estimation;spiking camera;high-speed object tracking</t>
  </si>
  <si>
    <t>Pose estimation and tracking; 3D from single images</t>
  </si>
  <si>
    <t>Requirements Engineering;Formal Specification;Signal Temporal Logic (STL);Machine Translation</t>
  </si>
  <si>
    <t>Ambient noise;deep learning;Green’s function retrieval;seismic imaging;seismic interferometry (SI)</t>
  </si>
  <si>
    <t>Group pattern;loose group companion;trajectory data stream;moving object clustering;spatial-temporal pattern</t>
  </si>
  <si>
    <t>Connectivity Network;Dynamic System;Sparse Network;Meta-Learning</t>
  </si>
  <si>
    <t>EEG;GAN;Motor Imagery;Short Time Fourier Transform (STFT);BCI</t>
  </si>
  <si>
    <t>Data augmentation;deep learning (DL);soft sensor;transfer learning (TL);wastewater</t>
  </si>
  <si>
    <t>Image processing and computer vision;neural architecture search (NAS);nondestructive evaluation (NDE);synthetic data;ultrasonic testing (UT);volumetric</t>
  </si>
  <si>
    <t>Annotators’ disagreement;article-comment alignment;imbalance classes;multi-class classification</t>
  </si>
  <si>
    <t>marine snow;underwater robotics;sim2real;deep learning;computer vision</t>
  </si>
  <si>
    <t>Keypoint;pose estimation;test time adaptation;view synthesis</t>
  </si>
  <si>
    <t>Autonomous agents;autonomous vehicle navigation;machine learning for robot control</t>
  </si>
  <si>
    <t>Distributed energy resources;prosumers;rooftop PV;virtual power plants;Bayesian vector autoregression;kernel density estimation;correlation estimation;matrix completion</t>
  </si>
  <si>
    <t>Dysarthria;Audio Processing;Feature Extraction;Convolution Neural Network;Long Short Term Network</t>
  </si>
  <si>
    <t>inverse convection-diffusion problems;space-state models;Kalman filter;desorption phenomena;skin transport;carbon dioxide gas;wireless wristband</t>
  </si>
  <si>
    <t>Algorithms: Computational photography;image and video synthesis;Image recognition and understanding (object detection;categorization;segmentation;scene modeling;visual reasoning);Smartphones/end user devices</t>
  </si>
  <si>
    <t>Algorithms;3D computer vision;Algorithms;Biometrics;face;gesture;body pose</t>
  </si>
  <si>
    <t>human activity recognition;generative adversarial network;synthetic data generation;spatial transformation network</t>
  </si>
  <si>
    <t>5GT-GAN;smart city;multi-access edge computing (MEC);Internet of Things (IoT);generative adversarial networks;synthetic data</t>
  </si>
  <si>
    <t>Link</t>
  </si>
  <si>
    <t>SPINNED: Simulation-based physics-informed neural network for deconvolution of dynamic susceptibility contrast MRI perfusion data</t>
  </si>
  <si>
    <t>ECG-Image-Kit: a synthetic image generation toolbox to facilitate deep learning-based electrocardiogram digitization</t>
  </si>
  <si>
    <t>Data augmentation for generating synthetic electrogastrogram time series</t>
  </si>
  <si>
    <t>System-2 Recommenders: Disentangling Utility and Engagement in Recommendation Systems via Temporal Point-Processes</t>
  </si>
  <si>
    <t>Thinking in Categories: A Survey on Assessing the Quality for Time Series Synthesis</t>
  </si>
  <si>
    <t>Metrics for Evaluating Synthetic Time-Series Data of Battery</t>
  </si>
  <si>
    <t>Temporal Graph Generative Models: An empirical study</t>
  </si>
  <si>
    <t>Robust high frequency seismic bandwidth extension with a deep neural network trained using synthetic data</t>
  </si>
  <si>
    <t>Incorporating Logic in Online Preference Learning for Safe Personalization of Autonomous Vehicles</t>
  </si>
  <si>
    <t>Fully embedded time series generative adversarial networks</t>
  </si>
  <si>
    <t>A Comprehensive guide to Generative Adversarial Networks (GANs) and application to individual electricity demand</t>
  </si>
  <si>
    <t>NetDiffus: Network traffic generation by diffusion models through time-series imaging</t>
  </si>
  <si>
    <t>Transfer learning from synthetic data for open-circuit voltage curve reconstruction and state of health estimation of lithium-ion batteries from partial charging segments</t>
  </si>
  <si>
    <t>AI-enhanced time–frequency domain reflectometry for robust series arc fault detection in DC grids</t>
  </si>
  <si>
    <t>Synthetic data for reef modelling</t>
  </si>
  <si>
    <t>Cotton Yield Prediction: A Machine Learning Approach With Field and Synthetic Data</t>
  </si>
  <si>
    <t>Convolutional Autoencoders for Signal Reconstruction and their Application to Damage Signature Extraction</t>
  </si>
  <si>
    <t>Formal Logic Enabled Personalized Federated Learning through Property Inference</t>
  </si>
  <si>
    <t>Machine Learning Approach to the Classification of Tensiometric Blood Test Results for Chronic Heart Failure Diagnosis</t>
  </si>
  <si>
    <t>Data Augmentation for Offline Arabic Handwritten Text Recognition Using Moving Least Squares</t>
  </si>
  <si>
    <t>Evaluating Time Series Classification with GAN-Generated Synthetic Data</t>
  </si>
  <si>
    <t>Towards a Framework to Evaluate Generative Time Series Models for Mobility Data Features</t>
  </si>
  <si>
    <t>The Impact of Synthetic Data on Fall Detection Application</t>
  </si>
  <si>
    <t>MultiLoad-GAN: A GAN-Based Synthetic Load Group Generation Method Considering Spatial-Temporal Correlations</t>
  </si>
  <si>
    <t>SGAN: Appliance Signatures Data Generation for NILM Applications Using GANs</t>
  </si>
  <si>
    <t>Water depth prediction in combined sewer networks, application of generative adversarial networks</t>
  </si>
  <si>
    <t>Solar System Object Detection in Time Series Data Using Synthetically Trained Neural Networks</t>
  </si>
  <si>
    <t>Enhancing the capability of registration networks in multimodal remote sensing image registration using synthetic data</t>
  </si>
  <si>
    <t>Inter-seasons and Inter-households Domain Adaptation Based on DANNs and Pseudo Labeling for Non-Intrusive Occupancy Detection</t>
  </si>
  <si>
    <t>ITF-GAN: Synthetic time series dataset generation and manipulation by interpretable features</t>
  </si>
  <si>
    <t>VCISR: Blind Single Image Super-Resolution with Video Compression Synthetic Data</t>
  </si>
  <si>
    <t>HTC-GEN: A Generative LLM-Based Approach to Handle Data Scarcity in Hierarchical Text Classification</t>
  </si>
  <si>
    <t>Boosting field data using synthetic SCADA datasets for wind turbine condition monitoring</t>
  </si>
  <si>
    <t>Generative artificial intelligence for distributed learning to enhance smart grid communication</t>
  </si>
  <si>
    <t>A generative adversarial networks based methodology for imbalanced multidimensional time-series augmentation of complex electromechanical systems[Formula presented]</t>
  </si>
  <si>
    <t>Data augmentation for predictive maintenance: Synthesising aircraft landing gear datasets</t>
  </si>
  <si>
    <t>Advancements in Household Data Mining: Fine-Tuning of Usage Pattern Inference Pipeline</t>
  </si>
  <si>
    <t>Synthetic Patient Perspective Data for the Curation and Evaluation of Rare Disease Patient-Facing Technology</t>
  </si>
  <si>
    <t>GENERATIVE LEARNING FOR FINANCIAL TIME SERIES WITH IRREGULAR AND SCALE-INVARIANT PATTERNS</t>
  </si>
  <si>
    <t>Synthesizing Vibration Signals Using Generative Adversarial Networks</t>
  </si>
  <si>
    <t>Evaluation of a Fintech Sales Synthetic Data Generation Model Using a Generative Adversarial Network</t>
  </si>
  <si>
    <t>CHeart: A Conditional Spatio-Temporal Generative Model for Cardiac Anatomy</t>
  </si>
  <si>
    <t>Twin support vector quantile regression[Formula presented]</t>
  </si>
  <si>
    <t>The Impact of Data Augmentation on Time Series Classification Models: An In-Depth Study with Biomedical Data</t>
  </si>
  <si>
    <t>Neuronal temporal filters as normal mode extractors</t>
  </si>
  <si>
    <t>Recruiting neural field theory for data augmentation in a motor imagery brain–computer interface</t>
  </si>
  <si>
    <t>Texture synthesis for generating realistic-looking bronchoscopic videos</t>
  </si>
  <si>
    <t>Towards Real-time G-buffer-Guided Style Transfer in Computer Games</t>
  </si>
  <si>
    <t>Activity scenarios simulation by discovering knowledge through activities of daily living datasets</t>
  </si>
  <si>
    <t>Improved TimeGAN Based on Attention for Time Series Prediction Method with Few Shot; [基于 Attention 机制改进 TimeGAN 的小样本时间序列预测方法]</t>
  </si>
  <si>
    <t>Synthetic data as a contribution and a reward in multi-agent urban traffic forecasting</t>
  </si>
  <si>
    <t>Deep Image Prior for Spatio-temporal Fluorescence Microscopy Images DECO-DIP</t>
  </si>
  <si>
    <t>Data-augmented landslide displacement prediction using generative adversarial network</t>
  </si>
  <si>
    <t>Continuous Glucose, Insulin and Lifestyle Data Augmentation in Artificial Pancreas Using Adaptive Generative and Discriminative Models</t>
  </si>
  <si>
    <t>Between Gaming and Microclimate Simulations: Temperature Estimation of an Urban Area</t>
  </si>
  <si>
    <t>Predicting the Long-Term Dependencies in Time Series Using Recurrent Artificial Neural Networks</t>
  </si>
  <si>
    <t>Evaluation of synthetic data generation for intelligent climate control in greenhouses</t>
  </si>
  <si>
    <t>Simulation-Based Data Augmentation for an Inline Wear State Detection During Blanking</t>
  </si>
  <si>
    <t>TimeGAN for Data-Driven AI in High-Dimensional Industrial Data</t>
  </si>
  <si>
    <t>BrainSTEAM: A practical pipeline for connectome-based fmri analysis towards subject classification</t>
  </si>
  <si>
    <t>Overview of Data Augmentation Techniques in Time Series Analysis</t>
  </si>
  <si>
    <t>Detection of Parkinson’s disease from handwriting using deep learning: a comparative study</t>
  </si>
  <si>
    <t>Time Series Homogenization with ACMANT: Comparative Testing of Two Recent Versions in Large-Size Synthetic Temperature Datasets</t>
  </si>
  <si>
    <t>GeMSyD: Generic Framework for Synthetic Data Generation</t>
  </si>
  <si>
    <t>Synthetic Data on Buildings</t>
  </si>
  <si>
    <t>A synthetic cardiac episode generator for explainable, pathology based action potential using heuristic polynomial signatures</t>
  </si>
  <si>
    <t>Synthetic demand data generation for individual electricity consumers: Inpainting</t>
  </si>
  <si>
    <t>Effects of Periodic Location Update Polling Interval on the Reconstructed Origin–Destination Matrix: A Dutch Case Study Using a Data-Driven Method</t>
  </si>
  <si>
    <t>State of Health Estimation of Lithium Iron Phosphate Batteries Based on Degradation Knowledge Transfer Learning</t>
  </si>
  <si>
    <t>Legacy effects in radial tree growth are rarely significant after accounting for biological memory</t>
  </si>
  <si>
    <t>2023 8th International Conference on Biomedical Signal and Image Processing, ICBIP 2023</t>
  </si>
  <si>
    <t>Explosive Behavior Detection of PM2.5 During Wildfire Period Based on BSADF Test</t>
  </si>
  <si>
    <t>Exploring the potential of thermal infrared remote sensing to improve a snowpack model through an observing system simulation experiment</t>
  </si>
  <si>
    <t>Causal Recurrent Variational Autoencoder for Medical Time Series Generation</t>
  </si>
  <si>
    <t>Summer sea ice drift tracking and variation analysis in Fram Strait from 2011 to 2020; [2011-2020 年弗拉姆海峡夏季海冰漂移跟踪及变化分析]</t>
  </si>
  <si>
    <t>Rapid high-fidelity T*2 mapping using single-shot overlapping-echo acquisition and deep learning reconstruction</t>
  </si>
  <si>
    <t>SACMAT 2023 - Proceedings of the 28th ACM Symposium on Access Control Models and Technologies</t>
  </si>
  <si>
    <t>TWIN: Personalized Clinical Trial Digital Twin Generation</t>
  </si>
  <si>
    <t>Adversarial learning of permanent seismic deformation from GNSS coordinate timeseries</t>
  </si>
  <si>
    <t>High-fidelity time-series data synthesis based on finite element simulation and data space mapping</t>
  </si>
  <si>
    <t>Proceedings of the 6th ACM SIGMOD Joint International Workshop on Graph Data Management Experiences and Systems (GRADES) and Network Data Analytics (NDA) 2023, GRADES-NDA 2023</t>
  </si>
  <si>
    <t>Surface roughness prediction through GAN-synthesized power signal as a process signature</t>
  </si>
  <si>
    <t>AEC-GAN: Adversarial Error Correction GANs for Auto-Regressive Long Time-Series Generation</t>
  </si>
  <si>
    <t>Regression versus probabilistic approach for operational data – Heat demand of buildings to be connected to a district heating system</t>
  </si>
  <si>
    <t>SCouT: Synthetic Counterfactuals via Spatiotemporal Transformers for Actionable Healthcare</t>
  </si>
  <si>
    <t>Vehicle Dynamics in Electric Cars Development Using MSC Adams and Artificial Neural Network</t>
  </si>
  <si>
    <t>Deep convolutional generative adversarial networks for traffic data imputation encoding time series as images</t>
  </si>
  <si>
    <t>IMPROVING MODEL IDENTIFIABILITY BY DRIVING CALIBRATION WITH STOCHASTIC INPUTS</t>
  </si>
  <si>
    <t>Learning Sequential Information in Task-Based fMRI for Synthetic Data Augmentation</t>
  </si>
  <si>
    <t>WaveNet vocoder for prediction of time series with extreme events</t>
  </si>
  <si>
    <t>Generative AI Enables the Detection of Autism Using EEG Signals</t>
  </si>
  <si>
    <t>Change Point Detection via Synthetic Signals</t>
  </si>
  <si>
    <t>A novel multi-level framework for anomaly detection in time series data</t>
  </si>
  <si>
    <t>Proceedings - 22nd IEEE International Conference on Machine Learning and Applications, ICMLA 2023</t>
  </si>
  <si>
    <t>Colocation Datacenter Customer Power Usage Forecasting Using Synthetic Data and Integration of Macroeconomic Indicators</t>
  </si>
  <si>
    <t>An Augmentation-agnostic Semantic Preserving Technique for Data Generation</t>
  </si>
  <si>
    <t>Using Synthetic Data to Improve the Accuracy of Human Activity Recognition</t>
  </si>
  <si>
    <t>PointOdyssey: A Large-Scale Synthetic Dataset for Long-Term Point Tracking</t>
  </si>
  <si>
    <t>Smart Meter Synthetic Data Generator development in python using FBProphet[Formula presented]</t>
  </si>
  <si>
    <t>Generating synthetic multidimensional molecular time series data for machine learning: considerations</t>
  </si>
  <si>
    <t>Synthetic Financial Time Series Generation with Regime Clustering</t>
  </si>
  <si>
    <t>An Optimized Dynamic Mode Decomposition Model Robust to Multiplicative Noise∗</t>
  </si>
  <si>
    <t>ECGAN: Self-supervised Generative Adversarial Network for Electrocardiography</t>
  </si>
  <si>
    <t>Process Mining on Distributed Time-Series Data (PhD Proposal)</t>
  </si>
  <si>
    <t>An Autonomous Self-learning and Self-adversarial Training Neural Architecture for Intelligent and Resilient Cyber Security Systems</t>
  </si>
  <si>
    <t>Training Deep Surrogate Models with Large Scale Online Learning</t>
  </si>
  <si>
    <t>Workflow Characterization of a Big Data System Model for Healthcare Through Multiformalism</t>
  </si>
  <si>
    <t>Entropy criterion for surrogate timeseries data generation via non-parametric dimensionality reduction</t>
  </si>
  <si>
    <t>1st International Workshop on Hybrid Artificial Intelligence and Enterprise Modelling for Intelligent Information Systems, HybridAIMS, 1st Workshop on Knowledge Graphs for Semantics-Driven Systems Engineering, KG4SDSE, Blockchain and Decentralized Governance Design for Information Systems, BC4IS and DGD, associated with the 35th International Conference on Advanced Information Systems Engineering, CAiSE 2023</t>
  </si>
  <si>
    <t>11th Iberian Conference on Pattern Recognition and Image Analysis, IbPRIA 2023</t>
  </si>
  <si>
    <t>3D Environment Modeling for Falsification and Beyond with Scenic 3.0</t>
  </si>
  <si>
    <t>Identification of Autism Spectrum Disorder from Functional MRI Using Deep Learning</t>
  </si>
  <si>
    <t>Data Augmentation for Pseudo-Time Series Using Generative Adversarial Networks</t>
  </si>
  <si>
    <t>Time-series Anonymization of Tabular Health Data using Generative Adversarial Network</t>
  </si>
  <si>
    <t>Exploring the Impact of Synthetic Data on Human Activity Recognition Tasks</t>
  </si>
  <si>
    <t>A summary on group re-identification; [小股人群重识别研究进展]</t>
  </si>
  <si>
    <t>Classifying Gamma-Ray Burst X-Ray Afterglows with a Variational Autoencoder</t>
  </si>
  <si>
    <t>Estimating propulsive efficiency of bottlenose dolphins during steady-state swimming</t>
  </si>
  <si>
    <t>Accurate Detection of Spiking Motifs in Multi-unit Raster Plots</t>
  </si>
  <si>
    <t>Mapping Time-Series Data on Process Patterns to Generate Synthetic Data</t>
  </si>
  <si>
    <t>Evaluation of synthetically generated traces towards a data-centre digital twin</t>
  </si>
  <si>
    <t>Synthetic Time Series Data Generation Using Time GAN with Synthetic and Real-Time Data Analysis</t>
  </si>
  <si>
    <t>A Novel Decision-Making Framework for Waterflooding Optimization using Long and Short-Term Memory Models and Metaheuristics</t>
  </si>
  <si>
    <t>Synthetic demand data generation for individual electricity consumers: Generative Adversarial Networks (GANs)</t>
  </si>
  <si>
    <t>Probabilistic quotient’s work and pharmacokinetics’ contribution: countering size effect in metabolic time series measurements</t>
  </si>
  <si>
    <t>Differential privacy protection method of electrical load data towards cloud computing applications; [面向云计算应用的用电负荷数据差分隐私保护方法]</t>
  </si>
  <si>
    <t>GenDT: Mobile Network Drive Testing Made Efficient with Generative Modeling</t>
  </si>
  <si>
    <t>Deep Learning for Network Traffic Data</t>
  </si>
  <si>
    <t>Interaction networks from discrete event data by Poisson multivariate mutual information estimation and information flow with applications from gene expression data</t>
  </si>
  <si>
    <t>Forecasting a long sequence of values with a neural network using direct and recurrent approaches</t>
  </si>
  <si>
    <t>ProfileSR-GAN: A GAN Based Super-Resolution Method for Generating High-Resolution Load Profiles</t>
  </si>
  <si>
    <t>Generating Realistic Synthetic Head Rotation Data for Extended Reality using Deep Learning</t>
  </si>
  <si>
    <t>A hybrid deep learning network for tight and shale reservoir characterization using pressure and rate transient data</t>
  </si>
  <si>
    <t>Improving Astronomical Time-series Classification via Data Augmentation with Generative Adversarial Networks</t>
  </si>
  <si>
    <t>A Fast Video Object Segmentation Method Based on Inductive Learning and Transductive Reasoning; [结合在线归纳和直推推理的快速视频目标分割方法]</t>
  </si>
  <si>
    <t>26th International Database Engineered Applications Symposium, IDEAS 2022</t>
  </si>
  <si>
    <t>Reversible bond kinetics from single-molecule force spectroscopy experiments close to equilibrium</t>
  </si>
  <si>
    <t>Intracardiac Electrical Imaging Using the 12-Lead ECG: A Machine Learning Approach Using Synthetic Data</t>
  </si>
  <si>
    <t>Predicting the Epidemics Trend of COVID-19 Using Epidemiological-Based Generative Adversarial Networks</t>
  </si>
  <si>
    <t>Estimating anisotropy directly via neural timeseries</t>
  </si>
  <si>
    <t>Synthetic Subject Generation with Coupled Coherent Time Series Data †</t>
  </si>
  <si>
    <t>Proceedings of the 39th International Conference on Machine Learning, ICML 2022</t>
  </si>
  <si>
    <t>Synthetic Data Generation Using GAN for RUL Prediction of Supercapacitors</t>
  </si>
  <si>
    <t>Operating State Assessment in Distribution Network Based on Empirical Spectral Analysis</t>
  </si>
  <si>
    <t>Investigating the effects of random data errors on the waveform-based moment tensor inversion</t>
  </si>
  <si>
    <t>Synthetic Data Generation for Machine Learning Applications in the Energy Industry</t>
  </si>
  <si>
    <t>A review of monocular depth estimation techniques based on deep learning; [基于深度学习的单目深度估计技术综述]</t>
  </si>
  <si>
    <t>A New XAI-based Evaluation of Generative Adversarial Networks for IMU Data Augmentation</t>
  </si>
  <si>
    <t>Improving quality prediction in radial-axial ring rolling using a semi-supervised approach and generative adversarial networks for synthetic data generation</t>
  </si>
  <si>
    <t>Segmenting Moving Objects via an Object-Centric Layered Representation</t>
  </si>
  <si>
    <t>RGB-D Structural Classification of Guardrails via Learning from Synthetic Data</t>
  </si>
  <si>
    <t>How Transferable are Video Representations Based on Synthetic Data?</t>
  </si>
  <si>
    <t>Generating Contextual Load Profiles Using a Conditional Variational Autoencoder</t>
  </si>
  <si>
    <t>Congestion-Aware Policy Synthesis for Multirobot Systems</t>
  </si>
  <si>
    <t>CANarEx: Contextually Aware Narrative Extraction for Semantically Rich Text-as-data Applications</t>
  </si>
  <si>
    <t>Spatiotemporal multi-graph convolutional networks with synthetic data for traffic volume forecasting</t>
  </si>
  <si>
    <t>Transfer Learning for Time Series Classification Using Synthetic Data Generation</t>
  </si>
  <si>
    <t>An Unsupervised Anomaly Detection Model for Multivariate Time Series Data</t>
  </si>
  <si>
    <t>Generating synthetic data to reduce prediction error of energy consumption</t>
  </si>
  <si>
    <t>17th International Conference on Hybrid Artificial Intelligence Systems, HAIS 2022</t>
  </si>
  <si>
    <t>6th International Workshop on Cyber-Security and Functional Safety in Cyber-Physical Systems, IWCFS 2022, 4th International Workshop on Machine Learning and Knowledge Graphs, MLKgraphs 2022, 2nd International Workshop on Time Ordered Data, ProTime2022, 2nd International Workshop on AI System Engineering: Math, Modelling and Software, AISys2022, 1st International Workshop on Distributed Ledgers and Related Technologies, DLRT2022 and 1st International Workshop on Applied Research, Technology Transfer and Knowledge Exchange in Software and Data Science, ARTE2022 held at 33rd International Conference on Database and Expert Systems Applications, DEXA 2022</t>
  </si>
  <si>
    <t>Estimation of Far-Field Fiber Optics Distributed Acoustic Sensing DAS Response Using Spatio-Temporal Machine Learning Schemes and Improvement of Hydraulic Fracture Geometric Characterization</t>
  </si>
  <si>
    <t>6th International Symposium on Cyber Security Cryptography and Machine Learning, CSCML 2022</t>
  </si>
  <si>
    <t>Spatio-temporal dual affine differential invariants for skeleton-based action recognition; [时空双仿射微分不变量及骨架动作识别]</t>
  </si>
  <si>
    <t>Synthetic Data Generation for Condition Monitoring of Railway Switches</t>
  </si>
  <si>
    <t>Visual4DTracker: a tool to interact with 3D + t image stacks</t>
  </si>
  <si>
    <t>A new framework for modeling the bidirectional interplay between brain oscillations and cardiac sympathovagal activity</t>
  </si>
  <si>
    <t>Production Forecasting in Conventional Oil Reservoirs Using Deep Learning</t>
  </si>
  <si>
    <t>A Hierarchical Sparse Gaussian Process for In Situ Inference in Expensive Physics Simulations</t>
  </si>
  <si>
    <t>Diagnosing Spatiotemporal Traffic Anomalies with Low-Rank Tensor Autoregression</t>
  </si>
  <si>
    <t>scikit-mobility: A Python Library for the Analysis, Generation, and Risk Assessment of Mobility Data</t>
  </si>
  <si>
    <t>Speckle2Void: Deep Self-Supervised SAR Despeckling with Blind-Spot Convolutional Neural Networks</t>
  </si>
  <si>
    <t>Coherent Topological Landscapes for Simulation Ensembles</t>
  </si>
  <si>
    <t>Ship Wake Detection Using Data Fusion in Multi-Sensor Remote Sensing Applications</t>
  </si>
  <si>
    <t>Out-of-distribution detection and generation using soft Brownian offset sampling and autoencoders</t>
  </si>
  <si>
    <t>Estimating directed phase-amplitude interactions from eeg data through kernel-based phase transfer entropy</t>
  </si>
  <si>
    <t>Synthetic Data Generation System for AI-Based Diabetic Foot Diagnosis</t>
  </si>
  <si>
    <t>Multi-level stochastic refinement for complex time series and fields: A data-driven approach</t>
  </si>
  <si>
    <t>Four-dimensional chromosome structure prediction</t>
  </si>
  <si>
    <t>Testing methods of pattern extraction for climate data using synthetic modes</t>
  </si>
  <si>
    <t>Outlier detection method and application of satellite gravity data trained by long short-term memory network; [采用长短时记忆网络训练的卫星重力数据粗差探测方法与应用]</t>
  </si>
  <si>
    <t>Key Contributions in Clinical Research Informatics</t>
  </si>
  <si>
    <t>The problem of fairness in synthetic healthcare data</t>
  </si>
  <si>
    <t>Can simple machine learning tools extend and improve temperature-based methods to infer streambed flux?</t>
  </si>
  <si>
    <t>Topological data analysis distinguishes parameter regimes in the Anderson-Chaplain model of angiogenesis</t>
  </si>
  <si>
    <t>Using generative adversarial networks to evaluate robustness of reinforcement learning agents against uncertainties</t>
  </si>
  <si>
    <t>Impact analysis of PV and PEV integration with a non-synthetic european LV test system</t>
  </si>
  <si>
    <t>Demystifying Deep Learning in Predictive Spatiotemporal Analytics: An Information-Theoretic Framework</t>
  </si>
  <si>
    <t>Fuel prediction and reduction in public transportation by sensor monitoring and bayesian networks</t>
  </si>
  <si>
    <t>Solving limited data challenges in battery parameter estimators by using generative adversarial networks</t>
  </si>
  <si>
    <t>Learning physics based models of Lithium-ion Batteries</t>
  </si>
  <si>
    <t>DATA POST-PROCESSING FOR DYNAMIC PROBABILISTIC RISK ASSESSMENT</t>
  </si>
  <si>
    <t>Pooling data improves multimodel idf estimates over median-based idf estimates: Analysis over the susquehanna and florida</t>
  </si>
  <si>
    <t>21st European Conference on Machine Learning and Principles and Practice of Knowledge Discovery in Databases, ECML PKDD 2021</t>
  </si>
  <si>
    <t>Stochastic gas signal generator: Training, generation and extrapolation of time series related to gas species</t>
  </si>
  <si>
    <t>Context-dependent networks in multivariate time series: Models, methods, and risk bounds in high dimensions</t>
  </si>
  <si>
    <t>Hardware Failure Prediction on Imbalanced Times Series Data: Generation of Artificial Data Using Gaussian Process and Applying LSTMFCN to Predict Broken Hardware</t>
  </si>
  <si>
    <t>BICOD 2021 - Proceedings of the British International Conference on Databases 2021</t>
  </si>
  <si>
    <t>Monte Carlo model validation of a detector system used for Positron Emission Particle Tracking</t>
  </si>
  <si>
    <t>Anomaly Detection of Time Series with Smoothness-Inducing Sequential Variational Auto-Encoder</t>
  </si>
  <si>
    <t>Data Generation for Rare Transient Events: A Generative Adversarial Network Approach</t>
  </si>
  <si>
    <t>Implementing rigid temporal geometries in moving object databases</t>
  </si>
  <si>
    <t>Pose-guided human animation from a single image in the wild</t>
  </si>
  <si>
    <t>Segmenting Invisible Moving Objects</t>
  </si>
  <si>
    <t>SynTEG: A framework for temporal structured electronic health data simulation</t>
  </si>
  <si>
    <t>A Systematic Review of Packages for Time Series Analysis †</t>
  </si>
  <si>
    <t>A Synthetic Data Set Inspired by Satellite Altimetry and Impacts of Sampling on Global Spaceborne Discharge Characterization</t>
  </si>
  <si>
    <t>Virtual Temporal Samples for Recurrent Neural Networks: Applied to Semantic Segmentation in Agriculture</t>
  </si>
  <si>
    <t>Quantifying Resemblance of Synthetic Medical Time-Series</t>
  </si>
  <si>
    <t>JOINT DEBLENDING AND SOURCE DEGHOSTING WITH FOCAL TRANSFORMATION</t>
  </si>
  <si>
    <t>Synthetic Data Generation and Multi-Task Learning for Extracting Temporal Information from Health-Related Narrative Text</t>
  </si>
  <si>
    <t>Erratum regarding missing Declaration of Competing Interest statements in previously published articles (Spatial and Spatio-temporal Epidemiology (2020) 32, (S1877584519301157), (10.1016/j.sste.2019.100305))</t>
  </si>
  <si>
    <t>Tabular transformers for modeling multivariate time series</t>
  </si>
  <si>
    <t>Using convolutional neural network for predicting cyanobacteria concentrations in river water</t>
  </si>
  <si>
    <t>Toward Data Augmentation and Interpretation in Sensor-Based Fine-Grained Hand Activity Recognition</t>
  </si>
  <si>
    <t>Stochastic synthetic data generation for electric net load and its application</t>
  </si>
  <si>
    <t>Fast sparse connectivity network adaption via meta-learning</t>
  </si>
  <si>
    <t>Using GANs for Sharing Networked Time Series Data: Challenges, Initial Promise, and Open Questions</t>
  </si>
  <si>
    <t>ActivityGAN: Generative adversarial networks for data augmentation in sensor-based human activity recognition</t>
  </si>
  <si>
    <t>Scalable spatio-temporal indexing and querying over a document-oriented NoSQL store</t>
  </si>
  <si>
    <t>Mitigating Overfitting on Financial Datasets with Generative Adversarial Networks</t>
  </si>
  <si>
    <t>Adaptive doppler compensation for mitigating range dependence in forward-looking airborne radar</t>
  </si>
  <si>
    <t>Analysis of temporal correlation in heart rate variability through maximum entropy principle in a minimal pairwise glassy model</t>
  </si>
  <si>
    <t>De-noising of transient electromagnetic data based on the long short-Term memory-Autoencoder</t>
  </si>
  <si>
    <t>Ambient seismic noise imaging of the lowermost mantle beneath the North Atlantic Ocean</t>
  </si>
  <si>
    <t>An improved spatiotemporal data fusion method using surface heterogeneity information based on estarfm</t>
  </si>
  <si>
    <t>VAE-Info-cGAN: Generating synthetic images by combining pixel-level and feature-level geospatial conditional inputs</t>
  </si>
  <si>
    <t>Centroids triplet network and temporally-consistent embeddings for in-situ object recognition</t>
  </si>
  <si>
    <t>Trustworthy Building Fire Detection Framework with Simulation-Based Learning</t>
  </si>
  <si>
    <t>Image Registration Method for Temporal Subtraction Based on Salient Region Features</t>
  </si>
  <si>
    <t>TimeTrial: An Interactive Application for Optimizing the Design and Analysis of Transcriptomic Time-Series Data in Circadian Biology Research</t>
  </si>
  <si>
    <t>Convolutional Neural Network and Data Augmentation for Behavioral-Based Biometric User Identification</t>
  </si>
  <si>
    <t>Confidence curves for change points in hydrometeorological time series</t>
  </si>
  <si>
    <t>An approach to data acquisition for urban building energy modeling using a Gaussian mixture model and expectation-maximization algorithm</t>
  </si>
  <si>
    <t>AAAI International Workshop on Health Intelligence, W3PHIAI 2020</t>
  </si>
  <si>
    <t>Evaluating Temporal Queries over Video Feeds</t>
  </si>
  <si>
    <t>Improving Smartphone-Based Transport Mode Recognition Using Generative Adversarial Networks</t>
  </si>
  <si>
    <t>SoDa: An irradiance-based synthetic solar data generation tool</t>
  </si>
  <si>
    <t>Mobility modeling through mobile data: Generating an optimized and open dataset respecting privacy</t>
  </si>
  <si>
    <t>Synthetic data generator for electric vehicle charging sessions: modeling and evaluation using real-world data</t>
  </si>
  <si>
    <t>Power system real-time operation situation assessment based on random matrix theory</t>
  </si>
  <si>
    <t>Synthetic data generation through statistical explosion: Improving classification accuracy of coronary artery disease using PPG</t>
  </si>
  <si>
    <t>Managing wind power generation via indexed semi-markov model and copula</t>
  </si>
  <si>
    <t>Temporal evolution of temperatures in the red sea and the gulf of aden based on in situ observations (1958-2017)</t>
  </si>
  <si>
    <t>Multiple instance learning combined with label invariant synthetic data for guiding systematic prostate biopsy: a feasibility study</t>
  </si>
  <si>
    <t>Application of empirical mode decomposition method to synthesize flow data: A case study of Hushan Reservoir in Taiwan</t>
  </si>
  <si>
    <t>Exploring new methods of estimating deposition using atmospheric concentration measurements: A modeling case study of ammonia downwind of a feedlot</t>
  </si>
  <si>
    <t>MDCStream: Stream Data Generator for Testing Analysis Algorithms</t>
  </si>
  <si>
    <t>Analysis of Variability in Calculated Performance Loss Rates of Large-Scale PV Plants</t>
  </si>
  <si>
    <t>End to end lip synchronization with a temporal autoencoder</t>
  </si>
  <si>
    <t>Deep learning applied to nilm: Is data augmentation deep learning applied to nilm: Is data augmentation</t>
  </si>
  <si>
    <t>Simulation of non-gaussian correlated random variables, stochastic processes and random fields: Introducing the anysim r-package for environmental applications and beyond</t>
  </si>
  <si>
    <t>Generating Stochastic Processes Through Convolutional Neural Networks</t>
  </si>
  <si>
    <t>Proceedings of the NeurIPS 2020 Competition and Demonstration Track</t>
  </si>
  <si>
    <t>14th International Conference on Soft Computing Models in Industrial and Environmental Applications, SOCO 2019</t>
  </si>
  <si>
    <t>Embedding time expressions for deep temporal ordering models</t>
  </si>
  <si>
    <t>Time-series data augmentation based on interpolation</t>
  </si>
  <si>
    <t>Learning from synthetic animals</t>
  </si>
  <si>
    <t>21th International Conference on Intelligent Data Engineering and Automated Learning, IDEAL 2020</t>
  </si>
  <si>
    <t>ECHAD: Embedding-Based Change Detection from Multivariate Time Series in Smart Grids</t>
  </si>
  <si>
    <t>Distributed anomaly detection method in wireless sensor networks based on temporal-spatial QSSVM</t>
  </si>
  <si>
    <t>Assessing the validity of clustering of panel data by Monte Carlo methods (using as example the data of the Russian regional economy); [Оценка качества кластеризации панельных данных с использованием методов Монте-Карло (на примере данных российской региональной экономики)]</t>
  </si>
  <si>
    <t>Deep switch networks for generating discrete data and language</t>
  </si>
  <si>
    <t>7th International Conference on Future Data and Security Engineering, FDSE 2020</t>
  </si>
  <si>
    <t>Registration of Multi-modal Volumetric Images by Establishing Cell Correspondence</t>
  </si>
  <si>
    <t>Counting out time: Class agnostic video repetition counting in the wild</t>
  </si>
  <si>
    <t>Prediction of multilateral inflow control valve flow performance using machine learning</t>
  </si>
  <si>
    <t>Discovery of Loose Group Companion from Trajectory Data Streams</t>
  </si>
  <si>
    <t>Synthetic data and deep neural networks for atmospheric dispersion modelling in Urban areas</t>
  </si>
  <si>
    <t>Low Light Video Enhancement Using Synthetic Data Produced with an Intermediate Domain Mapping</t>
  </si>
  <si>
    <t>A Synthetic Data Generation Model for Diabetic Foot Treatment</t>
  </si>
  <si>
    <t>Augmenting Physiological Time Series Data: A Case Study for Sleep Apnea Detection</t>
  </si>
  <si>
    <t>https://www.scopus.com/inward/record.uri?eid=2-s2.0-85191016834&amp;doi=10.1002%2fmrm.30095&amp;partnerID=40&amp;md5=34e8b6259c71f4222f0db3cd96777066</t>
  </si>
  <si>
    <t>https://www.scopus.com/inward/record.uri?eid=2-s2.0-85194228947&amp;doi=10.3390%2felectronics13101920&amp;partnerID=40&amp;md5=62ca88ca13c553dc7d1a45e8e8c02fb9</t>
  </si>
  <si>
    <t>https://www.scopus.com/inward/record.uri?eid=2-s2.0-85190395192&amp;doi=10.3390%2fw16070949&amp;partnerID=40&amp;md5=f555b780f72379a63cbdad41cf6ad6a9</t>
  </si>
  <si>
    <t>https://www.scopus.com/inward/record.uri?eid=2-s2.0-85194467499&amp;doi=10.1088%2f1361-6579%2fad4954&amp;partnerID=40&amp;md5=d62ce38f16ef4c89d5714785fe997a0f</t>
  </si>
  <si>
    <t>https://www.scopus.com/inward/record.uri?eid=2-s2.0-85199061891&amp;doi=10.1145%2f3626232.3653255&amp;partnerID=40&amp;md5=9c361e185f7e021b84611dda17b08995</t>
  </si>
  <si>
    <t>https://www.scopus.com/inward/record.uri?eid=2-s2.0-85201317050&amp;doi=10.1016%2fj.renene.2024.121167&amp;partnerID=40&amp;md5=3c72b3bdc7d5c1e9b04f358b8780a68d</t>
  </si>
  <si>
    <t>https://www.scopus.com/inward/record.uri?eid=2-s2.0-85192064617&amp;doi=10.1007%2fs11517-024-03112-0&amp;partnerID=40&amp;md5=7163f1c9b9f2a4bbbab91cb623e85cee</t>
  </si>
  <si>
    <t>https://www.scopus.com/inward/record.uri?eid=2-s2.0-85196674009&amp;doi=10.1145%2f3630106.3659004&amp;partnerID=40&amp;md5=68c4d731039b3f35fca2986de9968c35</t>
  </si>
  <si>
    <t>https://www.scopus.com/inward/record.uri?eid=2-s2.0-85194423940&amp;doi=10.3390%2fbrainsci14050436&amp;partnerID=40&amp;md5=70d7e18cc22f36780b0d7cbb4e7ba978</t>
  </si>
  <si>
    <t>https://www.scopus.com/inward/record.uri?eid=2-s2.0-85197112458&amp;doi=10.3390%2fw16121731&amp;partnerID=40&amp;md5=c3bcbf54c81fec87d6043249d32d0d6a</t>
  </si>
  <si>
    <t>https://www.scopus.com/inward/record.uri?eid=2-s2.0-85198300336&amp;doi=10.1371%2fjournal.pcbi.1011642&amp;partnerID=40&amp;md5=d925d6432832c96903430c516bbe3196</t>
  </si>
  <si>
    <t>https://www.scopus.com/inward/record.uri?eid=2-s2.0-85202450065&amp;doi=10.3390%2fs24165451&amp;partnerID=40&amp;md5=2a959a0c3acf58329eb72e89d0493baa</t>
  </si>
  <si>
    <t>https://www.scopus.com/inward/record.uri?eid=2-s2.0-85197275991&amp;doi=10.1145%2f3662004.3663553&amp;partnerID=40&amp;md5=9a7cbf5a3c27e7a53d5572b3aed53b07</t>
  </si>
  <si>
    <t>https://www.scopus.com/inward/record.uri?eid=2-s2.0-85188472940&amp;doi=10.1007%2fs00348-024-03774-4&amp;partnerID=40&amp;md5=497e5d8296e3f7187f39ddee8a376191</t>
  </si>
  <si>
    <t>https://www.scopus.com/inward/record.uri?eid=2-s2.0-85189001729&amp;doi=10.1016%2fj.mri.2024.03.019&amp;partnerID=40&amp;md5=133cd4f621426e2ab56020de952093cd</t>
  </si>
  <si>
    <t>https://www.scopus.com/inward/record.uri?eid=2-s2.0-85197520057&amp;doi=10.1145%2f3666006&amp;partnerID=40&amp;md5=568d33ed7eb4ac2f65889f988787129f</t>
  </si>
  <si>
    <t>https://www.scopus.com/inward/record.uri?eid=2-s2.0-85192390658&amp;doi=10.1186%2fs40537-024-00924-7&amp;partnerID=40&amp;md5=44c5a2324d50b5ccf123b0d7dd9a4894</t>
  </si>
  <si>
    <t>https://www.scopus.com/inward/record.uri?eid=2-s2.0-85198351793&amp;doi=10.1007%2fs11227-024-06345-w&amp;partnerID=40&amp;md5=3bea2151c51168b9311b2ea9d6b80ccf</t>
  </si>
  <si>
    <t>https://www.scopus.com/inward/record.uri?eid=2-s2.0-85192299155&amp;doi=10.1103%2fPhysRevE.109.054306&amp;partnerID=40&amp;md5=41882191196501287e013990234b863f</t>
  </si>
  <si>
    <t>https://www.scopus.com/inward/record.uri?eid=2-s2.0-85195393455&amp;doi=10.1016%2fj.eswa.2024.124297&amp;partnerID=40&amp;md5=d30efa3da63f9aa7c6a0f1396ed764b3</t>
  </si>
  <si>
    <t>https://www.scopus.com/inward/record.uri?eid=2-s2.0-85201428177&amp;doi=10.1051%2f0004-6361%2f202449325&amp;partnerID=40&amp;md5=117b53729035c5b42824d293c344768c</t>
  </si>
  <si>
    <t>https://www.scopus.com/inward/record.uri?eid=2-s2.0-85201388292&amp;doi=10.1038%2fs41598-024-69812-7&amp;partnerID=40&amp;md5=12ed516a6074aca244276ea78381e0db</t>
  </si>
  <si>
    <t>https://www.scopus.com/inward/record.uri?eid=2-s2.0-85199630847&amp;doi=10.3390%2fapp14146088&amp;partnerID=40&amp;md5=583ea57ee2d69685016aaf2862cb25c2</t>
  </si>
  <si>
    <t>https://www.scopus.com/inward/record.uri?eid=2-s2.0-85180894269&amp;doi=10.1007%2fs11263-023-01946-z&amp;partnerID=40&amp;md5=1f88a9639fb26ba6f993ca81af61e26f</t>
  </si>
  <si>
    <t>https://www.scopus.com/inward/record.uri?eid=2-s2.0-85190134531&amp;doi=10.1016%2fj.chaos.2024.114837&amp;partnerID=40&amp;md5=a9bec1a3819e7efa66d841e800481abd</t>
  </si>
  <si>
    <t>https://www.scopus.com/inward/record.uri?eid=2-s2.0-85202577612&amp;doi=10.3390%2fmath12162494&amp;partnerID=40&amp;md5=02258a9f981b986b90f8a9b8f64d3173</t>
  </si>
  <si>
    <t>https://www.scopus.com/inward/record.uri?eid=2-s2.0-85192269757&amp;doi=10.1145%2f3642970.3655829&amp;partnerID=40&amp;md5=07704366bb1e3711dd278e1e91f04134</t>
  </si>
  <si>
    <t>https://www.scopus.com/inward/record.uri?eid=2-s2.0-85184989085&amp;doi=10.1016%2fj.aiig.2024.100071&amp;partnerID=40&amp;md5=dc430bde7a53b932e84c08cbd86a8e09</t>
  </si>
  <si>
    <t>https://www.scopus.com/inward/record.uri?eid=2-s2.0-85191639398&amp;doi=10.1038%2fs41598-024-59958-9&amp;partnerID=40&amp;md5=fe09f805a5357113b377ba022a8e63b7</t>
  </si>
  <si>
    <t>https://www.scopus.com/inward/record.uri?eid=2-s2.0-85198976160&amp;doi=10.1103%2fPhysRevD.110.022004&amp;partnerID=40&amp;md5=6e8469549028efe0afef91db696204c2</t>
  </si>
  <si>
    <t>https://www.scopus.com/inward/record.uri?eid=2-s2.0-85198390263&amp;doi=10.1016%2fj.csbj.2024.07.005&amp;partnerID=40&amp;md5=f0937849159542432ef0306051d64e47</t>
  </si>
  <si>
    <t>https://www.scopus.com/inward/record.uri?eid=2-s2.0-85196889697&amp;doi=10.1186%2fs12874-024-02257-8&amp;partnerID=40&amp;md5=6cd1b8926639d98f6081fbd329bcb291</t>
  </si>
  <si>
    <t>https://www.scopus.com/inward/record.uri?eid=2-s2.0-85186494686&amp;doi=10.1016%2fj.jfranklin.2024.106671&amp;partnerID=40&amp;md5=c6f62df7ebafa637a85e89ac5ee26f45</t>
  </si>
  <si>
    <t>https://www.scopus.com/inward/record.uri?eid=2-s2.0-85198622596&amp;doi=10.1007%2fs10546-024-00872-y&amp;partnerID=40&amp;md5=4091148dc34bd8703235f9ceb1007bfa</t>
  </si>
  <si>
    <t>https://www.scopus.com/inward/record.uri?eid=2-s2.0-85191289225&amp;doi=10.1063%2f5.0196382&amp;partnerID=40&amp;md5=9c235f0623293eb0927c683683304f89</t>
  </si>
  <si>
    <t>https://www.scopus.com/inward/record.uri?eid=2-s2.0-85193795188&amp;doi=10.1145%2f3641513.3650129&amp;partnerID=40&amp;md5=9d864dcff911230f9b4a1c1e582febfe</t>
  </si>
  <si>
    <t>https://www.scopus.com/inward/record.uri?eid=2-s2.0-85200824698&amp;doi=10.1016%2fj.neucom.2024.128253&amp;partnerID=40&amp;md5=843b95d326cd1d46c3bf071455e7e815</t>
  </si>
  <si>
    <t>https://www.scopus.com/inward/record.uri?eid=2-s2.0-85192791310&amp;doi=10.1007%2fs00521-024-09825-5&amp;partnerID=40&amp;md5=738bb0d30c11c1dc3e08877e8a94152c</t>
  </si>
  <si>
    <t>https://www.scopus.com/inward/record.uri?eid=2-s2.0-85191296427&amp;doi=10.1038%2fs41467-024-47778-4&amp;partnerID=40&amp;md5=3c1768411513eb21d5b39116cb71d81f</t>
  </si>
  <si>
    <t>https://www.scopus.com/inward/record.uri?eid=2-s2.0-85195784191&amp;doi=10.3390%2felectronics13112158&amp;partnerID=40&amp;md5=00cb24cbe924fdcb4b1c15bd0df65dce</t>
  </si>
  <si>
    <t>https://www.scopus.com/inward/record.uri?eid=2-s2.0-85197059214&amp;doi=10.1016%2fj.asoc.2024.111912&amp;partnerID=40&amp;md5=90101d557b018213fe86a1c098fa6253</t>
  </si>
  <si>
    <t>https://www.scopus.com/inward/record.uri?eid=2-s2.0-85186509899&amp;doi=10.1016%2fj.patcog.2024.110373&amp;partnerID=40&amp;md5=0a2cda3ceaba061b04a1d967eefe508e</t>
  </si>
  <si>
    <t>https://www.scopus.com/inward/record.uri?eid=2-s2.0-85200484779&amp;doi=10.1016%2fj.partic.2024.07.009&amp;partnerID=40&amp;md5=293257a280f97aba228a1057a12529dd</t>
  </si>
  <si>
    <t>https://www.scopus.com/inward/record.uri?eid=2-s2.0-85194219376&amp;doi=10.3390%2fs24103052&amp;partnerID=40&amp;md5=8a981d253dfbbb5ae7859719491c1529</t>
  </si>
  <si>
    <t>https://www.scopus.com/inward/record.uri?eid=2-s2.0-85198602010&amp;doi=10.1016%2fj.oceaneng.2024.118639&amp;partnerID=40&amp;md5=2e5207dd145b9ed4970ddf17569ab054</t>
  </si>
  <si>
    <t>https://www.scopus.com/inward/record.uri?eid=2-s2.0-85189941921&amp;doi=10.1016%2fj.eswa.2024.123851&amp;partnerID=40&amp;md5=4a2616c4c0498ec170a9c04e621ba182</t>
  </si>
  <si>
    <t>https://www.scopus.com/inward/record.uri?eid=2-s2.0-85184801533&amp;doi=10.1016%2fj.jsames.2024.104815&amp;partnerID=40&amp;md5=325c6524d8f4b9e6f7e88a0c13696d55</t>
  </si>
  <si>
    <t>https://www.scopus.com/inward/record.uri?eid=2-s2.0-85189953327&amp;doi=10.1111%2fgwat.13403&amp;partnerID=40&amp;md5=2d6cc00dee04db27c6c63643a0e6efd1</t>
  </si>
  <si>
    <t>https://www.scopus.com/inward/record.uri?eid=2-s2.0-85201670205&amp;doi=10.1016%2fj.cmpb.2024.108363&amp;partnerID=40&amp;md5=d3dbb47049b66fd2f97f438c63d3e19b</t>
  </si>
  <si>
    <t>https://www.scopus.com/inward/record.uri?eid=2-s2.0-85189944235&amp;doi=10.1016%2fj.engappai.2024.108380&amp;partnerID=40&amp;md5=8ead332f3a2121d8fae19879587a8b86</t>
  </si>
  <si>
    <t>https://www.scopus.com/inward/record.uri?eid=2-s2.0-85198017979&amp;doi=10.1016%2fj.comnet.2024.110616&amp;partnerID=40&amp;md5=5dfc5f2513e2f90a3ff7484f52df0489</t>
  </si>
  <si>
    <t>https://www.scopus.com/inward/record.uri?eid=2-s2.0-85183664449&amp;doi=10.1186%2fs12911-024-02427-0&amp;partnerID=40&amp;md5=58393c5ce94a14ceb88b013806653000</t>
  </si>
  <si>
    <t>https://www.scopus.com/inward/record.uri?eid=2-s2.0-85195576446&amp;doi=10.1016%2fj.egyai.2024.100382&amp;partnerID=40&amp;md5=7169e39a40ee5777a95376ecf2d945e8</t>
  </si>
  <si>
    <t>https://www.scopus.com/inward/record.uri?eid=2-s2.0-85193445149&amp;doi=10.1146%2fannurev-statistics-040622-023838&amp;partnerID=40&amp;md5=b4fb7324c1217bbc74afa40bfb57595d</t>
  </si>
  <si>
    <t>https://www.scopus.com/inward/record.uri?eid=2-s2.0-85192178052&amp;doi=10.1016%2fj.nancom.2024.100510&amp;partnerID=40&amp;md5=f4ecf553e00a30651289971bf9f5a607</t>
  </si>
  <si>
    <t>https://www.scopus.com/inward/record.uri?eid=2-s2.0-85198708332&amp;doi=10.1016%2fj.measurement.2024.115188&amp;partnerID=40&amp;md5=42b946894325a817b6c12664bb38ee49</t>
  </si>
  <si>
    <t>https://www.scopus.com/inward/record.uri?eid=2-s2.0-85196760966&amp;doi=10.1016%2fj.ecoinf.2024.102698&amp;partnerID=40&amp;md5=205045817ec263c753b6b60b47c55f3e</t>
  </si>
  <si>
    <t>https://www.scopus.com/inward/record.uri?eid=2-s2.0-85195363097&amp;doi=10.1109%2fTAES.2024.3410956&amp;partnerID=40&amp;md5=e03b4c2b3948a5892171bc02d2988a61</t>
  </si>
  <si>
    <t>https://www.scopus.com/inward/record.uri?eid=2-s2.0-85202151152&amp;doi=10.1007%2fs10928-024-09935-6&amp;partnerID=40&amp;md5=2d628b93a54372f244539491ea3aae3b</t>
  </si>
  <si>
    <t>https://www.scopus.com/inward/record.uri?eid=2-s2.0-85197731104&amp;doi=10.1109%2fBigDataSecurity62737.2024.00029&amp;partnerID=40&amp;md5=fb80ca20a5646bca26d77e41c231b806</t>
  </si>
  <si>
    <t>https://www.scopus.com/inward/record.uri?eid=2-s2.0-85202353460&amp;doi=10.1109%2fDCOSS-IoT61029.2024.00064&amp;partnerID=40&amp;md5=e316ed1319f7c07335917f108707cf86</t>
  </si>
  <si>
    <t>https://www.scopus.com/inward/record.uri?eid=2-s2.0-85197051140&amp;doi=10.1109%2fACCESS.2024.3418139&amp;partnerID=40&amp;md5=c45eb835c040daf7da5abb9e978d228a</t>
  </si>
  <si>
    <t>https://www.scopus.com/inward/record.uri?eid=2-s2.0-85202558540&amp;doi=10.58286%2f29638&amp;partnerID=40&amp;md5=1b3e56a06c3159cd11a9021f24aab472</t>
  </si>
  <si>
    <t>https://www.scopus.com/inward/record.uri?eid=2-s2.0-85189749908&amp;doi=10.1609%2faaai.v38i10.28962&amp;partnerID=40&amp;md5=194c820a4e8ea2de2a87abbcd7c1043c</t>
  </si>
  <si>
    <t>https://www.scopus.com/inward/record.uri?eid=2-s2.0-85197849857&amp;doi=10.1109%2fICNC59896.2024.10556140&amp;partnerID=40&amp;md5=ee819e3fe66c640b79519c1b525103d3</t>
  </si>
  <si>
    <t>https://www.scopus.com/inward/record.uri?eid=2-s2.0-85189333355&amp;doi=10.3233%2fFAIA240165&amp;partnerID=40&amp;md5=402e6740c7ca179a03f2132a2ec07963</t>
  </si>
  <si>
    <t>https://www.scopus.com/inward/record.uri?eid=2-s2.0-85199616416&amp;doi=10.1109%2fISIE54533.2024.10595733&amp;partnerID=40&amp;md5=e308e8d64a522737ae74f2cc55fa9640</t>
  </si>
  <si>
    <t>https://www.scopus.com/inward/record.uri?eid=2-s2.0-85199533641&amp;doi=10.1007%2f978-3-031-63783-4_10&amp;partnerID=40&amp;md5=984744897ed1b3de343b72ed7a046d83</t>
  </si>
  <si>
    <t>https://www.scopus.com/inward/record.uri?eid=2-s2.0-85187027027&amp;doi=10.18280%2fria.3801&amp;partnerID=40&amp;md5=2867718646cf5f1601e25cb93791d29a</t>
  </si>
  <si>
    <t>https://www.scopus.com/inward/record.uri?eid=2-s2.0-85200685289&amp;doi=10.1007%2f978-3-031-64836-6_16&amp;partnerID=40&amp;md5=56a4325aaf4b9ca631521dc0f53c9f99</t>
  </si>
  <si>
    <t>https://www.scopus.com/inward/record.uri?eid=2-s2.0-85173536550&amp;doi=10.1002%2fasmb.2825&amp;partnerID=40&amp;md5=64d5b0062b4fea86522093673291f094</t>
  </si>
  <si>
    <t>https://www.scopus.com/inward/record.uri?eid=2-s2.0-85202147397&amp;doi=10.5753%2fjisa.2024.3887&amp;partnerID=40&amp;md5=868681306c666ed27621bdc6dde1b086</t>
  </si>
  <si>
    <t>https://www.scopus.com/inward/record.uri?eid=2-s2.0-85163560709&amp;doi=10.1109%2fTSG.2023.3288824&amp;partnerID=40&amp;md5=723aba5696d363bf94988f5fe6ea7531</t>
  </si>
  <si>
    <t>https://www.scopus.com/inward/record.uri?eid=2-s2.0-85200717284&amp;doi=10.1007%2f978-3-031-66538-7_21&amp;partnerID=40&amp;md5=251174a31632753d7000714392635b0f</t>
  </si>
  <si>
    <t>https://www.scopus.com/inward/record.uri?eid=2-s2.0-85199088233&amp;doi=10.1109%2fACCESS.2024.3429529&amp;partnerID=40&amp;md5=b26db68c3b83e1a7ffc7d0052191d385</t>
  </si>
  <si>
    <t>https://www.scopus.com/inward/record.uri?eid=2-s2.0-85166770874&amp;doi=10.1109%2fTSG.2023.3302192&amp;partnerID=40&amp;md5=d67440e6b035653858d75850aaa9545c</t>
  </si>
  <si>
    <t>https://www.scopus.com/inward/record.uri?eid=2-s2.0-85199529262&amp;doi=10.1007%2f978-3-031-62269-4_23&amp;partnerID=40&amp;md5=c4f4cba99f879c0a2a8bbc6a4e2c3d99</t>
  </si>
  <si>
    <t>https://www.scopus.com/inward/record.uri?eid=2-s2.0-85195084345&amp;doi=10.1007%2fs42452-024-05787-4&amp;partnerID=40&amp;md5=b6838992a0aeb6a709b7ff45f12eb640</t>
  </si>
  <si>
    <t>https://www.scopus.com/inward/record.uri?eid=2-s2.0-85170532776&amp;doi=10.1109%2fTKDE.2023.3310909&amp;partnerID=40&amp;md5=11742f0dd2a93769b3840829152ca660</t>
  </si>
  <si>
    <t>https://www.scopus.com/inward/record.uri?eid=2-s2.0-85161503129&amp;doi=10.1109%2fTII.2023.3281835&amp;partnerID=40&amp;md5=382b2562c9c3db5fc9b0e32873d44f84</t>
  </si>
  <si>
    <t>https://www.scopus.com/inward/record.uri?eid=2-s2.0-85199779853&amp;doi=10.1007%2f978-3-031-60023-4_10&amp;partnerID=40&amp;md5=e737f0469afd1eb06ca4001990b4d023</t>
  </si>
  <si>
    <t>https://www.scopus.com/inward/record.uri?eid=2-s2.0-85188879704&amp;doi=10.3390%2frs16061040&amp;partnerID=40&amp;md5=325aab7047dd629f27b7d178e225361e</t>
  </si>
  <si>
    <t>https://www.scopus.com/inward/record.uri?eid=2-s2.0-85203104336&amp;doi=10.1117%2f12.3038564&amp;partnerID=40&amp;md5=4e70418fe2526ca93a6c374756c50aad</t>
  </si>
  <si>
    <t>https://www.scopus.com/inward/record.uri?eid=2-s2.0-85197068229&amp;doi=10.1109%2fTCE.2024.3418103&amp;partnerID=40&amp;md5=9202e2cbef52894c78108ae1e51dbe70</t>
  </si>
  <si>
    <t>https://www.scopus.com/inward/record.uri?eid=2-s2.0-85203551197&amp;doi=10.1527%2ftjsai.39-5_E-O41&amp;partnerID=40&amp;md5=0975e45e02bd2ffe74df0bba31b8f3f5</t>
  </si>
  <si>
    <t>https://www.scopus.com/inward/record.uri?eid=2-s2.0-85175640076&amp;doi=10.1016%2fj.knosys.2023.111131&amp;partnerID=40&amp;md5=a83f10c3c91f29113d46c1100cc58b9d</t>
  </si>
  <si>
    <t>https://www.scopus.com/inward/record.uri?eid=2-s2.0-85188850848&amp;doi=10.1109%2fWACV57701.2024.00425&amp;partnerID=40&amp;md5=693fd13f0a191230a6a2017fef48a095</t>
  </si>
  <si>
    <t>https://www.scopus.com/inward/record.uri?eid=2-s2.0-85203075922&amp;doi=10.5220%2f0012790700003756&amp;partnerID=40&amp;md5=9aed5ee7c7704084cfef740aa7ed2a63</t>
  </si>
  <si>
    <t>https://www.scopus.com/inward/record.uri?eid=2-s2.0-85200703694&amp;doi=10.1109%2fICETIS61828.2024.10593790&amp;partnerID=40&amp;md5=a0c634f1ce6bdc752f8f91f228a16801</t>
  </si>
  <si>
    <t>https://www.scopus.com/inward/record.uri?eid=2-s2.0-85185147505&amp;doi=10.1007%2fs10489-023-05112-3&amp;partnerID=40&amp;md5=afd563253a7e02d302603897f1b12812</t>
  </si>
  <si>
    <t>https://www.scopus.com/inward/record.uri?eid=2-s2.0-85182926999&amp;doi=10.1109%2fTUFFC.2024.3353408&amp;partnerID=40&amp;md5=de83ad5fabcef18e56f7f56fec033d03</t>
  </si>
  <si>
    <t>https://www.scopus.com/inward/record.uri?eid=2-s2.0-85196429642&amp;doi=10.1088%2f1742-6596%2f2767%2f3%2f032033&amp;partnerID=40&amp;md5=743935441a6f8d21e4ed95d6fbc8de19</t>
  </si>
  <si>
    <t>https://www.scopus.com/inward/record.uri?eid=2-s2.0-85179361116&amp;doi=10.1002%2facs.3721&amp;partnerID=40&amp;md5=0db59d0129850f092f394954de12004d</t>
  </si>
  <si>
    <t>https://www.scopus.com/inward/record.uri?eid=2-s2.0-85198377961&amp;doi=10.1109%2fNOMS59830.2024.10575112&amp;partnerID=40&amp;md5=be89938e0a9fc1a25c3e0071bf07275c</t>
  </si>
  <si>
    <t>https://www.scopus.com/inward/record.uri?eid=2-s2.0-85197789301&amp;doi=10.1117%2f12.3012971&amp;partnerID=40&amp;md5=790b9dc750bf0b9ae4d5147507ed6d24</t>
  </si>
  <si>
    <t>https://www.scopus.com/inward/record.uri?eid=2-s2.0-85201779769&amp;doi=10.31083%2fj.jin2308153&amp;partnerID=40&amp;md5=b80d92c304f9579700d2a9a41fe1e93b</t>
  </si>
  <si>
    <t>https://www.scopus.com/inward/record.uri?eid=2-s2.0-85195197060&amp;doi=10.1016%2fj.ijin.2024.05.007&amp;partnerID=40&amp;md5=1d4bc70ba5f9e7ca45c04d7f9eb719d6</t>
  </si>
  <si>
    <t>https://www.scopus.com/inward/record.uri?eid=2-s2.0-85183861551&amp;doi=10.1016%2fj.asoc.2024.111301&amp;partnerID=40&amp;md5=86fa66f7f5ffe490d19deed24b16488b</t>
  </si>
  <si>
    <t>https://www.scopus.com/inward/record.uri?eid=2-s2.0-85196062026&amp;doi=10.1002%2feng2.12946&amp;partnerID=40&amp;md5=a672d20b3a7c464c8d0f0f309d6f99f0</t>
  </si>
  <si>
    <t>https://www.scopus.com/inward/record.uri?eid=2-s2.0-85193957331&amp;doi=10.5220%2f0012598000003705&amp;partnerID=40&amp;md5=626994bb23374b7521aa6ac626aa74a1</t>
  </si>
  <si>
    <t>https://www.scopus.com/inward/record.uri?eid=2-s2.0-85201763430&amp;doi=10.1109%2fTSG.2024.3446530&amp;partnerID=40&amp;md5=65b212a66a7bc243ebb18fcc4cbba752</t>
  </si>
  <si>
    <t>https://www.scopus.com/inward/record.uri?eid=2-s2.0-85202296530&amp;doi=10.1007%2f978-3-031-67285-9_24&amp;partnerID=40&amp;md5=c08902d2bcdcd8dc5053e9125aad0240</t>
  </si>
  <si>
    <t>https://www.scopus.com/inward/record.uri?eid=2-s2.0-85201192531&amp;doi=10.1109%2fCAI59869.2024.00107&amp;partnerID=40&amp;md5=2334b07b407c4264716ac9bf57b80e65</t>
  </si>
  <si>
    <t>https://www.scopus.com/inward/record.uri?eid=2-s2.0-85181776089&amp;doi=10.1016%2fj.est.2023.110004&amp;partnerID=40&amp;md5=a6fb9b128f0f70e27d0b1a0767dc6b62</t>
  </si>
  <si>
    <t>https://www.scopus.com/inward/record.uri?eid=2-s2.0-85199408539&amp;doi=10.1109%2fTGRS.2024.3432396&amp;partnerID=40&amp;md5=3b3ff7c036b5433f330d707bed1980b2</t>
  </si>
  <si>
    <t>https://www.scopus.com/inward/record.uri?eid=2-s2.0-85202828669&amp;doi=10.1142%2fS1793292024501303&amp;partnerID=40&amp;md5=c5330231dbdd8e54f8567c0f466e24e7</t>
  </si>
  <si>
    <t>https://www.scopus.com/inward/record.uri?eid=2-s2.0-85199458916&amp;doi=10.1109%2fFG59268.2024.10582020&amp;partnerID=40&amp;md5=d7f54bbaeccc601f752869014af40960</t>
  </si>
  <si>
    <t>https://www.scopus.com/inward/record.uri?eid=2-s2.0-85192013870&amp;doi=10.1109%2fWACV57701.2024.00348&amp;partnerID=40&amp;md5=33df0062d1f97a9b0ba9fd9bd0670b61</t>
  </si>
  <si>
    <t>https://www.scopus.com/inward/record.uri?eid=2-s2.0-85198748134&amp;partnerID=40&amp;md5=67af179df6d027fb90ce5511d013e931</t>
  </si>
  <si>
    <t>https://www.scopus.com/inward/record.uri?eid=2-s2.0-85201610768&amp;doi=10.1109%2fLRA.2024.3444668&amp;partnerID=40&amp;md5=424ce233f740612550027b98db5477d1</t>
  </si>
  <si>
    <t>https://www.scopus.com/inward/record.uri?eid=2-s2.0-85185329442&amp;doi=10.1016%2fj.jbi.2024.104601&amp;partnerID=40&amp;md5=ddabec3853d3926bfd37e733e1c3e84f</t>
  </si>
  <si>
    <t>https://www.scopus.com/inward/record.uri?eid=2-s2.0-85172891539&amp;doi=10.1016%2fj.optlastec.2023.110138&amp;partnerID=40&amp;md5=4786cac38b17704869f4bb4fc3aa9ceb</t>
  </si>
  <si>
    <t>https://www.scopus.com/inward/record.uri?eid=2-s2.0-85199163753&amp;doi=10.1007%2f978-3-031-63543-4_16&amp;partnerID=40&amp;md5=d266f9f42dab70236ecbb37cca664437</t>
  </si>
  <si>
    <t>https://www.scopus.com/inward/record.uri?eid=2-s2.0-85200755100&amp;doi=10.1007%2f978-3-031-65285-1_5&amp;partnerID=40&amp;md5=cb9088c74ec59dd4d6389e9e7c240645</t>
  </si>
  <si>
    <t>https://www.scopus.com/inward/record.uri?eid=2-s2.0-85177091932&amp;doi=10.1109%2fTMI.2023.3331982&amp;partnerID=40&amp;md5=b6be38b5542ec80512ca9f47a51d91e3</t>
  </si>
  <si>
    <t>https://www.scopus.com/inward/record.uri?eid=2-s2.0-85200673843&amp;doi=10.1109%2fCVIDL62147.2024.10603780&amp;partnerID=40&amp;md5=6819c58e9c93b35f0f0bb54a7a414e9d</t>
  </si>
  <si>
    <t>https://www.scopus.com/inward/record.uri?eid=2-s2.0-85170428387&amp;doi=10.1016%2fj.eswa.2023.121239&amp;partnerID=40&amp;md5=4d604b97a1d07e89d35fe92c67c485f7</t>
  </si>
  <si>
    <t>https://www.scopus.com/inward/record.uri?eid=2-s2.0-85200772174&amp;doi=10.1007%2f978-3-031-66538-7_20&amp;partnerID=40&amp;md5=1e148b049872d72ecab755776a934871</t>
  </si>
  <si>
    <t>https://www.scopus.com/inward/record.uri?eid=2-s2.0-85188760883&amp;doi=10.1098%2frsif.2023.0710&amp;partnerID=40&amp;md5=30227412c164178d73132fb57c7680be</t>
  </si>
  <si>
    <t>https://www.scopus.com/inward/record.uri?eid=2-s2.0-85183580429&amp;doi=10.1145%2f3632410.3632444&amp;partnerID=40&amp;md5=e7455750d951634ebcca658ddb1d088a</t>
  </si>
  <si>
    <t>https://www.scopus.com/inward/record.uri?eid=2-s2.0-85203370022&amp;doi=10.1109%2fISBI56570.2024.10635109&amp;partnerID=40&amp;md5=ff739843c46d2ba432d2433517f3834b</t>
  </si>
  <si>
    <t>https://www.scopus.com/inward/record.uri?eid=2-s2.0-85172004657&amp;doi=10.1016%2fj.solener.2023.112030&amp;partnerID=40&amp;md5=efc3cb7850e9a34758ab067776a84b46</t>
  </si>
  <si>
    <t>https://www.scopus.com/inward/record.uri?eid=2-s2.0-85173149435&amp;doi=10.1016%2fj.isprsjprs.2023.09.013&amp;partnerID=40&amp;md5=e448e625efb8374c3c68773d93fd9f6b</t>
  </si>
  <si>
    <t>https://www.scopus.com/inward/record.uri?eid=2-s2.0-85182234896&amp;doi=10.1016%2fj.jhydrol.2023.130504&amp;partnerID=40&amp;md5=f12b83cc794ab57b56aad9a3282b81fd</t>
  </si>
  <si>
    <t>https://www.scopus.com/inward/record.uri?eid=2-s2.0-85180719671&amp;doi=10.3390%2fe25121671&amp;partnerID=40&amp;md5=b71e3ee0905c39cd54d908ea142e454d</t>
  </si>
  <si>
    <t>https://www.scopus.com/inward/record.uri?eid=2-s2.0-85160207635&amp;doi=10.1038%2fs41746-023-00834-7&amp;partnerID=40&amp;md5=098f14c990777ef4c018d13e3d045d77</t>
  </si>
  <si>
    <t>https://www.scopus.com/inward/record.uri?eid=2-s2.0-85178649016&amp;doi=10.1016%2fj.cmpb.2023.107870&amp;partnerID=40&amp;md5=e008e20d838edeebfa3e123d658c0d70</t>
  </si>
  <si>
    <t>https://www.scopus.com/inward/record.uri?eid=2-s2.0-85178926549&amp;doi=10.3390%2fmath11234865&amp;partnerID=40&amp;md5=e1effca812b487c3753e9cd308e0cd5d</t>
  </si>
  <si>
    <t>https://www.scopus.com/inward/record.uri?eid=2-s2.0-85190695400&amp;doi=10.1007%2f978-3-031-57624-9_12&amp;partnerID=40&amp;md5=976c199df164a2324d55d789f8da8f72</t>
  </si>
  <si>
    <t>https://www.scopus.com/inward/record.uri?eid=2-s2.0-85179841500&amp;doi=10.1145%2f3604237.3626901&amp;partnerID=40&amp;md5=8be1d433adc89bfb732e597acfdb9bc6</t>
  </si>
  <si>
    <t>https://www.scopus.com/inward/record.uri?eid=2-s2.0-85184008640&amp;doi=10.1103%2fPhysRevResearch.6.013111&amp;partnerID=40&amp;md5=e0975325624b3ef8f8f78e54de15e65f</t>
  </si>
  <si>
    <t>https://www.scopus.com/inward/record.uri?eid=2-s2.0-85192569075&amp;doi=10.1109%2fic-ETITE58242.2024.10493613&amp;partnerID=40&amp;md5=ea8fa00398dbf7530ad7e2f484fc7233</t>
  </si>
  <si>
    <t>https://www.scopus.com/inward/record.uri?eid=2-s2.0-85191786450&amp;doi=10.3389%2ffrobt.2024.1362735&amp;partnerID=40&amp;md5=21ad235c18ea83bb31673114fdf841b6</t>
  </si>
  <si>
    <t>https://www.scopus.com/inward/record.uri?eid=2-s2.0-85159106191&amp;doi=10.1007%2fs11548-023-02874-6&amp;partnerID=40&amp;md5=fa274400f6f98207a753a67b8ed04e55</t>
  </si>
  <si>
    <t>https://www.scopus.com/inward/record.uri?eid=2-s2.0-85187348533&amp;doi=10.1109%2fTG.2024.3372829&amp;partnerID=40&amp;md5=0457efdaab8dee2d3b58a9810ba9dd3c</t>
  </si>
  <si>
    <t>https://www.scopus.com/inward/record.uri?eid=2-s2.0-85186232815&amp;doi=10.1080%2f18824889.2024.2318848&amp;partnerID=40&amp;md5=dab6b1d5f07ac216543addfca0964259</t>
  </si>
  <si>
    <t>https://www.scopus.com/inward/record.uri?eid=2-s2.0-85181485223&amp;doi=10.1029%2f2023PA004700&amp;partnerID=40&amp;md5=7818a64566207984c204b9ee671c2f39</t>
  </si>
  <si>
    <t>https://www.scopus.com/inward/record.uri?eid=2-s2.0-85179841958&amp;doi=10.1145%2f3604237.3626854&amp;partnerID=40&amp;md5=c9265255c6a739ecd0fd2a771426bc7d</t>
  </si>
  <si>
    <t>https://www.scopus.com/inward/record.uri?eid=2-s2.0-85182785327&amp;doi=10.14135%2fj.cnki.1006-3080.20220723001&amp;partnerID=40&amp;md5=3bc7ab688bca99d3ac86fc8e4e0674ee</t>
  </si>
  <si>
    <t>https://www.scopus.com/inward/record.uri?eid=2-s2.0-85175235820&amp;doi=10.1016%2fj.asoc.2023.110972&amp;partnerID=40&amp;md5=df52ec97eab9116efd0289f378d41294</t>
  </si>
  <si>
    <t>https://www.scopus.com/inward/record.uri?eid=2-s2.0-85187575402&amp;doi=10.1016%2fj.trpro.2024.02.017&amp;partnerID=40&amp;md5=06a26ce56c67b479375e07d254ecb234</t>
  </si>
  <si>
    <t>https://www.scopus.com/inward/record.uri?eid=2-s2.0-85165076631&amp;doi=10.1016%2fj.apm.2023.07.001&amp;partnerID=40&amp;md5=6d285d21c245217562c0a97343584c64</t>
  </si>
  <si>
    <t>https://www.scopus.com/inward/record.uri?eid=2-s2.0-85188269508&amp;doi=10.1007%2f978-3-658-44037-4_82&amp;partnerID=40&amp;md5=75b6ac29100a56197d4a2a04210dd588</t>
  </si>
  <si>
    <t>https://www.scopus.com/inward/record.uri?eid=2-s2.0-85191294420&amp;doi=10.1016%2fj.jrmge.2024.01.003&amp;partnerID=40&amp;md5=32cb8ab85ead6dc19d7462d75fe89909</t>
  </si>
  <si>
    <t>https://www.scopus.com/inward/record.uri?eid=2-s2.0-85181845287&amp;doi=10.3390%2fs24010266&amp;partnerID=40&amp;md5=fb41fd9e93dc12bc223d78196771105f</t>
  </si>
  <si>
    <t>https://www.scopus.com/inward/record.uri?eid=2-s2.0-85179774767&amp;doi=10.1371%2fjournal.pone.0295803&amp;partnerID=40&amp;md5=1448892b6e7daa8f75da940a4973c5cf</t>
  </si>
  <si>
    <t>https://www.scopus.com/inward/record.uri?eid=2-s2.0-85189365748&amp;doi=10.1109%2fTCBB.2024.3380410&amp;partnerID=40&amp;md5=f13c2f49b09dabd2ad4f0793f1cfc6dd</t>
  </si>
  <si>
    <t>https://www.scopus.com/inward/record.uri?eid=2-s2.0-85190250354&amp;doi=10.1109%2fConfluence60223.2024.10463441&amp;partnerID=40&amp;md5=2a343f466cd143b39bdedae9db7f8243</t>
  </si>
  <si>
    <t>https://www.scopus.com/inward/record.uri?eid=2-s2.0-85192758977&amp;doi=10.1109%2fJBHI.2024.3396880&amp;partnerID=40&amp;md5=baf3026f1756f662ad424a4e9a65cd84</t>
  </si>
  <si>
    <t>https://www.scopus.com/inward/record.uri?eid=2-s2.0-85190869051&amp;doi=10.5220%2f0012385800003660&amp;partnerID=40&amp;md5=1749fa0bf8f5b9996d99b22948aa067a</t>
  </si>
  <si>
    <t>https://www.scopus.com/inward/record.uri?eid=2-s2.0-85159309728&amp;doi=10.5194%2famt-16-5327-2023&amp;partnerID=40&amp;md5=be6cd85ce10b2c28492620294dd6d9c0</t>
  </si>
  <si>
    <t>https://www.scopus.com/inward/record.uri?eid=2-s2.0-85178668087&amp;doi=10.1186%2fs12859-023-05587-4&amp;partnerID=40&amp;md5=18a2701f1cd91cd482dddda9474f9821</t>
  </si>
  <si>
    <t>https://www.scopus.com/inward/record.uri?eid=2-s2.0-85180478547&amp;doi=10.3390%2fmake5040068&amp;partnerID=40&amp;md5=2e2a4ae456ba0c26ca3dc3133180e30e</t>
  </si>
  <si>
    <t>https://www.scopus.com/inward/record.uri?eid=2-s2.0-85165936274&amp;doi=10.1007%2fs10489-023-04783-2&amp;partnerID=40&amp;md5=50fd1c0c3b8c1bf7dbe86ab6cad66963</t>
  </si>
  <si>
    <t>https://www.scopus.com/inward/record.uri?eid=2-s2.0-85192786656&amp;doi=10.1109%2fTCSVT.2024.3399311&amp;partnerID=40&amp;md5=6949df1f65203e8073fade82586098d7</t>
  </si>
  <si>
    <t>https://www.scopus.com/inward/record.uri?eid=2-s2.0-85177990022&amp;doi=10.1016%2fj.compbiomed.2023.107749&amp;partnerID=40&amp;md5=481a0209888c6a703ab95b5b03c9f217</t>
  </si>
  <si>
    <t>https://www.scopus.com/inward/record.uri?eid=2-s2.0-85174450733&amp;doi=10.1007%2f978-3-031-42093-1_3&amp;partnerID=40&amp;md5=9775fe40e725a90dfbfbc6e907f275ba</t>
  </si>
  <si>
    <t>https://www.scopus.com/inward/record.uri?eid=2-s2.0-85182920944&amp;doi=10.1109%2fLGRS.2024.3354337&amp;partnerID=40&amp;md5=5ed37e18b4d310ac27e5ae6c28565c2a</t>
  </si>
  <si>
    <t>https://www.scopus.com/inward/record.uri?eid=2-s2.0-85192780666&amp;doi=10.1145%2f3625687.3625785&amp;partnerID=40&amp;md5=1687e952e5123dd5cd8595222043a2f1</t>
  </si>
  <si>
    <t>https://www.scopus.com/inward/record.uri?eid=2-s2.0-85189133137&amp;doi=10.1109%2fTIM.2024.3381263&amp;partnerID=40&amp;md5=809b034dc89eb7e92a8259d01ab81177</t>
  </si>
  <si>
    <t>https://www.scopus.com/inward/record.uri?eid=2-s2.0-85171266242&amp;doi=10.1089%2fsoro.2022.0188&amp;partnerID=40&amp;md5=2a63083a395b0cd275feedd27d1787d6</t>
  </si>
  <si>
    <t>https://www.scopus.com/inward/record.uri?eid=2-s2.0-85174303458&amp;doi=10.1007%2fs10921-023-01002-3&amp;partnerID=40&amp;md5=85494a3e94aedc80fcfa34f90caf6a47</t>
  </si>
  <si>
    <t>https://www.scopus.com/inward/record.uri?eid=2-s2.0-85178196579&amp;doi=10.1186%2fs12911-023-02364-4&amp;partnerID=40&amp;md5=02186a1e179048d7c6570e454bf7c912</t>
  </si>
  <si>
    <t>https://www.scopus.com/inward/record.uri?eid=2-s2.0-85189929084&amp;doi=10.1109%2fAPSCON60364.2024.10465783&amp;partnerID=40&amp;md5=2689da014d7e629ee776b1abd5e76e17</t>
  </si>
  <si>
    <t>https://www.scopus.com/inward/record.uri?eid=2-s2.0-85181946491&amp;doi=10.3390%2fs24010128&amp;partnerID=40&amp;md5=58219ca42ff8e71c427494756539b6fb</t>
  </si>
  <si>
    <t>https://www.scopus.com/inward/record.uri?eid=2-s2.0-85187677955&amp;doi=10.1007%2f978-981-99-9521-9_36&amp;partnerID=40&amp;md5=e5935e981edcb0370cfef6888afb57f5</t>
  </si>
  <si>
    <t>https://www.scopus.com/inward/record.uri?eid=2-s2.0-85181776251&amp;doi=10.1142%2f9789811286421_0005&amp;partnerID=40&amp;md5=47d6ecbce59016e0f343aa527fddc3fb</t>
  </si>
  <si>
    <t>https://www.scopus.com/inward/record.uri?eid=2-s2.0-85184990793&amp;doi=10.14569%2fIJACSA.2024.01501118&amp;partnerID=40&amp;md5=d5762b436edb0dcc8bc4c6429bc9435a</t>
  </si>
  <si>
    <t>https://www.scopus.com/inward/record.uri?eid=2-s2.0-85090764794&amp;doi=10.1007%2fs12065-020-00470-0&amp;partnerID=40&amp;md5=4f065645089a14057f807022031e98d9</t>
  </si>
  <si>
    <t>https://www.scopus.com/inward/record.uri?eid=2-s2.0-85177681295&amp;doi=10.3390%2fcli11110224&amp;partnerID=40&amp;md5=0a2d47f85504828170b0d21a618eb580</t>
  </si>
  <si>
    <t>https://www.scopus.com/inward/record.uri?eid=2-s2.0-85183330695&amp;doi=10.3390%2fdata9010014&amp;partnerID=40&amp;md5=e6d18cf1f22254dbc3f8c5cfa055f9cc</t>
  </si>
  <si>
    <t>https://www.scopus.com/inward/record.uri?eid=2-s2.0-85183895987&amp;doi=10.1007%2f978-3-031-47909-0_7&amp;partnerID=40&amp;md5=70de7d73457050ae48381f0144cd215a</t>
  </si>
  <si>
    <t>https://www.scopus.com/inward/record.uri?eid=2-s2.0-85173628252&amp;doi=10.1016%2fj.bspc.2023.105552&amp;partnerID=40&amp;md5=f34593e8704f1fea87caa677795e54d3</t>
  </si>
  <si>
    <t>https://www.scopus.com/inward/record.uri?eid=2-s2.0-85167439002&amp;doi=10.1016%2fj.comnet.2023.109950&amp;partnerID=40&amp;md5=b7c8631bdd30cbff3f973e43a3f55fcd</t>
  </si>
  <si>
    <t>https://www.scopus.com/inward/record.uri?eid=2-s2.0-85182505370&amp;doi=10.1145%2f3589132.3625661&amp;partnerID=40&amp;md5=bd35adc9c349226f036d5030a2a2fbc3</t>
  </si>
  <si>
    <t>https://www.scopus.com/inward/record.uri?eid=2-s2.0-85175574589&amp;doi=10.1016%2fj.egyai.2023.100312&amp;partnerID=40&amp;md5=c1cbca2d032b3a559c6f2aab1f91d307</t>
  </si>
  <si>
    <t>https://www.scopus.com/inward/record.uri?eid=2-s2.0-85180003226&amp;doi=10.1016%2fj.media.2023.103043&amp;partnerID=40&amp;md5=d3e4132351e7bb418c7c08125128be34</t>
  </si>
  <si>
    <t>https://www.scopus.com/inward/record.uri?eid=2-s2.0-85163168985&amp;doi=10.1016%2fj.compbiomed.2023.107115&amp;partnerID=40&amp;md5=6c37fceed4a0bb85908e52eef93c35e1</t>
  </si>
  <si>
    <t>https://www.scopus.com/inward/record.uri?eid=2-s2.0-85162643549&amp;doi=10.1002%2fmrm.29767&amp;partnerID=40&amp;md5=93f7f904102ae885ccdd346ac667bb46</t>
  </si>
  <si>
    <t>https://www.scopus.com/inward/record.uri?eid=2-s2.0-85163766243&amp;doi=10.1145%2f3594778.3594881&amp;partnerID=40&amp;md5=249a6b3ac947cef69ffa0431858d4697</t>
  </si>
  <si>
    <t>https://www.scopus.com/inward/record.uri?eid=2-s2.0-85150193023&amp;doi=10.1007%2fs10115-023-01855-0&amp;partnerID=40&amp;md5=1ee29f4223298cc0e7748c841db6bc4b</t>
  </si>
  <si>
    <t>https://www.scopus.com/inward/record.uri?eid=2-s2.0-85169436115&amp;doi=10.1177%2f03611981231158638&amp;partnerID=40&amp;md5=5e1ac66071a2cb3a3d478e001e7a9782</t>
  </si>
  <si>
    <t>https://www.scopus.com/inward/record.uri?eid=2-s2.0-85191714500&amp;doi=10.3390%2fs23208562&amp;partnerID=40&amp;md5=196a2b6c9aa805e6089fee4227397742</t>
  </si>
  <si>
    <t>https://www.scopus.com/inward/record.uri?eid=2-s2.0-85184454968&amp;doi=10.3390%2fagriculture13071292&amp;partnerID=40&amp;md5=936d562890ddea8c68a58a641eb83321</t>
  </si>
  <si>
    <t>https://www.scopus.com/inward/record.uri?eid=2-s2.0-85192929659&amp;doi=10.3390%2fsu152014868&amp;partnerID=40&amp;md5=215f8320a4be1658d05421ad3fa87d32</t>
  </si>
  <si>
    <t>https://www.scopus.com/inward/record.uri?eid=2-s2.0-85148460703&amp;doi=10.1109%2fTTE.2023.3240617&amp;partnerID=40&amp;md5=316da339e5b101b65244b8fad71f0f43</t>
  </si>
  <si>
    <t>https://www.scopus.com/inward/record.uri?eid=2-s2.0-85160219881&amp;doi=10.1109%2fJBHI.2023.3276638&amp;partnerID=40&amp;md5=0e4292f692b1cd2d1de8686a0ef40539</t>
  </si>
  <si>
    <t>https://www.scopus.com/inward/record.uri?eid=2-s2.0-85132520665&amp;doi=10.1109%2fTNNLS.2022.3172385&amp;partnerID=40&amp;md5=afdf233598d3381a6b3098f6ba4052fb</t>
  </si>
  <si>
    <t>https://www.scopus.com/inward/record.uri?eid=2-s2.0-85148540523&amp;doi=10.1016%2fj.compgeo.2023.105313&amp;partnerID=40&amp;md5=6d444e2d4079c29501d65c052c2f4d93</t>
  </si>
  <si>
    <t>https://www.scopus.com/inward/record.uri?eid=2-s2.0-85159810099&amp;doi=10.1109%2fJBHI.2023.3271615&amp;partnerID=40&amp;md5=d3c2298c02e95583ea0343edd3a95af1</t>
  </si>
  <si>
    <t>https://www.scopus.com/inward/record.uri?eid=2-s2.0-85160437131&amp;doi=10.3390%2fe25050781&amp;partnerID=40&amp;md5=567afae0d82fde3dc0c5e9b5a514d80b</t>
  </si>
  <si>
    <t>https://www.scopus.com/inward/record.uri?eid=2-s2.0-85144050807&amp;doi=10.1111%2f1365-2745.14045&amp;partnerID=40&amp;md5=2b82939753e538a1ea5d01d4a274c5f7</t>
  </si>
  <si>
    <t>https://www.scopus.com/inward/record.uri?eid=2-s2.0-85175960511&amp;partnerID=40&amp;md5=ce73236cdd3c97dbbc0e02d2a32d12aa</t>
  </si>
  <si>
    <t>https://www.scopus.com/inward/record.uri?eid=2-s2.0-85180889524&amp;partnerID=40&amp;md5=cd9f009fa3ac4b433d3ca24b4c0d25c5</t>
  </si>
  <si>
    <t>https://www.scopus.com/inward/record.uri?eid=2-s2.0-85160742181&amp;doi=10.3390%2fsu15107834&amp;partnerID=40&amp;md5=252372d0081032f0b1d5cfcef3210c53</t>
  </si>
  <si>
    <t>https://www.scopus.com/inward/record.uri?eid=2-s2.0-85171696338&amp;doi=10.1103%2fPhysRevE.108.024313&amp;partnerID=40&amp;md5=2c2024b5a6f8b5832abf21158a52b166</t>
  </si>
  <si>
    <t>https://www.scopus.com/inward/record.uri?eid=2-s2.0-85171135804&amp;doi=10.5194%2ftc-17-3329-2023&amp;partnerID=40&amp;md5=402a9812e8c4f8eb2e8be4e7cba7e5db</t>
  </si>
  <si>
    <t>https://www.scopus.com/inward/record.uri?eid=2-s2.0-85174928562&amp;doi=10.3390%2fmath11204350&amp;partnerID=40&amp;md5=b48bc51359e46407b689dc177acd310f</t>
  </si>
  <si>
    <t>https://www.scopus.com/inward/record.uri?eid=2-s2.0-85168239476&amp;partnerID=40&amp;md5=1039fe1a90a58c46c1a3e45117d75f8b</t>
  </si>
  <si>
    <t>https://www.scopus.com/inward/record.uri?eid=2-s2.0-85170276427&amp;doi=10.6038%2fcjg2022Q0025&amp;partnerID=40&amp;md5=fa3efbc473a76c6ab7df9acf3e643bee</t>
  </si>
  <si>
    <t>https://www.scopus.com/inward/record.uri?eid=2-s2.0-85168667342&amp;doi=10.1109%2fJOE.2023.3297229&amp;partnerID=40&amp;md5=b5459225cafd31f729e75b4016d6f5c1</t>
  </si>
  <si>
    <t>https://www.scopus.com/inward/record.uri?eid=2-s2.0-85161035535&amp;doi=10.1016%2fj.physa.2023.128899&amp;partnerID=40&amp;md5=286c50c11353d522f389f53abe74e2f1</t>
  </si>
  <si>
    <t>https://www.scopus.com/inward/record.uri?eid=2-s2.0-85163564918&amp;doi=10.1103%2fPhysRevE.107.064305&amp;partnerID=40&amp;md5=012716ac5713d670bf5bb39c372eb5c7</t>
  </si>
  <si>
    <t>https://www.scopus.com/inward/record.uri?eid=2-s2.0-85147038332&amp;doi=10.1002%2fmrm.29585&amp;partnerID=40&amp;md5=0d7ca00e2f8a369ad33f4d7898765090</t>
  </si>
  <si>
    <t>https://www.scopus.com/inward/record.uri?eid=2-s2.0-85161214640&amp;partnerID=40&amp;md5=c3fe4cf52d27602fd585d5e010a77a7f</t>
  </si>
  <si>
    <t>https://www.scopus.com/inward/record.uri?eid=2-s2.0-85172987226&amp;doi=10.1007%2fs11269-023-03610-0&amp;partnerID=40&amp;md5=b63fd9d3624b76a217a29245356903ad</t>
  </si>
  <si>
    <t>https://www.scopus.com/inward/record.uri?eid=2-s2.0-85159759461&amp;doi=10.3233%2fSHTI230149&amp;partnerID=40&amp;md5=163c2b442d58a63eeae96d5d9d1782f7</t>
  </si>
  <si>
    <t>https://www.scopus.com/inward/record.uri?eid=2-s2.0-85163107823&amp;doi=10.1007%2fs11831-023-09947-4&amp;partnerID=40&amp;md5=2ce6168ff221a88b10efda8fb5aceaab</t>
  </si>
  <si>
    <t>https://www.scopus.com/inward/record.uri?eid=2-s2.0-85165129918&amp;doi=10.1145%2f3580305.3599534&amp;partnerID=40&amp;md5=7138bc01f71786804ade2e36aed38b23</t>
  </si>
  <si>
    <t>https://www.scopus.com/inward/record.uri?eid=2-s2.0-85149387190&amp;doi=10.1109%2fTVT.2023.3247442&amp;partnerID=40&amp;md5=9e6620057b6d04c283e9925f3d0bdece</t>
  </si>
  <si>
    <t>https://www.scopus.com/inward/record.uri?eid=2-s2.0-85152111310&amp;doi=10.1016%2fj.cageo.2023.105344&amp;partnerID=40&amp;md5=3759bbcece2bc14ff14825ad452685a3</t>
  </si>
  <si>
    <t>https://www.scopus.com/inward/record.uri?eid=2-s2.0-85089449068&amp;doi=10.1007%2fs10694-020-01022-9&amp;partnerID=40&amp;md5=38a8c996a779220be6d459638c8aa5d6</t>
  </si>
  <si>
    <t>https://www.scopus.com/inward/record.uri?eid=2-s2.0-85149821245&amp;doi=10.1016%2fj.cmpb.2023.107468&amp;partnerID=40&amp;md5=f7635e9cbf3c5d7daf2280df20e027d6</t>
  </si>
  <si>
    <t>https://www.scopus.com/inward/record.uri?eid=2-s2.0-85159349629&amp;doi=10.3390%2fapp13095710&amp;partnerID=40&amp;md5=a2e10a8b025c930ac61a78e2975b0f7e</t>
  </si>
  <si>
    <t>https://www.scopus.com/inward/record.uri?eid=2-s2.0-85150589428&amp;doi=10.1007%2fs00521-023-08459-3&amp;partnerID=40&amp;md5=17b769bacc62e834ad81e50af901be06</t>
  </si>
  <si>
    <t>https://www.scopus.com/inward/record.uri?eid=2-s2.0-85154586756&amp;doi=10.1016%2fj.asoc.2023.110281&amp;partnerID=40&amp;md5=c23b1e9043cd27e5b13fd391cc000211</t>
  </si>
  <si>
    <t>https://www.scopus.com/inward/record.uri?eid=2-s2.0-85143493419&amp;doi=10.1002%2fctpp.202200051&amp;partnerID=40&amp;md5=f8fb04ef6cda60e72edc20a35a1af423</t>
  </si>
  <si>
    <t>https://www.scopus.com/inward/record.uri?eid=2-s2.0-85174192299&amp;doi=10.3390%2fapp131910639&amp;partnerID=40&amp;md5=d711861a293643268de85e0faf8c3c3b</t>
  </si>
  <si>
    <t>https://www.scopus.com/inward/record.uri?eid=2-s2.0-85164159764&amp;doi=10.1002%2fjoc.8161&amp;partnerID=40&amp;md5=56f1c3f651460898569550c98c654015</t>
  </si>
  <si>
    <t>https://www.scopus.com/inward/record.uri?eid=2-s2.0-85166024334&amp;doi=10.1016%2fj.ymssp.2023.110630&amp;partnerID=40&amp;md5=78c7c91fc71554751718bd63b448e550</t>
  </si>
  <si>
    <t>https://www.scopus.com/inward/record.uri?eid=2-s2.0-85163746934&amp;partnerID=40&amp;md5=3da6beb31ca88598f1717f0bc1456bf7</t>
  </si>
  <si>
    <t>https://www.scopus.com/inward/record.uri?eid=2-s2.0-85163139049&amp;doi=10.1016%2fj.jmsy.2023.05.016&amp;partnerID=40&amp;md5=f7c19b3005c3395f33c6b455a5454905</t>
  </si>
  <si>
    <t>https://www.scopus.com/inward/record.uri?eid=2-s2.0-85168234892&amp;partnerID=40&amp;md5=7c45fde65c17ebbdcb576dd101a7942f</t>
  </si>
  <si>
    <t>https://www.scopus.com/inward/record.uri?eid=2-s2.0-85174927683&amp;doi=10.1029%2f2023SW003472&amp;partnerID=40&amp;md5=20a914023e0fe471ac779dd7ece81884</t>
  </si>
  <si>
    <t>https://www.scopus.com/inward/record.uri?eid=2-s2.0-85171309306&amp;doi=10.1021%2facs.jpcb.3c03776&amp;partnerID=40&amp;md5=92f3714c234e714d06ef59e7301d6abb</t>
  </si>
  <si>
    <t>https://www.scopus.com/inward/record.uri?eid=2-s2.0-85163185778&amp;doi=10.1016%2fj.enbuild.2023.113209&amp;partnerID=40&amp;md5=b744da0c19d60e6cf98e63ad91d3eee4</t>
  </si>
  <si>
    <t>https://www.scopus.com/inward/record.uri?eid=2-s2.0-85166471221&amp;doi=10.1016%2fj.cmpb.2023.107728&amp;partnerID=40&amp;md5=c267f2db5a777e7377642fbd0a742f83</t>
  </si>
  <si>
    <t>https://www.scopus.com/inward/record.uri?eid=2-s2.0-85151947666&amp;doi=10.1002%2fese3.1450&amp;partnerID=40&amp;md5=460d57d0a81747a4ea659ef573019e16</t>
  </si>
  <si>
    <t>https://www.scopus.com/inward/record.uri?eid=2-s2.0-85163435095&amp;doi=10.1109%2fLSENS.2023.3290209&amp;partnerID=40&amp;md5=9cd20adbeca5914799643fbded25ac7c</t>
  </si>
  <si>
    <t>https://www.scopus.com/inward/record.uri?eid=2-s2.0-85178303396&amp;doi=10.1145%2f3615834.3615842&amp;partnerID=40&amp;md5=a7e5cdb54bc11d80b0aa2564ee7b2c0f</t>
  </si>
  <si>
    <t>https://www.scopus.com/inward/record.uri?eid=2-s2.0-85178037800&amp;doi=10.1145%2f3617180&amp;partnerID=40&amp;md5=7b812468b0cc974508ff90c7beda6737</t>
  </si>
  <si>
    <t>https://www.scopus.com/inward/record.uri?eid=2-s2.0-85175253545&amp;doi=10.3390%2fwevj14100293&amp;partnerID=40&amp;md5=d1b98e5463339e4f2f293544431889ea</t>
  </si>
  <si>
    <t>https://www.scopus.com/inward/record.uri?eid=2-s2.0-85147920589&amp;doi=10.1371%2fjournal.pcbi.1010811&amp;partnerID=40&amp;md5=0e8ad14861b6c25aedb873673fa66c54</t>
  </si>
  <si>
    <t>https://www.scopus.com/inward/record.uri?eid=2-s2.0-85151748358&amp;doi=10.3390%2fbioengineering10030345&amp;partnerID=40&amp;md5=776a05c03dd200cca2edceb90751a340</t>
  </si>
  <si>
    <t>https://www.scopus.com/inward/record.uri?eid=2-s2.0-85121143014&amp;doi=10.1016%2fj.ijtst.2021.10.007&amp;partnerID=40&amp;md5=f4659d71dd6d47c1e3b4acaf9dd01cce</t>
  </si>
  <si>
    <t>https://www.scopus.com/inward/record.uri?eid=2-s2.0-85183258033&amp;doi=10.1002%2f9781119639268.ch2&amp;partnerID=40&amp;md5=d9ee513c5659b3ace08642d6a9123cf3</t>
  </si>
  <si>
    <t>https://www.scopus.com/inward/record.uri?eid=2-s2.0-85179039691&amp;doi=10.1109%2fACCESS.2023.3337635&amp;partnerID=40&amp;md5=fd0caba6109de59f9ef98a03d81a0610</t>
  </si>
  <si>
    <t>https://www.scopus.com/inward/record.uri?eid=2-s2.0-85180896751&amp;doi=10.1109%2fLCN58197.2023.10223392&amp;partnerID=40&amp;md5=f62d445cca9366342543249f58242efb</t>
  </si>
  <si>
    <t>https://www.scopus.com/inward/record.uri?eid=2-s2.0-85180362895&amp;doi=10.1109%2fICTS58770.2023.10330858&amp;partnerID=40&amp;md5=7409a7bbfb3b27b2266ba8f70a81d179</t>
  </si>
  <si>
    <t>https://www.scopus.com/inward/record.uri?eid=2-s2.0-85147160437&amp;doi=10.1007%2fs11207-023-02108-7&amp;partnerID=40&amp;md5=bb12e0cb98e022b614cd572a5ba5f1b6</t>
  </si>
  <si>
    <t>https://www.scopus.com/inward/record.uri?eid=2-s2.0-85191357798&amp;doi=10.1007%2f978-3-031-44858-4_8&amp;partnerID=40&amp;md5=67878131dc167e46c377ad4e775ee49a</t>
  </si>
  <si>
    <t>https://www.scopus.com/inward/record.uri?eid=2-s2.0-85150315289&amp;doi=10.1073%2fpnas.2216030120&amp;partnerID=40&amp;md5=2e3132b0484922398d08475f6cbb7ab0</t>
  </si>
  <si>
    <t>https://www.scopus.com/inward/record.uri?eid=2-s2.0-85186431467&amp;doi=10.17816%2fgc623433&amp;partnerID=40&amp;md5=f1c00faa140b5a1ce907ca448c9039d0</t>
  </si>
  <si>
    <t>https://www.scopus.com/inward/record.uri?eid=2-s2.0-85194197268&amp;doi=10.1109%2fEI259745.2023.10512514&amp;partnerID=40&amp;md5=3924abbc549cd5d4233ddbb78f6b67fa</t>
  </si>
  <si>
    <t>https://www.scopus.com/inward/record.uri?eid=2-s2.0-85185796348&amp;doi=10.1109%2fWCSP58612.2023.10404633&amp;partnerID=40&amp;md5=6c17fa5e6c1ace9ac80e15b17a639526</t>
  </si>
  <si>
    <t>https://www.scopus.com/inward/record.uri?eid=2-s2.0-85184657179&amp;doi=10.1109%2fASRU57964.2023.10389782&amp;partnerID=40&amp;md5=648f4446d43c4d078f2d94ff43bd6bd9</t>
  </si>
  <si>
    <t>https://www.scopus.com/inward/record.uri?eid=2-s2.0-85180553581&amp;doi=10.1007%2f978-981-99-8565-4_35&amp;partnerID=40&amp;md5=f17864ace454b563ac6bec5606d4d4f3</t>
  </si>
  <si>
    <t>https://www.scopus.com/inward/record.uri?eid=2-s2.0-85172739952&amp;doi=10.1055%2fa-2130-2197&amp;partnerID=40&amp;md5=6a7290ad1750a261fa189381a5500274</t>
  </si>
  <si>
    <t>https://www.scopus.com/inward/record.uri?eid=2-s2.0-85180788987&amp;doi=10.1007%2f978-3-031-49896-1_3&amp;partnerID=40&amp;md5=22679798d7fa4a4d256952c0f38d4431</t>
  </si>
  <si>
    <t>https://www.scopus.com/inward/record.uri?eid=2-s2.0-85178380845&amp;doi=10.1109%2fIGARSS52108.2023.10282733&amp;partnerID=40&amp;md5=2a396913709f782f6e0e1a94e37d25bb</t>
  </si>
  <si>
    <t>https://www.scopus.com/inward/record.uri?eid=2-s2.0-85136940473&amp;doi=10.1007%2fs10489-022-04016-y&amp;partnerID=40&amp;md5=c95ed64ec121cce26f79b38bce2ecba6</t>
  </si>
  <si>
    <t>https://www.scopus.com/inward/record.uri?eid=2-s2.0-85145969929&amp;doi=10.1016%2fj.rse.2022.113449&amp;partnerID=40&amp;md5=5fab2c4726ae261f3c8278f577531fb4</t>
  </si>
  <si>
    <t>https://www.scopus.com/inward/record.uri?eid=2-s2.0-85146934674&amp;doi=10.1016%2fj.rse.2023.113456&amp;partnerID=40&amp;md5=ec2dc9bf8a858506c08b9f46f3e7af12</t>
  </si>
  <si>
    <t>https://www.scopus.com/inward/record.uri?eid=2-s2.0-85180782110&amp;doi=10.1109%2fICKII58656.2023.10332555&amp;partnerID=40&amp;md5=5a3aeb9d781881a47e91158f9729dbc4</t>
  </si>
  <si>
    <t>https://www.scopus.com/inward/record.uri?eid=2-s2.0-85191160627&amp;doi=10.1109%2fCSCE60160.2023.00008&amp;partnerID=40&amp;md5=7c0b28250e91cb184b2980283b2622a8</t>
  </si>
  <si>
    <t>https://www.scopus.com/inward/record.uri?eid=2-s2.0-85141543380&amp;doi=10.1109%2fTBME.2022.3217711&amp;partnerID=40&amp;md5=94fe41773806f9db76e8274fb7667f0d</t>
  </si>
  <si>
    <t>https://www.scopus.com/inward/record.uri?eid=2-s2.0-85146696884&amp;doi=10.1016%2fj.jclepro.2023.136117&amp;partnerID=40&amp;md5=81e08b75a2df65184a2cb8057b0cb4c8</t>
  </si>
  <si>
    <t>https://www.scopus.com/inward/record.uri?eid=2-s2.0-85187638334&amp;partnerID=40&amp;md5=07d7b2b86489cf63a36cfc2c813f7d2a</t>
  </si>
  <si>
    <t>https://www.scopus.com/inward/record.uri?eid=2-s2.0-85190089085&amp;partnerID=40&amp;md5=b30cb66797812124e07085c23f6e3e18</t>
  </si>
  <si>
    <t>https://www.scopus.com/inward/record.uri?eid=2-s2.0-85191200860&amp;partnerID=40&amp;md5=bd84cd958168c947372fae47d90ddc9d</t>
  </si>
  <si>
    <t>https://www.scopus.com/inward/record.uri?eid=2-s2.0-85149166999&amp;doi=10.3390%2fen16041646&amp;partnerID=40&amp;md5=ee8d8a06397f715c7fe52727fa430f01</t>
  </si>
  <si>
    <t>https://www.scopus.com/inward/record.uri?eid=2-s2.0-85184985591&amp;doi=10.1109%2fBigData59044.2023.10386414&amp;partnerID=40&amp;md5=5b21dc7fd4df44b16bbe859710408fc2</t>
  </si>
  <si>
    <t>https://www.scopus.com/inward/record.uri?eid=2-s2.0-85184976005&amp;doi=10.1109%2fBigData59044.2023.10386610&amp;partnerID=40&amp;md5=6345287664b6281ca52ceac8cc2d4d0a</t>
  </si>
  <si>
    <t>https://www.scopus.com/inward/record.uri?eid=2-s2.0-85151087020&amp;doi=10.1029%2f2022JB025761&amp;partnerID=40&amp;md5=3f7633d31732739946b4f2d2d359776f</t>
  </si>
  <si>
    <t>https://www.scopus.com/inward/record.uri?eid=2-s2.0-85182801676&amp;doi=10.1109%2fPVSC48320.2023.10359991&amp;partnerID=40&amp;md5=db385f1efd54eb2a9cc54ce3dc9584d1</t>
  </si>
  <si>
    <t>https://www.scopus.com/inward/record.uri?eid=2-s2.0-85178615819&amp;doi=10.1007%2f978-3-031-48642-5_16&amp;partnerID=40&amp;md5=3dd253ad87cd039020e79a63a030e62b</t>
  </si>
  <si>
    <t>https://www.scopus.com/inward/record.uri?eid=2-s2.0-85180629493&amp;doi=10.1007%2f978-3-031-49011-8_43&amp;partnerID=40&amp;md5=4d9d5017a26d670c4c00623c51a512f3</t>
  </si>
  <si>
    <t>https://www.scopus.com/inward/record.uri?eid=2-s2.0-85185384830&amp;doi=10.1109%2fWSC60868.2023.10407328&amp;partnerID=40&amp;md5=0c25515292fed90c82f38e8ce7ce27b5</t>
  </si>
  <si>
    <t>https://www.scopus.com/inward/record.uri?eid=2-s2.0-85185872494&amp;doi=10.1109%2fICCV51070.2023.01818&amp;partnerID=40&amp;md5=3e07f9ab6007f35d26db81d1432191ee</t>
  </si>
  <si>
    <t>https://www.scopus.com/inward/record.uri?eid=2-s2.0-85182270266&amp;doi=10.1109%2fACA57612.2023.10346702&amp;partnerID=40&amp;md5=762b63c02f49b610cb053d57b76a7acb</t>
  </si>
  <si>
    <t>https://www.scopus.com/inward/record.uri?eid=2-s2.0-85191762447&amp;doi=10.1109%2fPHM-HANGZHOU58797.2023.10482479&amp;partnerID=40&amp;md5=621398a7543210053ab46362a4da33b6</t>
  </si>
  <si>
    <t>https://www.scopus.com/inward/record.uri?eid=2-s2.0-85147581650&amp;doi=10.1016%2fj.simpa.2023.100468&amp;partnerID=40&amp;md5=2490c91b9e598f5cdfac306bb46b9416</t>
  </si>
  <si>
    <t>https://www.scopus.com/inward/record.uri?eid=2-s2.0-85184979535&amp;doi=10.1109%2fBigData59044.2023.10386377&amp;partnerID=40&amp;md5=f5eb2ee057fae44022be902b1993b812</t>
  </si>
  <si>
    <t>https://www.scopus.com/inward/record.uri?eid=2-s2.0-85191145450&amp;partnerID=40&amp;md5=92bd45e09ea10059c6f3867186eeddb7</t>
  </si>
  <si>
    <t>https://www.scopus.com/inward/record.uri?eid=2-s2.0-85193259869&amp;doi=10.1109%2fCBD63341.2023.00030&amp;partnerID=40&amp;md5=ee39d6896d09f79828a0fbc6955c2b4c</t>
  </si>
  <si>
    <t>https://www.scopus.com/inward/record.uri?eid=2-s2.0-85152582237&amp;doi=10.3390%2fapp13074136&amp;partnerID=40&amp;md5=a5998a0c559a010883b3d0599e28a66a</t>
  </si>
  <si>
    <t>https://www.scopus.com/inward/record.uri?eid=2-s2.0-85185692704&amp;doi=10.3389%2ffsysb.2023.1188009&amp;partnerID=40&amp;md5=40de4b0faec465f10287a66c25463997</t>
  </si>
  <si>
    <t>https://www.scopus.com/inward/record.uri?eid=2-s2.0-85180427478&amp;doi=10.12720%2fjait.14.6.1372-1381&amp;partnerID=40&amp;md5=6f46a848b2644daacd6f37defa5257cc</t>
  </si>
  <si>
    <t>https://www.scopus.com/inward/record.uri?eid=2-s2.0-85147893520&amp;doi=10.1073%2fpnas.2216415120&amp;partnerID=40&amp;md5=04b4c680db3b257036645896742d0d5c</t>
  </si>
  <si>
    <t>https://www.scopus.com/inward/record.uri?eid=2-s2.0-85179639026&amp;doi=10.1109%2fEMBC40787.2023.10341043&amp;partnerID=40&amp;md5=7411f0c3bfb8f62c19ae38d26e4a9b39</t>
  </si>
  <si>
    <t>https://www.scopus.com/inward/record.uri?eid=2-s2.0-85143813373&amp;doi=10.1016%2fj.patcog.2022.109132&amp;partnerID=40&amp;md5=45c602cce8c94a21d82e70e0cf483c11</t>
  </si>
  <si>
    <t>https://www.scopus.com/inward/record.uri?eid=2-s2.0-85152199092&amp;doi=10.1137%2f21M1443832&amp;partnerID=40&amp;md5=9e7183d68fc208e9d49470df89533f6f</t>
  </si>
  <si>
    <t>https://www.scopus.com/inward/record.uri?eid=2-s2.0-85164027564&amp;doi=10.1007%2f978-3-031-34344-5_33&amp;partnerID=40&amp;md5=a054fa91c9585b6e7e41fbfcb49425a7</t>
  </si>
  <si>
    <t>https://www.scopus.com/inward/record.uri?eid=2-s2.0-85144804416&amp;doi=10.1109%2fTIP.2022.3228168&amp;partnerID=40&amp;md5=e9e378beaa85032704040043a6e4e48c</t>
  </si>
  <si>
    <t>https://www.scopus.com/inward/record.uri?eid=2-s2.0-85166476825&amp;doi=10.1109%2fCBMS58004.2023.00243&amp;partnerID=40&amp;md5=0eba3e68b9cf54d87e5807dbcfc5a464</t>
  </si>
  <si>
    <t>https://www.scopus.com/inward/record.uri?eid=2-s2.0-85160856979&amp;partnerID=40&amp;md5=c84b910ec59754de69a4c800720c9adb</t>
  </si>
  <si>
    <t>https://www.scopus.com/inward/record.uri?eid=2-s2.0-85149033903&amp;doi=10.1109%2fWACV56688.2023.00188&amp;partnerID=40&amp;md5=a96f39c365ea50d123ffcf5e68dad2d1</t>
  </si>
  <si>
    <t>https://www.scopus.com/inward/record.uri?eid=2-s2.0-85163923535&amp;doi=10.1007%2f978-3-031-34204-2_38&amp;partnerID=40&amp;md5=98becb128cd48197341ca7bdbaedd523</t>
  </si>
  <si>
    <t>https://www.scopus.com/inward/record.uri?eid=2-s2.0-85176500213&amp;doi=10.1117%2f12.2680317&amp;partnerID=40&amp;md5=bdbe5750e5443c50e1dbe8fb40992fa2</t>
  </si>
  <si>
    <t>https://www.scopus.com/inward/record.uri?eid=2-s2.0-85174312094&amp;doi=10.3389%2ffnins.2023.1219133&amp;partnerID=40&amp;md5=ffa86c339142c21a9a9333505a28c571</t>
  </si>
  <si>
    <t>https://www.scopus.com/inward/record.uri?eid=2-s2.0-85152774064&amp;doi=10.23919%2fSICEISCS57194.2023.10079202&amp;partnerID=40&amp;md5=47f7a457f8224297be24edbcbf494fbf</t>
  </si>
  <si>
    <t>https://www.scopus.com/inward/record.uri?eid=2-s2.0-85165890259&amp;doi=10.1093%2fgigascience%2fgiad060&amp;partnerID=40&amp;md5=011ba150b2d7781e71a560ab0a645f7b</t>
  </si>
  <si>
    <t>https://www.scopus.com/inward/record.uri?eid=2-s2.0-85174411799&amp;partnerID=40&amp;md5=e26250522144cdddb8c25da02f8fca05</t>
  </si>
  <si>
    <t>https://www.scopus.com/inward/record.uri?eid=2-s2.0-85175951510&amp;doi=10.1007%2f978-3-031-43185-2_19&amp;partnerID=40&amp;md5=3bae73597128485445a57e115accf516</t>
  </si>
  <si>
    <t>https://www.scopus.com/inward/record.uri?eid=2-s2.0-85139987230&amp;doi=10.1016%2fj.anucene.2022.109498&amp;partnerID=40&amp;md5=d80b504e95c7e30cce14a852b8a5cdeb</t>
  </si>
  <si>
    <t>https://www.scopus.com/inward/record.uri?eid=2-s2.0-85164312933&amp;partnerID=40&amp;md5=8ac54832e00e59c02f589200ba600916</t>
  </si>
  <si>
    <t>https://www.scopus.com/inward/record.uri?eid=2-s2.0-85164121299&amp;doi=10.1109%2fICCAD57653.2023.10152457&amp;partnerID=40&amp;md5=3b2c761e929c3b4d6a9ebcdf9fb6c787</t>
  </si>
  <si>
    <t>https://www.scopus.com/inward/record.uri?eid=2-s2.0-85166205336&amp;doi=10.1109%2fICSCSS57650.2023.10169365&amp;partnerID=40&amp;md5=c8a32cbb9849f19257a5f4de8c6f45ec</t>
  </si>
  <si>
    <t>https://www.scopus.com/inward/record.uri?eid=2-s2.0-85164925661&amp;partnerID=40&amp;md5=9e598ab3f577e2deb190331907425437</t>
  </si>
  <si>
    <t>https://www.scopus.com/inward/record.uri?eid=2-s2.0-85169015810&amp;doi=10.1007%2f978-3-031-37706-8_13&amp;partnerID=40&amp;md5=77c5c740b2d62577ceeab03beaebcdef</t>
  </si>
  <si>
    <t>https://www.scopus.com/inward/record.uri?eid=2-s2.0-85171963184&amp;doi=10.1109%2fICCV51070.2023.00916&amp;partnerID=40&amp;md5=ae411ee03b3764ea7d6cc82ba2581399</t>
  </si>
  <si>
    <t>https://www.scopus.com/inward/record.uri?eid=2-s2.0-85163361066&amp;doi=10.1007%2f978-981-19-9888-1_20&amp;partnerID=40&amp;md5=751aef97dcb29c4a16cb9aeec2582a48</t>
  </si>
  <si>
    <t>https://www.scopus.com/inward/record.uri?eid=2-s2.0-85175793076&amp;partnerID=40&amp;md5=a11371735ac63ea81812359049a71343</t>
  </si>
  <si>
    <t>https://www.scopus.com/inward/record.uri?eid=2-s2.0-85153512307&amp;doi=10.1080%2f10618600.2023.2191667&amp;partnerID=40&amp;md5=90228fa0877d8dac8c09dbfe4bb93ad8</t>
  </si>
  <si>
    <t>https://www.scopus.com/inward/record.uri?eid=2-s2.0-85163797692&amp;doi=10.1109%2fREEDCON57544.2023.10151321&amp;partnerID=40&amp;md5=397f0d4bfc69a81b82264a65222e6009</t>
  </si>
  <si>
    <t>https://www.scopus.com/inward/record.uri?eid=2-s2.0-85147044716&amp;doi=10.1093%2fbib%2fbbac537&amp;partnerID=40&amp;md5=56601510a6c46bacc0f4dbff0d45230c</t>
  </si>
  <si>
    <t>https://www.scopus.com/inward/record.uri?eid=2-s2.0-85149319241&amp;doi=10.1109%2fTGRS.2023.3243900&amp;partnerID=40&amp;md5=2f0bd3507ea243972bd5ac8f58103795</t>
  </si>
  <si>
    <t>https://www.scopus.com/inward/record.uri?eid=2-s2.0-85174509830&amp;doi=10.1109%2fAIC57670.2023.10263811&amp;partnerID=40&amp;md5=09a157d20b064f9976a809e3db409ad3</t>
  </si>
  <si>
    <t>https://www.scopus.com/inward/record.uri?eid=2-s2.0-85169602590&amp;doi=10.1109%2fIJCNN54540.2023.10191367&amp;partnerID=40&amp;md5=6527436bebf2b46127abc0f39b8ae1c8</t>
  </si>
  <si>
    <t>https://www.scopus.com/inward/record.uri?eid=2-s2.0-85174813264&amp;doi=10.1109%2fACCESS.2023.3323038&amp;partnerID=40&amp;md5=2f1bbba1db39a495113ffa7af019d239</t>
  </si>
  <si>
    <t>https://www.scopus.com/inward/record.uri?eid=2-s2.0-85168102843&amp;doi=10.1093%2fgigascience%2fgiad060&amp;partnerID=40&amp;md5=9838691cd43bd6b9ce145bc9d4890e9b</t>
  </si>
  <si>
    <t>https://www.scopus.com/inward/record.uri?eid=2-s2.0-85166482436&amp;doi=10.1109%2fCBMS58004.2023.00341&amp;partnerID=40&amp;md5=0acbd9da4f532abb558028f36ee26ad6</t>
  </si>
  <si>
    <t>https://www.scopus.com/inward/record.uri?eid=2-s2.0-85175834058&amp;doi=10.1016%2fj.procs.2023.08.203&amp;partnerID=40&amp;md5=1beb441754f879c2c9af6cc64e92fda8</t>
  </si>
  <si>
    <t>https://www.scopus.com/inward/record.uri?eid=2-s2.0-85149392260&amp;doi=10.1109%2fACCESS.2023.3247948&amp;partnerID=40&amp;md5=2797a0f33b1813250554ebc0cab848a1</t>
  </si>
  <si>
    <t>https://www.scopus.com/inward/record.uri?eid=2-s2.0-85162880281&amp;doi=10.11834%2fjig.220697&amp;partnerID=40&amp;md5=8ae8ff1bec9edccca1672ab0b7dbc4a3</t>
  </si>
  <si>
    <t>https://www.scopus.com/inward/record.uri?eid=2-s2.0-85171972555&amp;doi=10.1109%2ficABCD59051.2023.10220544&amp;partnerID=40&amp;md5=07143ec37c04eaed56b0197a771202ad</t>
  </si>
  <si>
    <t>https://www.scopus.com/inward/record.uri?eid=2-s2.0-85145349262&amp;doi=10.32604%2fcmc.2023.032843&amp;partnerID=40&amp;md5=6367136f3655408f7ca41e1ef80e6383</t>
  </si>
  <si>
    <t>https://www.scopus.com/inward/record.uri?eid=2-s2.0-85122897782&amp;doi=10.1109%2fTPAMI.2022.3140886&amp;partnerID=40&amp;md5=7ca67c2e406c5a81d163d93e30ee830c</t>
  </si>
  <si>
    <t>https://www.scopus.com/inward/record.uri?eid=2-s2.0-85146723550&amp;doi=10.3390%2fs23020594&amp;partnerID=40&amp;md5=991af149178e0b3ec917101e8d3a2d4c</t>
  </si>
  <si>
    <t>https://www.scopus.com/inward/record.uri?eid=2-s2.0-85175958621&amp;doi=10.1007%2f978-3-031-34167-0_17&amp;partnerID=40&amp;md5=eecae7b7c777e836496bdc487c760f2f</t>
  </si>
  <si>
    <t>https://www.scopus.com/inward/record.uri?eid=2-s2.0-85171181176&amp;doi=10.1109%2fICME55011.2023.00262&amp;partnerID=40&amp;md5=06710053eac3b41bfe469ca2a29ac042</t>
  </si>
  <si>
    <t>https://www.scopus.com/inward/record.uri?eid=2-s2.0-85173893948&amp;doi=10.1109%2fCCTA54093.2023.10252811&amp;partnerID=40&amp;md5=37ad1626f8436826dc8cb56e06eb5eca</t>
  </si>
  <si>
    <t>https://www.scopus.com/inward/record.uri?eid=2-s2.0-85176788903&amp;doi=10.1109%2fACCESS.2023.3328170&amp;partnerID=40&amp;md5=1537cd8c162cff234b3d254796d58fff</t>
  </si>
  <si>
    <t>https://www.scopus.com/inward/record.uri?eid=2-s2.0-85173691359&amp;doi=10.1109%2fICBCTIS59921.2023.00034&amp;partnerID=40&amp;md5=506c0cbef7ed26a844124ebcc7f21957</t>
  </si>
  <si>
    <t>https://www.scopus.com/inward/record.uri?eid=2-s2.0-85174628543&amp;doi=10.1007%2f978-3-031-44207-0_31&amp;partnerID=40&amp;md5=aca9a34b3e450f08fe3618f731fcab5b</t>
  </si>
  <si>
    <t>https://www.scopus.com/inward/record.uri?eid=2-s2.0-85174035819&amp;doi=10.1109%2fICECCME57830.2023.10253446&amp;partnerID=40&amp;md5=6f8c00ddc6abf0c12cd3263c7d5ecf3a</t>
  </si>
  <si>
    <t>https://www.scopus.com/inward/record.uri?eid=2-s2.0-85152451927&amp;doi=10.1109%2fTPEC56611.2023.10078544&amp;partnerID=40&amp;md5=eed10581faca071872385a0782206bed</t>
  </si>
  <si>
    <t>https://www.scopus.com/inward/record.uri?eid=2-s2.0-85167344143&amp;doi=10.1109%2fQoMEX58391.2023.10178496&amp;partnerID=40&amp;md5=eede774ce0f9b89035189688f80635d6</t>
  </si>
  <si>
    <t>https://www.scopus.com/inward/record.uri?eid=2-s2.0-85175956969&amp;doi=10.1109%2fIC3INA60834.2023.10285809&amp;partnerID=40&amp;md5=da5bb982d826a82f12a4519ac1774740</t>
  </si>
  <si>
    <t>https://www.scopus.com/inward/record.uri?eid=2-s2.0-85172416009&amp;doi=10.1109%2fOJCOMS.2023.3306039&amp;partnerID=40&amp;md5=2748a16bf0913c20fb25f165c162c61c</t>
  </si>
  <si>
    <t>https://www.scopus.com/inward/record.uri?eid=2-s2.0-85129161693&amp;doi=10.1007%2fs10489-022-03557-6&amp;partnerID=40&amp;md5=3dea2980eb8ee51948c4c14546d68f0d</t>
  </si>
  <si>
    <t>https://www.scopus.com/inward/record.uri?eid=2-s2.0-85174386367&amp;doi=10.1109%2fCASE56687.2023.10260330&amp;partnerID=40&amp;md5=d111f835a73d0acf432d7ae5672005a2</t>
  </si>
  <si>
    <t>https://www.scopus.com/inward/record.uri?eid=2-s2.0-85173943453&amp;doi=10.1109%2fCVPR52729.2023.02124&amp;partnerID=40&amp;md5=3596ea11efacf0e04dc640afe12a4f82</t>
  </si>
  <si>
    <t>https://www.scopus.com/inward/record.uri?eid=2-s2.0-85160866077&amp;doi=10.1007%2f978-3-031-34985-0_6&amp;partnerID=40&amp;md5=59265a821c683dbf1ed8a7fa32ddf510</t>
  </si>
  <si>
    <t>https://www.scopus.com/inward/record.uri?eid=2-s2.0-85144806535&amp;doi=10.3847%2f1538-3881%2fac9ab4&amp;partnerID=40&amp;md5=5cfa79550f4d79cfa28524c5f3f92914</t>
  </si>
  <si>
    <t>https://www.scopus.com/inward/record.uri?eid=2-s2.0-85163538197&amp;partnerID=40&amp;md5=71305824b0ec4f224eea296cca371d96</t>
  </si>
  <si>
    <t>https://www.scopus.com/inward/record.uri?eid=2-s2.0-85161247283&amp;doi=10.1007%2f978-981-99-0601-7_51&amp;partnerID=40&amp;md5=96f4e6d902535d7b338a213f18608f2f</t>
  </si>
  <si>
    <t>https://www.scopus.com/inward/record.uri?eid=2-s2.0-85168673090&amp;doi=10.1109%2fEEEIC%2fICPSEurope57605.2023.10194882&amp;partnerID=40&amp;md5=e4b3382db8023b6efb5122e5efba8437</t>
  </si>
  <si>
    <t>https://www.scopus.com/inward/record.uri?eid=2-s2.0-85164247490&amp;doi=10.2118%2f213154-MS&amp;partnerID=40&amp;md5=adc0c3cdcd5199952d0426ce369ae71e</t>
  </si>
  <si>
    <t>https://www.scopus.com/inward/record.uri?eid=2-s2.0-85176505260&amp;doi=10.1117%2f12.2680290&amp;partnerID=40&amp;md5=75a2a2c6cac928fc3e3874eef01c3c5c</t>
  </si>
  <si>
    <t>https://www.scopus.com/inward/record.uri?eid=2-s2.0-85173033822&amp;doi=10.1109%2fOJIES.2023.3319040&amp;partnerID=40&amp;md5=c7f3a423d247b146967e8a9d085d1332</t>
  </si>
  <si>
    <t>https://www.scopus.com/inward/record.uri?eid=2-s2.0-85171586766&amp;doi=10.1109%2fCPE-POWERENG58103.2023.10227473&amp;partnerID=40&amp;md5=00e3611e96f63cc59e7969f4e57086c5</t>
  </si>
  <si>
    <t>https://www.scopus.com/inward/record.uri?eid=2-s2.0-85159293914&amp;doi=10.1109%2fUT49729.2023.10103393&amp;partnerID=40&amp;md5=70fb88e4171788b09ccc4fd12ae80884</t>
  </si>
  <si>
    <t>https://www.scopus.com/inward/record.uri?eid=2-s2.0-85161565432&amp;doi=10.1109%2fTNSRE.2023.3283045&amp;partnerID=40&amp;md5=c920754f123fe21ce0b93895020f8bfd</t>
  </si>
  <si>
    <t>https://www.scopus.com/inward/record.uri?eid=2-s2.0-85160953040&amp;doi=10.1109%2fMSCPES58582.2023.10123429&amp;partnerID=40&amp;md5=88a44633bd50899491f01a9c0ab98b4c</t>
  </si>
  <si>
    <t>https://www.scopus.com/inward/record.uri?eid=2-s2.0-85129423684&amp;doi=10.1016%2fj.egyai.2022.100161&amp;partnerID=40&amp;md5=a2dba6c41cedad3fafcbdfcdaa37980a</t>
  </si>
  <si>
    <t>https://www.scopus.com/inward/record.uri?eid=2-s2.0-85138203968&amp;doi=10.1186%2fs12859-022-04918-1&amp;partnerID=40&amp;md5=71f1c1aca924137bb3098712c5da5a4d</t>
  </si>
  <si>
    <t>https://www.scopus.com/inward/record.uri?eid=2-s2.0-85142521106&amp;doi=10.1145%2f3533271.3561753&amp;partnerID=40&amp;md5=4c46dbf33ec275af51ec76cd20505d93</t>
  </si>
  <si>
    <t>https://www.scopus.com/inward/record.uri?eid=2-s2.0-85136202613&amp;doi=10.16081%2fj.epae.202205059&amp;partnerID=40&amp;md5=a74090de012d3738c349e20408116a8f</t>
  </si>
  <si>
    <t>https://www.scopus.com/inward/record.uri?eid=2-s2.0-85135851229&amp;doi=10.1016%2fj.jestch.2022.101227&amp;partnerID=40&amp;md5=94f7e6d4ff30abb68623f04c217ae454</t>
  </si>
  <si>
    <t>https://www.scopus.com/inward/record.uri?eid=2-s2.0-85144816412&amp;doi=10.1145%2f3555050.3569124&amp;partnerID=40&amp;md5=fb3b0d4062adb0b5a6e8ceb35509d9a7</t>
  </si>
  <si>
    <t>https://www.scopus.com/inward/record.uri?eid=2-s2.0-85147729394&amp;partnerID=40&amp;md5=79869a8611b830eb31e72956e0e1ae41</t>
  </si>
  <si>
    <t>https://www.scopus.com/inward/record.uri?eid=2-s2.0-85137143532&amp;doi=10.1145%2f3534678.3542618&amp;partnerID=40&amp;md5=47a28c4026dece976e538b10cbd8e894</t>
  </si>
  <si>
    <t>https://www.scopus.com/inward/record.uri?eid=2-s2.0-85111054244&amp;doi=10.1109%2fTNNLS.2021.3084957&amp;partnerID=40&amp;md5=67b58eaee4a988a2b926c731a9ab70ab</t>
  </si>
  <si>
    <t>https://www.scopus.com/inward/record.uri?eid=2-s2.0-85139669352&amp;doi=10.1007%2fs41109-022-00510-x&amp;partnerID=40&amp;md5=1ee09c7158be1b2c466195e7f371d0ba</t>
  </si>
  <si>
    <t>https://www.scopus.com/inward/record.uri?eid=2-s2.0-85134779904&amp;doi=10.1016%2fj.advwatres.2022.104272&amp;partnerID=40&amp;md5=f5ee803f766053d46015c46211439268</t>
  </si>
  <si>
    <t>https://www.scopus.com/inward/record.uri?eid=2-s2.0-85140650561&amp;doi=10.1063%2f5.0103975&amp;partnerID=40&amp;md5=4cb0f10abf1cb8fb6effbf015330ffe2</t>
  </si>
  <si>
    <t>https://www.scopus.com/inward/record.uri?eid=2-s2.0-85126311116&amp;doi=10.1109%2fTSG.2022.3158235&amp;partnerID=40&amp;md5=d103bb7aba0a5939e9041b889bac829d</t>
  </si>
  <si>
    <t>https://www.scopus.com/inward/record.uri?eid=2-s2.0-85131084375&amp;doi=10.1007%2fs00521-022-07361-8&amp;partnerID=40&amp;md5=d99dff722c13e105a82bbaa55c1f1eb8</t>
  </si>
  <si>
    <t>https://www.scopus.com/inward/record.uri?eid=2-s2.0-85136485449&amp;doi=10.1016%2fj.anucene.2022.109373&amp;partnerID=40&amp;md5=7b2e8265b9e42df17d8b8f89be92c763</t>
  </si>
  <si>
    <t>https://www.scopus.com/inward/record.uri?eid=2-s2.0-85128548070&amp;partnerID=40&amp;md5=aef40c39c018879f59c1cb161df0898e</t>
  </si>
  <si>
    <t>https://www.scopus.com/inward/record.uri?eid=2-s2.0-85142114853&amp;doi=10.1145%2f3552483.3556458&amp;partnerID=40&amp;md5=ce2e1ae49994aa958e2d92288b357720</t>
  </si>
  <si>
    <t>https://www.scopus.com/inward/record.uri?eid=2-s2.0-85143819396&amp;doi=10.3390%2frs14236102&amp;partnerID=40&amp;md5=ec975da775cedcec42dcd8d3477d88c2</t>
  </si>
  <si>
    <t>https://www.scopus.com/inward/record.uri?eid=2-s2.0-85134335048&amp;doi=10.1016%2fj.energy.2022.124694&amp;partnerID=40&amp;md5=ca04f726a257434ddd5afefdfdeb3988</t>
  </si>
  <si>
    <t>https://www.scopus.com/inward/record.uri?eid=2-s2.0-85136653197&amp;doi=10.1016%2fj.ribaf.2022.101747&amp;partnerID=40&amp;md5=80194672380161a4b26ae9b7618adc74</t>
  </si>
  <si>
    <t>https://www.scopus.com/inward/record.uri?eid=2-s2.0-85143979014&amp;doi=10.1306%2f11192121014&amp;partnerID=40&amp;md5=09ff415628d5bf1731bdb18ca41814f5</t>
  </si>
  <si>
    <t>https://www.scopus.com/inward/record.uri?eid=2-s2.0-85135514722&amp;doi=10.1016%2fj.esd.2022.07.008&amp;partnerID=40&amp;md5=4df3351f88295083f1dc268f9b4fedb6</t>
  </si>
  <si>
    <t>https://www.scopus.com/inward/record.uri?eid=2-s2.0-85131771287&amp;doi=10.1152%2fjapplphysiol.00652.2021&amp;partnerID=40&amp;md5=881308cff1f874fe2133b4d7933ac9e0</t>
  </si>
  <si>
    <t>https://www.scopus.com/inward/record.uri?eid=2-s2.0-85134249038&amp;doi=10.1007%2fs40747-022-00775-w&amp;partnerID=40&amp;md5=512db7905cbdbf5f04c56f6b50eabc84</t>
  </si>
  <si>
    <t>https://www.scopus.com/inward/record.uri?eid=2-s2.0-85141242822&amp;doi=10.1016%2fj.chaos.2022.112802&amp;partnerID=40&amp;md5=48344dce2750a3e3d5c38c3a332cb1af</t>
  </si>
  <si>
    <t>https://www.scopus.com/inward/record.uri?eid=2-s2.0-85147604727&amp;partnerID=40&amp;md5=990419f984798c1d4c1d9f59e916bf87</t>
  </si>
  <si>
    <t>https://www.scopus.com/inward/record.uri?eid=2-s2.0-85118552320&amp;doi=10.1109%2fTASE.2021.3118635&amp;partnerID=40&amp;md5=70f16ca13607e0bae3a049fe845cf530</t>
  </si>
  <si>
    <t>https://www.scopus.com/inward/record.uri?eid=2-s2.0-85136928078&amp;doi=10.1007%2fs00704-022-04163-9&amp;partnerID=40&amp;md5=11327d40d75d57d52dd35abf877e0678</t>
  </si>
  <si>
    <t>https://www.scopus.com/inward/record.uri?eid=2-s2.0-85136080120&amp;doi=10.3847%2f1538-4357%2fac6f5a&amp;partnerID=40&amp;md5=c06036c9cf5511a1e1279a6895d32e7d</t>
  </si>
  <si>
    <t>https://www.scopus.com/inward/record.uri?eid=2-s2.0-85136661028&amp;doi=10.1016%2fj.ecolmodel.2022.110101&amp;partnerID=40&amp;md5=1389a734b97bfb5f9cd31b5df2ba4ac9</t>
  </si>
  <si>
    <t>https://www.scopus.com/inward/record.uri?eid=2-s2.0-85123503757&amp;doi=10.1038%2fs41598-022-04912-w&amp;partnerID=40&amp;md5=a9b3482488f3653b9bb78bdee67100de</t>
  </si>
  <si>
    <t>https://www.scopus.com/inward/record.uri?eid=2-s2.0-85144272001&amp;doi=10.1088%2f1742-5468%2faca0e5&amp;partnerID=40&amp;md5=b50f8064431e4a1f770ae31234ab6b4a</t>
  </si>
  <si>
    <t>https://www.scopus.com/inward/record.uri?eid=2-s2.0-85140480758&amp;doi=10.11897%2fSP.J.1016.2022.02117&amp;partnerID=40&amp;md5=2128fa299447fdc1152ae97619f435aa</t>
  </si>
  <si>
    <t>https://www.scopus.com/inward/record.uri?eid=2-s2.0-85129507748&amp;doi=10.1016%2fj.neucom.2022.04.097&amp;partnerID=40&amp;md5=43fc7d64b248e9021bccdfefd94d2c8d</t>
  </si>
  <si>
    <t>https://www.scopus.com/inward/record.uri?eid=2-s2.0-85127499977&amp;doi=10.1016%2fj.neuroimage.2022.119057&amp;partnerID=40&amp;md5=7aad4f23782cdce1808902a9d9935993</t>
  </si>
  <si>
    <t>https://www.scopus.com/inward/record.uri?eid=2-s2.0-85139079516&amp;partnerID=40&amp;md5=0a3c2394372c2d36a819e6356b0c25a2</t>
  </si>
  <si>
    <t>https://www.scopus.com/inward/record.uri?eid=2-s2.0-85135946724&amp;doi=10.1103%2fPhysRevResearch.4.033097&amp;partnerID=40&amp;md5=c1ee57ad654897a397247694bb0e15d1</t>
  </si>
  <si>
    <t>https://www.scopus.com/inward/record.uri?eid=2-s2.0-85142467832&amp;doi=10.1145%2f3533271.3561772&amp;partnerID=40&amp;md5=34abde6fa635a2682580d17af0bf47b1</t>
  </si>
  <si>
    <t>https://www.scopus.com/inward/record.uri?eid=2-s2.0-85142676282&amp;doi=10.3390%2fs22228764&amp;partnerID=40&amp;md5=1d3fe63d597b4a9239f55aa8b17e41ae</t>
  </si>
  <si>
    <t>https://www.scopus.com/inward/record.uri?eid=2-s2.0-85125168594&amp;doi=10.1002%2fer.7784&amp;partnerID=40&amp;md5=f6d3076ea578b8e55d608b32f91d1f5c</t>
  </si>
  <si>
    <t>https://www.scopus.com/inward/record.uri?eid=2-s2.0-85142757237&amp;partnerID=40&amp;md5=bcd0a35ad6a9441dc6730bf15744d03d</t>
  </si>
  <si>
    <t>https://www.scopus.com/inward/record.uri?eid=2-s2.0-85143613185&amp;doi=10.3390%2fmath10234508&amp;partnerID=40&amp;md5=2859c5837812ce4c9ed7173d967622ee</t>
  </si>
  <si>
    <t>https://www.scopus.com/inward/record.uri?eid=2-s2.0-85137149698&amp;doi=10.1145%2f3534678.3542671&amp;partnerID=40&amp;md5=9c6d3557227970092b1a72570651e19f</t>
  </si>
  <si>
    <t>https://www.scopus.com/inward/record.uri?eid=2-s2.0-85129525034&amp;doi=10.1016%2fj.eswa.2022.117177&amp;partnerID=40&amp;md5=6e3545e45ca0f9dc643f48120f6e05d4</t>
  </si>
  <si>
    <t>https://www.scopus.com/inward/record.uri?eid=2-s2.0-85147690150&amp;doi=10.1109%2fICCWAMTIP56608.2022.10016580&amp;partnerID=40&amp;md5=f73aec0f12e5b6b48b6578f603a59eaf</t>
  </si>
  <si>
    <t>https://www.scopus.com/inward/record.uri?eid=2-s2.0-85131951932&amp;doi=10.3847%2f2041-8213%2fac6736&amp;partnerID=40&amp;md5=ee0a86338560f5aff459216c98f40c85</t>
  </si>
  <si>
    <t>https://www.scopus.com/inward/record.uri?eid=2-s2.0-85152951477&amp;doi=10.22489%2fCinC.2022.026&amp;partnerID=40&amp;md5=b69cb19b4c289c131846725139ba5f39</t>
  </si>
  <si>
    <t>https://www.scopus.com/inward/record.uri?eid=2-s2.0-85125325528&amp;doi=10.1109%2fJSTSP.2022.3152375&amp;partnerID=40&amp;md5=8153ac88b6b534cfcc5237a89ff67de2</t>
  </si>
  <si>
    <t>https://www.scopus.com/inward/record.uri?eid=2-s2.0-85124840467&amp;doi=10.1007%2fs10827-021-00810-8&amp;partnerID=40&amp;md5=df725c8d653148e2408be8b7b30556f1</t>
  </si>
  <si>
    <t>https://www.scopus.com/inward/record.uri?eid=2-s2.0-85124180275&amp;doi=10.1109%2fJBHI.2022.3147383&amp;partnerID=40&amp;md5=b34f3099566a4f3ff66a7bde2561649a</t>
  </si>
  <si>
    <t>https://www.scopus.com/inward/record.uri?eid=2-s2.0-85143068581&amp;doi=10.1109%2fBHI56158.2022.9926903&amp;partnerID=40&amp;md5=d438e3c024690065bd415da140c7a94d</t>
  </si>
  <si>
    <t>https://www.scopus.com/inward/record.uri?eid=2-s2.0-85142520932&amp;doi=10.14778%2f3529337.3529354&amp;partnerID=40&amp;md5=fd190c6ae02d43d2a94c2a26665c8f71</t>
  </si>
  <si>
    <t>https://www.scopus.com/inward/record.uri?eid=2-s2.0-85123028318&amp;doi=10.1016%2fj.jappgeo.2022.104536&amp;partnerID=40&amp;md5=cdc9f1b18292cdb11906773ad4050f49</t>
  </si>
  <si>
    <t>https://www.scopus.com/inward/record.uri?eid=2-s2.0-85149174451&amp;doi=10.1109%2fICAST55766.2022.10039514&amp;partnerID=40&amp;md5=283b46be221ac1cab9bbe9fe71adb838</t>
  </si>
  <si>
    <t>https://www.scopus.com/inward/record.uri?eid=2-s2.0-85145380941&amp;doi=10.3390%2fengproc2022018007&amp;partnerID=40&amp;md5=01bb74ac2c5dfd4197476f348ea82ece</t>
  </si>
  <si>
    <t>https://www.scopus.com/inward/record.uri?eid=2-s2.0-85163088217&amp;partnerID=40&amp;md5=b27d4ab833af163c26ee87bf1aab0a53</t>
  </si>
  <si>
    <t>https://www.scopus.com/inward/record.uri?eid=2-s2.0-85147133797&amp;doi=10.7840%2fkics.2022.47.3.492&amp;partnerID=40&amp;md5=c69c656978784ee8571f75e77a018dca</t>
  </si>
  <si>
    <t>https://www.scopus.com/inward/record.uri?eid=2-s2.0-85130865294&amp;doi=10.1093%2fgji%2fggab480&amp;partnerID=40&amp;md5=079cad1c5118f9b9749b9dd7c3bece83</t>
  </si>
  <si>
    <t>https://www.scopus.com/inward/record.uri?eid=2-s2.0-85174643682&amp;doi=10.1049%2ficp.2022.2193&amp;partnerID=40&amp;md5=3c45fda4d20610a7e3e5687170364ac0</t>
  </si>
  <si>
    <t>https://www.scopus.com/inward/record.uri?eid=2-s2.0-85142894612&amp;doi=10.1093%2fgji%2fggab445&amp;partnerID=40&amp;md5=4be508a86eb582f4351b97ee8bedd975</t>
  </si>
  <si>
    <t>https://www.scopus.com/inward/record.uri?eid=2-s2.0-85143074985&amp;doi=10.2118%2f211821-MS&amp;partnerID=40&amp;md5=ba027db18a169cb69e246ce74ccf8b09</t>
  </si>
  <si>
    <t>https://www.scopus.com/inward/record.uri?eid=2-s2.0-85130337210&amp;doi=10.1145%2f3477314.3507300&amp;partnerID=40&amp;md5=0c4031eebc9cb6b2443350728d1eb853</t>
  </si>
  <si>
    <t>https://www.scopus.com/inward/record.uri?eid=2-s2.0-85147939406&amp;doi=10.1109%2fBigData55660.2022.10020837&amp;partnerID=40&amp;md5=48b6b83c5ef7b6fc5abec087c6ace3ea</t>
  </si>
  <si>
    <t>https://www.scopus.com/inward/record.uri?eid=2-s2.0-85125352050&amp;doi=10.11834%2fjig.210554&amp;partnerID=40&amp;md5=f51e807fd9681bc65fc21b51b0e5001d</t>
  </si>
  <si>
    <t>https://www.scopus.com/inward/record.uri?eid=2-s2.0-85128455286&amp;doi=10.1016%2fj.envsoft.2022.105387&amp;partnerID=40&amp;md5=270c82bcb9b6f43fad7eab7d30cd04aa</t>
  </si>
  <si>
    <t>https://www.scopus.com/inward/record.uri?eid=2-s2.0-85121263337&amp;doi=10.1016%2fj.ins.2021.12.018&amp;partnerID=40&amp;md5=bb06d7e6d0e4e59b77923b600cc9d2c4</t>
  </si>
  <si>
    <t>https://www.scopus.com/inward/record.uri?eid=2-s2.0-85146280417&amp;doi=10.1109%2fHealthCom54947.2022.9982780&amp;partnerID=40&amp;md5=542285f13ccfc5d10d5ae887a716656c</t>
  </si>
  <si>
    <t>https://www.scopus.com/inward/record.uri?eid=2-s2.0-85114322024&amp;doi=10.1007%2fs11740-021-01075-x&amp;partnerID=40&amp;md5=d565e7b8ce5f9cfd8483b580da706a6f</t>
  </si>
  <si>
    <t>https://www.scopus.com/inward/record.uri?eid=2-s2.0-85124540780&amp;doi=10.3390%2fbiology11020276&amp;partnerID=40&amp;md5=8d3075cb965b92b8cfd702796b3aeb27</t>
  </si>
  <si>
    <t>https://www.scopus.com/inward/record.uri?eid=2-s2.0-85130004688&amp;doi=10.1371%2fjournal.pone.0267452&amp;partnerID=40&amp;md5=5e5324f4c70c572ac45f9748dd85dea8</t>
  </si>
  <si>
    <t>https://www.scopus.com/inward/record.uri?eid=2-s2.0-85147797660&amp;doi=10.1109%2fSSCI51031.2022.10022133&amp;partnerID=40&amp;md5=039172311e442e5cb48407566a4b016d</t>
  </si>
  <si>
    <t>https://www.scopus.com/inward/record.uri?eid=2-s2.0-85150161849&amp;doi=10.1109%2fIEEECONF56349.2022.10051968&amp;partnerID=40&amp;md5=58e9fb0b481fd72e27ab2e2946475e62</t>
  </si>
  <si>
    <t>https://www.scopus.com/inward/record.uri?eid=2-s2.0-85153792009&amp;partnerID=40&amp;md5=427e2252cd06a2d7fe6d423f1a21cd9a</t>
  </si>
  <si>
    <t>https://www.scopus.com/inward/record.uri?eid=2-s2.0-85164535532&amp;partnerID=40&amp;md5=9ae42f0c78ced2774550c0bce70c8f09</t>
  </si>
  <si>
    <t>https://www.scopus.com/inward/record.uri?eid=2-s2.0-85146344106&amp;doi=10.1109%2fIROS47612.2022.9981514&amp;partnerID=40&amp;md5=9dd9f8b896a6ead1e6dc8fb477591403</t>
  </si>
  <si>
    <t>https://www.scopus.com/inward/record.uri?eid=2-s2.0-85123014874&amp;doi=10.1016%2fj.petrol.2022.110106&amp;partnerID=40&amp;md5=ad592d4216058a875f30cddee5ff20b3</t>
  </si>
  <si>
    <t>https://www.scopus.com/inward/record.uri?eid=2-s2.0-85146197536&amp;partnerID=40&amp;md5=d9336b226fd20e4a4726f821e444a21e</t>
  </si>
  <si>
    <t>https://www.scopus.com/inward/record.uri?eid=2-s2.0-85144758986&amp;partnerID=40&amp;md5=2f7ed949a896e8cb98a0e4f4ab2611f9</t>
  </si>
  <si>
    <t>https://www.scopus.com/inward/record.uri?eid=2-s2.0-85129679615&amp;doi=10.1190%2fINT-2021-0142.1&amp;partnerID=40&amp;md5=42f2cbf9b23e34229fa5038a123a8e96</t>
  </si>
  <si>
    <t>https://www.scopus.com/inward/record.uri?eid=2-s2.0-85128750717&amp;doi=10.5194%2fgmd-15-2839-2022&amp;partnerID=40&amp;md5=73396e0c0c6ff5e716fe12dd6b14662d</t>
  </si>
  <si>
    <t>https://www.scopus.com/inward/record.uri?eid=2-s2.0-85142722145&amp;doi=10.1109%2fSMC53654.2022.9945231&amp;partnerID=40&amp;md5=5074ee6adf3ae0d7b2f2902a13936f3f</t>
  </si>
  <si>
    <t>https://www.scopus.com/inward/record.uri?eid=2-s2.0-85146633083&amp;doi=10.23919%2fICCAS55662.2022.10003828&amp;partnerID=40&amp;md5=3ab101e0d0f9668ba821347fef173f2c</t>
  </si>
  <si>
    <t>https://www.scopus.com/inward/record.uri?eid=2-s2.0-85146116093&amp;doi=10.1109%2fCloudNet55617.2022.9978793&amp;partnerID=40&amp;md5=e7c172599f0761b69bef2c7e109e73c5</t>
  </si>
  <si>
    <t>https://www.scopus.com/inward/record.uri?eid=2-s2.0-85143751808&amp;doi=10.1109%2fISGT-Europe54678.2022.9960309&amp;partnerID=40&amp;md5=c86952a63743895aa2d9f3a5417c51f8</t>
  </si>
  <si>
    <t>https://www.scopus.com/inward/record.uri?eid=2-s2.0-85122618569&amp;doi=10.1016%2fj.jhydrol.2022.127443&amp;partnerID=40&amp;md5=224cd1736a3720f56bf7feaaa8d48ee9</t>
  </si>
  <si>
    <t>https://www.scopus.com/inward/record.uri?eid=2-s2.0-85148538158&amp;doi=10.1109%2fDSAA54385.2022.10032385&amp;partnerID=40&amp;md5=ec64e3ceaae46334e0493b0f6743122c</t>
  </si>
  <si>
    <t>https://www.scopus.com/inward/record.uri?eid=2-s2.0-85125318935&amp;doi=10.1109%2fTRO.2021.3071618&amp;partnerID=40&amp;md5=275199afcc04a6f646f06aed2c99ca7a</t>
  </si>
  <si>
    <t>https://www.scopus.com/inward/record.uri?eid=2-s2.0-85143174564&amp;doi=10.1109%2fCVPR52688.2022.01281&amp;partnerID=40&amp;md5=08c660bc4335e14f9910e9056f248537</t>
  </si>
  <si>
    <t>https://www.scopus.com/inward/record.uri?eid=2-s2.0-85190666066&amp;doi=10.5220%2f0011561300003332&amp;partnerID=40&amp;md5=fbd0e1419125336b26dacf666e3ccf85</t>
  </si>
  <si>
    <t>https://www.scopus.com/inward/record.uri?eid=2-s2.0-85126508999&amp;doi=10.1109%2fTKDE.2020.3003420&amp;partnerID=40&amp;md5=ac37f04ebc46e5a6c402ce6fa2c978ee</t>
  </si>
  <si>
    <t>https://www.scopus.com/inward/record.uri?eid=2-s2.0-85123740707&amp;doi=10.1109%2fLRA.2022.3145057&amp;partnerID=40&amp;md5=e1d2c2a16c48d437a52fdbce82c698df</t>
  </si>
  <si>
    <t>https://www.scopus.com/inward/record.uri?eid=2-s2.0-85167437843&amp;doi=10.1109%2fISMODE56940.2022.10180965&amp;partnerID=40&amp;md5=24684bdda2108981ffd420708586bd1c</t>
  </si>
  <si>
    <t>https://www.scopus.com/inward/record.uri?eid=2-s2.0-85143631427&amp;doi=10.1109%2fQCE53715.2022.00121&amp;partnerID=40&amp;md5=eebb02c247a2445391700a19e49197ac</t>
  </si>
  <si>
    <t>https://www.scopus.com/inward/record.uri?eid=2-s2.0-85149868435&amp;partnerID=40&amp;md5=7a913f8d4a661c9e2e292f90dc61cb2e</t>
  </si>
  <si>
    <t>https://www.scopus.com/inward/record.uri?eid=2-s2.0-85131530425&amp;doi=10.1523%2fENEURO.0505-21.2022&amp;partnerID=40&amp;md5=7abb31862ddf5bd8f6e501938023fde3</t>
  </si>
  <si>
    <t>https://www.scopus.com/inward/record.uri?eid=2-s2.0-85126067849&amp;doi=10.3389%2ffneur.2022.755094&amp;partnerID=40&amp;md5=a9ab12c7a228b4bf46da5dbb52126b51</t>
  </si>
  <si>
    <t>https://www.scopus.com/inward/record.uri?eid=2-s2.0-85116550316&amp;doi=10.1016%2fj.eswa.2021.115992&amp;partnerID=40&amp;md5=5e77932381ec99e320c8db310f984a88</t>
  </si>
  <si>
    <t>https://www.scopus.com/inward/record.uri?eid=2-s2.0-85134150504&amp;doi=10.1007%2f978-3-031-07689-3_18&amp;partnerID=40&amp;md5=15091c8b3d7d96b953038fb9e8d995f2</t>
  </si>
  <si>
    <t>https://www.scopus.com/inward/record.uri?eid=2-s2.0-85135205876&amp;doi=10.1587%2ftransinf.2021EDL8113&amp;partnerID=40&amp;md5=be68de75b9f65ed00485257eac44feae</t>
  </si>
  <si>
    <t>https://www.scopus.com/inward/record.uri?eid=2-s2.0-85140471654&amp;partnerID=40&amp;md5=07ddae0df65a08094cbaf39e45bdea8a</t>
  </si>
  <si>
    <t>https://www.scopus.com/inward/record.uri?eid=2-s2.0-85137181378&amp;partnerID=40&amp;md5=864c2b284035786a268f2bb5f949a462</t>
  </si>
  <si>
    <t>https://www.scopus.com/inward/record.uri?eid=2-s2.0-85131938852&amp;doi=10.1117%2f12.2611292&amp;partnerID=40&amp;md5=3bfea9ca21732f4b382a74e4731bd605</t>
  </si>
  <si>
    <t>https://www.scopus.com/inward/record.uri?eid=2-s2.0-85116072020&amp;doi=10.32604%2fcmc.2022.020143&amp;partnerID=40&amp;md5=aefb1453862f18f182246f1018e088c7</t>
  </si>
  <si>
    <t>https://www.scopus.com/inward/record.uri?eid=2-s2.0-85122443773&amp;doi=10.3389%2ffeart.2021.788054&amp;partnerID=40&amp;md5=bbf508a84d05f772d6014d39f822a7c0</t>
  </si>
  <si>
    <t>https://www.scopus.com/inward/record.uri?eid=2-s2.0-85131452152&amp;doi=10.1155%2f2022%2f5687518&amp;partnerID=40&amp;md5=fbd73463560f4fcbd4d90fcc9e3e6a65</t>
  </si>
  <si>
    <t>https://www.scopus.com/inward/record.uri?eid=2-s2.0-85139064586&amp;partnerID=40&amp;md5=bce4f72f329f50d1da20566983ab335e</t>
  </si>
  <si>
    <t>https://www.scopus.com/inward/record.uri?eid=2-s2.0-85098884541&amp;doi=10.1186%2fs12859-020-03925-4&amp;partnerID=40&amp;md5=26d7b70da78646c6bf30a784c55c07b3</t>
  </si>
  <si>
    <t>https://www.scopus.com/inward/record.uri?eid=2-s2.0-85087490411&amp;doi=10.1109%2fTAFFC.2020.3006418&amp;partnerID=40&amp;md5=2972e76fdb744f1c269091f841a6e48e</t>
  </si>
  <si>
    <t>https://www.scopus.com/inward/record.uri?eid=2-s2.0-85136913737&amp;partnerID=40&amp;md5=474fa9d7746e948ec64070e6a1a0faf3</t>
  </si>
  <si>
    <t>https://www.scopus.com/inward/record.uri?eid=2-s2.0-85127797246&amp;doi=10.2118%2f209119-MS&amp;partnerID=40&amp;md5=1d8ec1a8522aab810a4146a9784956f3</t>
  </si>
  <si>
    <t>https://www.scopus.com/inward/record.uri?eid=2-s2.0-85139478730&amp;doi=10.1109%2fAdCONIP55568.2022.9894213&amp;partnerID=40&amp;md5=4cfe878053c67cf86b4d8e98ad637f4e</t>
  </si>
  <si>
    <t>https://www.scopus.com/inward/record.uri?eid=2-s2.0-85134185469&amp;partnerID=40&amp;md5=58849ae1c2c1d6914fc4d1b574b8e1b1</t>
  </si>
  <si>
    <t>https://www.scopus.com/inward/record.uri?eid=2-s2.0-85121313890&amp;doi=10.11834%2fjig.200453&amp;partnerID=40&amp;md5=0b443a59ce5ed7f28eabb119488c91a4</t>
  </si>
  <si>
    <t>https://www.scopus.com/inward/record.uri?eid=2-s2.0-85138767698&amp;doi=10.1007%2f978-3-031-16245-9_6&amp;partnerID=40&amp;md5=94d0cfb6c3d2cf0e516cd1ac2526b601</t>
  </si>
  <si>
    <t>https://www.scopus.com/inward/record.uri?eid=2-s2.0-85132507607&amp;doi=10.1155%2f2022%2f2045586&amp;partnerID=40&amp;md5=b0b7741bb43f6ebfb949bc1f8f3a110d</t>
  </si>
  <si>
    <t>https://www.scopus.com/inward/record.uri?eid=2-s2.0-85101046461&amp;doi=10.1186%2fs12859-020-03820-y&amp;partnerID=40&amp;md5=28ce82ca743a5d9dd1036229b0e7f3d4</t>
  </si>
  <si>
    <t>https://www.scopus.com/inward/record.uri?eid=2-s2.0-85133502162&amp;doi=10.1145%2f3510003.3510171&amp;partnerID=40&amp;md5=7e1dbcdf895fa614a8604622ac9a0f6d</t>
  </si>
  <si>
    <t>https://www.scopus.com/inward/record.uri?eid=2-s2.0-85138127978&amp;doi=10.1109%2fEMBC48229.2022.9871169&amp;partnerID=40&amp;md5=77bd5700c420f13507e6b72034ae68f4</t>
  </si>
  <si>
    <t>https://www.scopus.com/inward/record.uri?eid=2-s2.0-85132723339&amp;doi=10.14778%2f3529337.3529354&amp;partnerID=40&amp;md5=10f1b3dec385b49d5b8025863bbe6908</t>
  </si>
  <si>
    <t>https://www.scopus.com/inward/record.uri?eid=2-s2.0-85138127566&amp;doi=10.1109%2fEMBC48229.2022.9871155&amp;partnerID=40&amp;md5=4f7573c9f4a4e3f2b94960b94a2c2384</t>
  </si>
  <si>
    <t>https://www.scopus.com/inward/record.uri?eid=2-s2.0-85128877072&amp;doi=10.2118%2f209277-MS&amp;partnerID=40&amp;md5=f485fab9640a0e6925fcb411d84fea6f</t>
  </si>
  <si>
    <t>https://www.scopus.com/inward/record.uri?eid=2-s2.0-85130047574&amp;doi=10.23919%2fINDIACom54597.2022.9763211&amp;partnerID=40&amp;md5=0ee76dd08e88e2f5b4aed002b62dc7ac</t>
  </si>
  <si>
    <t>https://www.scopus.com/inward/record.uri?eid=2-s2.0-85130447739&amp;doi=10.1109%2fTIP.2022.3159125&amp;partnerID=40&amp;md5=754e54b58c901b20caeaf07b14e5660a</t>
  </si>
  <si>
    <t>https://www.scopus.com/inward/record.uri?eid=2-s2.0-85132710775&amp;doi=10.1007%2f978-3-031-07472-1_1&amp;partnerID=40&amp;md5=8e656f81c71a34580056d6bdf0cc869f</t>
  </si>
  <si>
    <t>https://www.scopus.com/inward/record.uri?eid=2-s2.0-85141350580&amp;doi=10.1109%2fETFA52439.2022.9921598&amp;partnerID=40&amp;md5=52433e253bf42f88279ca73ec54ca240</t>
  </si>
  <si>
    <t>https://www.scopus.com/inward/record.uri?eid=2-s2.0-85141863794&amp;doi=10.1117%2f12.2633427&amp;partnerID=40&amp;md5=ee936f5236fba846ce460dbc25d3d745</t>
  </si>
  <si>
    <t>https://www.scopus.com/inward/record.uri?eid=2-s2.0-85096858308&amp;doi=10.1109%2fTCBB.2020.3037090&amp;partnerID=40&amp;md5=ae852b75ce65dce6cd54c752c2be9b12</t>
  </si>
  <si>
    <t>https://www.scopus.com/inward/record.uri?eid=2-s2.0-85138304092&amp;doi=10.1109%2fCONECCT55679.2022.9865732&amp;partnerID=40&amp;md5=5eabea3a0713c5056354800a88f00f86</t>
  </si>
  <si>
    <t>https://www.scopus.com/inward/record.uri?eid=2-s2.0-85099108870&amp;doi=10.1109%2fTITS.2020.3044466&amp;partnerID=40&amp;md5=8eed95f01327fce4d2bfbb2eca6c5627</t>
  </si>
  <si>
    <t>https://www.scopus.com/inward/record.uri?eid=2-s2.0-85140387976&amp;doi=10.1109%2fIGARSS46834.2022.9884511&amp;partnerID=40&amp;md5=6d85bc61e5ec2551c7e92b177d8191de</t>
  </si>
  <si>
    <t>https://www.scopus.com/inward/record.uri?eid=2-s2.0-85141010389&amp;partnerID=40&amp;md5=eadf857482d1b9b124a0ce7f236b31b2</t>
  </si>
  <si>
    <t>https://www.scopus.com/inward/record.uri?eid=2-s2.0-85122036707&amp;doi=10.1145%2f3490035.3490283&amp;partnerID=40&amp;md5=4314d6216d459eae2a2d77855a1c2987</t>
  </si>
  <si>
    <t>https://www.scopus.com/inward/record.uri?eid=2-s2.0-85134173045&amp;doi=10.18637%2fjss.v103.i04&amp;partnerID=40&amp;md5=1496c87577393957625c4bacb1458425</t>
  </si>
  <si>
    <t>https://www.scopus.com/inward/record.uri?eid=2-s2.0-85140774383&amp;doi=10.1115%2fOMAE2022-78601&amp;partnerID=40&amp;md5=c266ebc53f760d2bcb437bfad2bc2e4c</t>
  </si>
  <si>
    <t>https://www.scopus.com/inward/record.uri?eid=2-s2.0-85103286404&amp;doi=10.1109%2fTGRS.2021.3065461&amp;partnerID=40&amp;md5=0632bce77217550415d2132c4719f4b0</t>
  </si>
  <si>
    <t>https://www.scopus.com/inward/record.uri?eid=2-s2.0-85130785478&amp;doi=10.1109%2fACCESS.2022.3177906&amp;partnerID=40&amp;md5=bf43939b9bba90f0774c5114dc435a3b</t>
  </si>
  <si>
    <t>https://www.scopus.com/inward/record.uri?eid=2-s2.0-85124670912&amp;doi=10.1007%2f978-3-030-94893-1_10&amp;partnerID=40&amp;md5=50a6702a61b371a296c8aaa0f6182afc</t>
  </si>
  <si>
    <t>https://www.scopus.com/inward/record.uri?eid=2-s2.0-85136365847&amp;doi=10.1109%2fICDE53745.2022.00304&amp;partnerID=40&amp;md5=c4d3326399f2656343e555e780b23036</t>
  </si>
  <si>
    <t>https://www.scopus.com/inward/record.uri?eid=2-s2.0-85123371338&amp;doi=10.2514%2f6.2022-0997&amp;partnerID=40&amp;md5=ac21eea4cc8fb11ecc76faab7016440a</t>
  </si>
  <si>
    <t>https://www.scopus.com/inward/record.uri?eid=2-s2.0-85116009910&amp;doi=10.1109%2fCVPRW53098.2021.00014&amp;partnerID=40&amp;md5=81b33ba17ffdeca29d49794fd05187f8</t>
  </si>
  <si>
    <t>https://www.scopus.com/inward/record.uri?eid=2-s2.0-85105523487&amp;doi=10.1002%2fer.6835&amp;partnerID=40&amp;md5=79126ade6a4fbe4ce6ad244854515fda</t>
  </si>
  <si>
    <t>https://www.scopus.com/inward/record.uri?eid=2-s2.0-85134942534&amp;doi=10.1093%2fbioinformatics%2fbtab386&amp;partnerID=40&amp;md5=83241c5a150924a3201c13cb86a8cd18</t>
  </si>
  <si>
    <t>https://www.scopus.com/inward/record.uri?eid=2-s2.0-85117703704&amp;doi=10.3390%2fapp11219803&amp;partnerID=40&amp;md5=62ac365e8a7140e8150a8a827a7e2784</t>
  </si>
  <si>
    <t>https://www.scopus.com/inward/record.uri?eid=2-s2.0-85110524285&amp;doi=10.1016%2fj.cognition.2021.104735&amp;partnerID=40&amp;md5=e815c510333ea512613539f2386b3de5</t>
  </si>
  <si>
    <t>https://www.scopus.com/inward/record.uri?eid=2-s2.0-85107264360&amp;doi=10.1016%2fj.pepi.2021.106737&amp;partnerID=40&amp;md5=1d3bfe685ecb99883cb6500e71f2aa18</t>
  </si>
  <si>
    <t>https://www.scopus.com/inward/record.uri?eid=2-s2.0-85125293792&amp;doi=10.1007%2fs42979-021-00667-9&amp;partnerID=40&amp;md5=d660edc5a079d63967874f869cf0ca0f</t>
  </si>
  <si>
    <t>https://www.scopus.com/inward/record.uri?eid=2-s2.0-85109279411&amp;doi=10.1088%2f1367-2630%2fabe60e&amp;partnerID=40&amp;md5=7db7919fb1bd13fad430de68c7b17b84</t>
  </si>
  <si>
    <t>https://www.scopus.com/inward/record.uri?eid=2-s2.0-85114556017&amp;doi=10.3390%2fijms22189785&amp;partnerID=40&amp;md5=0f1997211863ac91a843939f2a11d19a</t>
  </si>
  <si>
    <t>https://www.scopus.com/inward/record.uri?eid=2-s2.0-85114930684&amp;doi=10.1145%2f3447548.3467158&amp;partnerID=40&amp;md5=6f1f39e1c2a227fad4a99f9a45ea9cd8</t>
  </si>
  <si>
    <t>https://www.scopus.com/inward/record.uri?eid=2-s2.0-85114716240&amp;doi=10.1175%2fJCLI-D-20-0871.1&amp;partnerID=40&amp;md5=08d51163e6490948aa4b5185072b4f43</t>
  </si>
  <si>
    <t>https://www.scopus.com/inward/record.uri?eid=2-s2.0-85105301665&amp;doi=10.1007%2fs00704-021-03615-y&amp;partnerID=40&amp;md5=04006a796d345430a12e875632b40c51</t>
  </si>
  <si>
    <t>https://www.scopus.com/inward/record.uri?eid=2-s2.0-85120500025&amp;doi=10.3969%2fj.issn.0253-4967.2021.05.017&amp;partnerID=40&amp;md5=3d2ad77a8d1e7adc16faefb9f864ebd0</t>
  </si>
  <si>
    <t>https://www.scopus.com/inward/record.uri?eid=2-s2.0-85118306539&amp;doi=10.3389%2ffphys.2021.716434&amp;partnerID=40&amp;md5=485c7a2b0e641aebb27b14a2eca1fe42</t>
  </si>
  <si>
    <t>https://www.scopus.com/inward/record.uri?eid=2-s2.0-85115806847&amp;doi=10.1055%2fs-0041-1726514&amp;partnerID=40&amp;md5=51b42b1672c81031ea5f3fb99346fc09</t>
  </si>
  <si>
    <t>https://www.scopus.com/inward/record.uri?eid=2-s2.0-85109886202&amp;doi=10.1002%2fer.7013&amp;partnerID=40&amp;md5=a370121a57f2002f978feb98525a8efa</t>
  </si>
  <si>
    <t>https://www.scopus.com/inward/record.uri?eid=2-s2.0-85114734143&amp;doi=10.3390%2fe23091165&amp;partnerID=40&amp;md5=806b1bb730c479b0560e71fae1742546</t>
  </si>
  <si>
    <t>https://www.scopus.com/inward/record.uri?eid=2-s2.0-85119251261&amp;doi=10.3390%2fw13202837&amp;partnerID=40&amp;md5=ed50385d8a28a790358f206c0de9011b</t>
  </si>
  <si>
    <t>https://www.scopus.com/inward/record.uri?eid=2-s2.0-85118447637&amp;doi=10.1109%2fITSC48978.2021.9564670&amp;partnerID=40&amp;md5=85228ef09c89b162afafa55961a9dec8</t>
  </si>
  <si>
    <t>https://www.scopus.com/inward/record.uri?eid=2-s2.0-85102597876&amp;doi=10.1016%2fj.optlaseng.2021.106588&amp;partnerID=40&amp;md5=b0d342881ebe163679e41ba18d55c7ca</t>
  </si>
  <si>
    <t>https://www.scopus.com/inward/record.uri?eid=2-s2.0-85108914987&amp;doi=10.1371%2fjournal.pcbi.1009094&amp;partnerID=40&amp;md5=6962fe7ec9a21a8beee6eefd9588f76c</t>
  </si>
  <si>
    <t>https://www.scopus.com/inward/record.uri?eid=2-s2.0-85112482400&amp;doi=10.1016%2fj.enbuild.2021.111334&amp;partnerID=40&amp;md5=6c6de4ee17c6a3bc95579827ceec4977</t>
  </si>
  <si>
    <t>https://www.scopus.com/inward/record.uri?eid=2-s2.0-85116709631&amp;doi=10.1109%2fUPEC50034.2021.9548234&amp;partnerID=40&amp;md5=db6c79652b0b897fdd366bb5c9c09cfb</t>
  </si>
  <si>
    <t>https://www.scopus.com/inward/record.uri?eid=2-s2.0-85111987267&amp;doi=10.1109%2fTNNLS.2020.3015215&amp;partnerID=40&amp;md5=316224fc18be2fec5bf3c249de426d29</t>
  </si>
  <si>
    <t>https://www.scopus.com/inward/record.uri?eid=2-s2.0-85109323483&amp;doi=10.3390%2fs21144733&amp;partnerID=40&amp;md5=ab9a10b769d0ab4fbf94c255f54ff62f</t>
  </si>
  <si>
    <t>https://www.scopus.com/inward/record.uri?eid=2-s2.0-85110822977&amp;doi=10.1107%2fS160057672100265X&amp;partnerID=40&amp;md5=63f88c3edf726cc2d5c0dd2240630eb0</t>
  </si>
  <si>
    <t>https://www.scopus.com/inward/record.uri?eid=2-s2.0-85130532043&amp;doi=10.1145%2f3490354.3494393&amp;partnerID=40&amp;md5=aece8ebd588bedd82c447fd52a625ac1</t>
  </si>
  <si>
    <t>https://www.scopus.com/inward/record.uri?eid=2-s2.0-85104516480&amp;doi=10.1145%2f3427921.3450257&amp;partnerID=40&amp;md5=aaa7c42ec652f7b2988767341dce957c</t>
  </si>
  <si>
    <t>https://www.scopus.com/inward/record.uri?eid=2-s2.0-85119526332&amp;doi=10.1109%2fIECON48115.2021.9589716&amp;partnerID=40&amp;md5=568e64d025de5f36c923fcfe0cd7f813</t>
  </si>
  <si>
    <t>https://www.scopus.com/inward/record.uri?eid=2-s2.0-85111602939&amp;doi=10.1109%2fSCSP52043.2021.9447372&amp;partnerID=40&amp;md5=89fdfff0e0a9f6b81ce7948766ec03cb</t>
  </si>
  <si>
    <t>https://www.scopus.com/inward/record.uri?eid=2-s2.0-85105595203&amp;doi=10.1029%2f2020JB021297&amp;partnerID=40&amp;md5=519e646935f99d1a5f9255c92312e776</t>
  </si>
  <si>
    <t>https://www.scopus.com/inward/record.uri?eid=2-s2.0-85116675676&amp;doi=10.1109%2fPowerAfrica52236.2021.9543237&amp;partnerID=40&amp;md5=ad33972e9ed3d8be323526498cb8681f</t>
  </si>
  <si>
    <t>https://www.scopus.com/inward/record.uri?eid=2-s2.0-85117947660&amp;doi=10.1016%2fj.ifacol.2021.08.225&amp;partnerID=40&amp;md5=0cb6c6a9230a015633fb5a2a3520cfc1</t>
  </si>
  <si>
    <t>https://www.scopus.com/inward/record.uri?eid=2-s2.0-85131582890&amp;partnerID=40&amp;md5=5d65c6e86de62e9528672357b00a8717</t>
  </si>
  <si>
    <t>https://www.scopus.com/inward/record.uri?eid=2-s2.0-85104932290&amp;doi=10.1029%2f2020JB020077&amp;partnerID=40&amp;md5=b5a2d86785edf9af92c67d2cea58c118</t>
  </si>
  <si>
    <t>https://www.scopus.com/inward/record.uri?eid=2-s2.0-85183460925&amp;doi=10.13182%2fPSA21-34388&amp;partnerID=40&amp;md5=35612b6d1dd66ade6d9311c7c0c9fa42</t>
  </si>
  <si>
    <t>https://www.scopus.com/inward/record.uri?eid=2-s2.0-85126194460&amp;doi=10.1007%2f978-3-030-93736-2_24&amp;partnerID=40&amp;md5=914cda18f9a2aabe3c94a4da5af7b582</t>
  </si>
  <si>
    <t>https://www.scopus.com/inward/record.uri?eid=2-s2.0-85117705203&amp;doi=10.1175%2fJHM-D-20-0180.1&amp;partnerID=40&amp;md5=d35ca8095aafd9f4e16838bdd70595c3</t>
  </si>
  <si>
    <t>https://www.scopus.com/inward/record.uri?eid=2-s2.0-85126267642&amp;partnerID=40&amp;md5=ed24d4f52accf22bee0876ff40d85629</t>
  </si>
  <si>
    <t>https://www.scopus.com/inward/record.uri?eid=2-s2.0-85075919687&amp;doi=10.1007%2fs12667-019-00367-7&amp;partnerID=40&amp;md5=68859f40e49dca64ee4178bb44d05d4b</t>
  </si>
  <si>
    <t>https://www.scopus.com/inward/record.uri?eid=2-s2.0-85117018781&amp;partnerID=40&amp;md5=f514cae8ee493590a06e2812a63cadc8</t>
  </si>
  <si>
    <t>https://www.scopus.com/inward/record.uri?eid=2-s2.0-85098982463&amp;doi=10.1007%2fs10278-020-00411-4&amp;partnerID=40&amp;md5=77a5b3017d3653a90300faf8b8ad9941</t>
  </si>
  <si>
    <t>https://www.scopus.com/inward/record.uri?eid=2-s2.0-85134307198&amp;partnerID=40&amp;md5=da7322742c552f4022098335053158d6</t>
  </si>
  <si>
    <t>https://www.scopus.com/inward/record.uri?eid=2-s2.0-85099777176&amp;doi=10.1016%2fj.nima.2021.165073&amp;partnerID=40&amp;md5=ce36581ab2812772ff8ea07eb464bf35</t>
  </si>
  <si>
    <t>https://www.scopus.com/inward/record.uri?eid=2-s2.0-85102269721&amp;doi=10.1109%2fTNNLS.2020.2980749&amp;partnerID=40&amp;md5=e233c75eba164b1b617e242ff13ffe89</t>
  </si>
  <si>
    <t>https://www.scopus.com/inward/record.uri?eid=2-s2.0-85121708277&amp;doi=10.1109%2fIAS48185.2021.9677417&amp;partnerID=40&amp;md5=9f3da8470ffc484af34672f331d10112</t>
  </si>
  <si>
    <t>https://www.scopus.com/inward/record.uri?eid=2-s2.0-85105691551&amp;doi=10.1093%2fbioinformatics%2fbtaa672&amp;partnerID=40&amp;md5=63a72146b88fba8d6c9f0e764909e0be</t>
  </si>
  <si>
    <t>https://www.scopus.com/inward/record.uri?eid=2-s2.0-85126234786&amp;partnerID=40&amp;md5=c9ecf8275488f3703cd27e9e908bd867</t>
  </si>
  <si>
    <t>https://www.scopus.com/inward/record.uri?eid=2-s2.0-85123198939&amp;partnerID=40&amp;md5=5bae1373c1922189dc9a8e8204ba3fe8</t>
  </si>
  <si>
    <t>https://www.scopus.com/inward/record.uri?eid=2-s2.0-85131891929&amp;partnerID=40&amp;md5=14f7e16d38b778e36dd39c9444f800e5</t>
  </si>
  <si>
    <t>https://www.scopus.com/inward/record.uri?eid=2-s2.0-85112867072&amp;doi=10.1109%2fICDE51399.2021.00286&amp;partnerID=40&amp;md5=f5057b81cab83f50b38938ce3cc9dd2b</t>
  </si>
  <si>
    <t>https://www.scopus.com/inward/record.uri?eid=2-s2.0-85104516708&amp;doi=10.1007%2fs11207-021-01813-5&amp;partnerID=40&amp;md5=b0fa38693491b9161284934aec73eb1f</t>
  </si>
  <si>
    <t>https://www.scopus.com/inward/record.uri?eid=2-s2.0-85112541000&amp;doi=10.1109%2fICIT46573.2021.9453485&amp;partnerID=40&amp;md5=cc2c326f9920a15c48252168ee22e6b8</t>
  </si>
  <si>
    <t>https://www.scopus.com/inward/record.uri?eid=2-s2.0-85123212673&amp;doi=10.1109%2fCVPR46437.2021.01479&amp;partnerID=40&amp;md5=8c6e29a3b27a2002e64d45eab5ec0f67</t>
  </si>
  <si>
    <t>https://www.scopus.com/inward/record.uri?eid=2-s2.0-85100045391&amp;doi=10.1016%2fj.cageo.2021.104707&amp;partnerID=40&amp;md5=078b88afb79eefe302e9febbd7ee6c79</t>
  </si>
  <si>
    <t>https://www.scopus.com/inward/record.uri?eid=2-s2.0-85125854899&amp;doi=10.1109%2fICMLA52953.2021.00111&amp;partnerID=40&amp;md5=94e63fdff2dbc40a099b2519532aed45</t>
  </si>
  <si>
    <t>https://www.scopus.com/inward/record.uri?eid=2-s2.0-85150011064&amp;partnerID=40&amp;md5=705e8708249f235bceb199dc910528da</t>
  </si>
  <si>
    <t>https://www.scopus.com/inward/record.uri?eid=2-s2.0-85127069529&amp;doi=10.1109%2fICECET52533.2021.9698702&amp;partnerID=40&amp;md5=81b529583bed1c64381f37aa22b99326</t>
  </si>
  <si>
    <t>https://www.scopus.com/inward/record.uri?eid=2-s2.0-85117527531&amp;doi=10.1007%2f978-3-030-87986-0_26&amp;partnerID=40&amp;md5=ca9a0f2c2ba51c5f4db555ed135895f0</t>
  </si>
  <si>
    <t>https://www.scopus.com/inward/record.uri?eid=2-s2.0-85124994625&amp;doi=10.1109%2fAVSS52988.2021.9663759&amp;partnerID=40&amp;md5=d8777e627d87346bd4a0d02a8ca6b4fd</t>
  </si>
  <si>
    <t>https://www.scopus.com/inward/record.uri?eid=2-s2.0-85123615400&amp;doi=10.1109%2fEPEC52095.2021.9621365&amp;partnerID=40&amp;md5=4b82a42f73b695386dd05526cf2c92c6</t>
  </si>
  <si>
    <t>https://www.scopus.com/inward/record.uri?eid=2-s2.0-85123218687&amp;doi=10.23919%2fEUSIPCO54536.2021.9616051&amp;partnerID=40&amp;md5=01f8648b2aa0110ddc9e304a01b27d68</t>
  </si>
  <si>
    <t>https://www.scopus.com/inward/record.uri?eid=2-s2.0-85118115464&amp;doi=10.1155%2f2021%2f7877590&amp;partnerID=40&amp;md5=2018d938db33b44c00f6d205ccd7330e</t>
  </si>
  <si>
    <t>https://www.scopus.com/inward/record.uri?eid=2-s2.0-85102657902&amp;doi=10.1093%2fjamia%2focaa262&amp;partnerID=40&amp;md5=0d78c390f96b6df68a1d0dd55cffc76e</t>
  </si>
  <si>
    <t>https://www.scopus.com/inward/record.uri?eid=2-s2.0-85123189631&amp;doi=10.23919%2fEUSIPCO54536.2021.9616176&amp;partnerID=40&amp;md5=0a09643d97cf26fb67b3f83847c1b3e0</t>
  </si>
  <si>
    <t>https://www.scopus.com/inward/record.uri?eid=2-s2.0-85145405060&amp;doi=10.3390%2fengproc2021005022&amp;partnerID=40&amp;md5=a2fb3b43bec950d312c11837bf8b76d2</t>
  </si>
  <si>
    <t>https://www.scopus.com/inward/record.uri?eid=2-s2.0-85101760824&amp;doi=10.1029%2f2020WR029035&amp;partnerID=40&amp;md5=6dcd2ff06e306ddce85fca6d092d90c6</t>
  </si>
  <si>
    <t>https://www.scopus.com/inward/record.uri?eid=2-s2.0-85124277627&amp;doi=10.1007%2f978-3-030-92659-5_37&amp;partnerID=40&amp;md5=84aa03bf077ce73c5d2d7b8a09bd5f0a</t>
  </si>
  <si>
    <t>https://www.scopus.com/inward/record.uri?eid=2-s2.0-85100050741&amp;doi=10.1371%2fjournal.pcbi.1007675&amp;partnerID=40&amp;md5=0553b371ddaced4a56627fdeac9deee2</t>
  </si>
  <si>
    <t>https://www.scopus.com/inward/record.uri?eid=2-s2.0-85125876570&amp;doi=10.1109%2fICMLA52953.2021.00222&amp;partnerID=40&amp;md5=c2bb5661b55ff6128b885f89da7f665a</t>
  </si>
  <si>
    <t>https://www.scopus.com/inward/record.uri?eid=2-s2.0-85120562111&amp;doi=10.1016%2fj.procs.2021.10.029&amp;partnerID=40&amp;md5=f86e1add024828ab856bbb1991393793</t>
  </si>
  <si>
    <t>https://www.scopus.com/inward/record.uri?eid=2-s2.0-85125182094&amp;doi=10.1109%2fICDM51629.2021.00058&amp;partnerID=40&amp;md5=c4d63fd37c081c9c9959a54049139960</t>
  </si>
  <si>
    <t>https://www.scopus.com/inward/record.uri?eid=2-s2.0-85127280140&amp;doi=10.14428%2fesann%2f2021.ES2021-108&amp;partnerID=40&amp;md5=f39d2ddc363611db28192e33c15a1ed7</t>
  </si>
  <si>
    <t>https://www.scopus.com/inward/record.uri?eid=2-s2.0-85130732766&amp;doi=10.1007%2f978-3-030-80126-7_36&amp;partnerID=40&amp;md5=7a355c5aa5c63081b50330c8c16ce0bd</t>
  </si>
  <si>
    <t>https://www.scopus.com/inward/record.uri?eid=2-s2.0-85127829384&amp;partnerID=40&amp;md5=f1f43bee517c18c2a6ab5e97da68ee00</t>
  </si>
  <si>
    <t>https://www.scopus.com/inward/record.uri?eid=2-s2.0-85126819121&amp;doi=10.1109%2fASRU51503.2021.9688255&amp;partnerID=40&amp;md5=1aea9dd770b9da89fb0eaa73f31dd2c5</t>
  </si>
  <si>
    <t>https://www.scopus.com/inward/record.uri?eid=2-s2.0-85137854856&amp;partnerID=40&amp;md5=0ed29f7fd8bb3c4090fa17fd67ef6cdd</t>
  </si>
  <si>
    <t>https://www.scopus.com/inward/record.uri?eid=2-s2.0-85119908501&amp;doi=10.1155%2f2021%2f8358314&amp;partnerID=40&amp;md5=38303ff13c3ec1eafa9749141ceb3063</t>
  </si>
  <si>
    <t>https://www.scopus.com/inward/record.uri?eid=2-s2.0-85099805284&amp;doi=10.1016%2fj.sste.2020.100397&amp;partnerID=40&amp;md5=c15b9ceabbbe0820e0f9fd1e5b817be8</t>
  </si>
  <si>
    <t>https://www.scopus.com/inward/record.uri?eid=2-s2.0-85119361366&amp;doi=10.1007%2f978-3-030-89128-2_30&amp;partnerID=40&amp;md5=229a12a8f2f6857fc9dc255159da1287</t>
  </si>
  <si>
    <t>https://www.scopus.com/inward/record.uri?eid=2-s2.0-85108267712&amp;doi=10.1109%2fICASSP39728.2021.9414142&amp;partnerID=40&amp;md5=c43608b1632c7224347dfadd3c313183</t>
  </si>
  <si>
    <t>https://www.scopus.com/inward/record.uri?eid=2-s2.0-85090151572&amp;doi=10.1016%2fj.watres.2020.116349&amp;partnerID=40&amp;md5=e9201b07c326569a7cbcf00fa6431911</t>
  </si>
  <si>
    <t>https://www.scopus.com/inward/record.uri?eid=2-s2.0-85096838559&amp;doi=10.1145%2f3423335.3428166&amp;partnerID=40&amp;md5=4d80f929270bcf9cad1c6df28db613f8</t>
  </si>
  <si>
    <t>https://www.scopus.com/inward/record.uri?eid=2-s2.0-85102725953&amp;doi=10.1007%2f978-981-16-0575-8_3&amp;partnerID=40&amp;md5=4aef50e74aea0d1e8d680c5f29f4898f</t>
  </si>
  <si>
    <t>https://www.scopus.com/inward/record.uri?eid=2-s2.0-85108345939&amp;partnerID=40&amp;md5=415b9d4c0b2d3a51ed1fc70ad25f0d5d</t>
  </si>
  <si>
    <t>https://www.scopus.com/inward/record.uri?eid=2-s2.0-85100872663&amp;doi=10.1109%2fICDM50108.2020.00032&amp;partnerID=40&amp;md5=09e07a906cf1dc560fdebd82d84c60ef</t>
  </si>
  <si>
    <t>https://www.scopus.com/inward/record.uri?eid=2-s2.0-85115678933&amp;doi=10.1007%2f978-3-030-86514-6_9&amp;partnerID=40&amp;md5=9539818391f1fba0c6a409a19da53572</t>
  </si>
  <si>
    <t>https://www.scopus.com/inward/record.uri?eid=2-s2.0-85109163600&amp;doi=10.1007%2f978-3-030-80126-7_36&amp;partnerID=40&amp;md5=17062ecd9bc007129a962abbfba7eef0</t>
  </si>
  <si>
    <t>https://www.scopus.com/inward/record.uri?eid=2-s2.0-85116428447&amp;doi=10.1007%2f978-3-030-87231-1_12&amp;partnerID=40&amp;md5=7076fd0e240e89bb6c5aace8d0976687</t>
  </si>
  <si>
    <t>https://www.scopus.com/inward/record.uri?eid=2-s2.0-85097295762&amp;doi=10.1145%2f3419394.3423643&amp;partnerID=40&amp;md5=2986a3783e8e45275c5f02745cf55ab4</t>
  </si>
  <si>
    <t>https://www.scopus.com/inward/record.uri?eid=2-s2.0-85097684474&amp;doi=10.1371%2fjournal.pcbi.1008409&amp;partnerID=40&amp;md5=1a9b5c8345d9298e16f0ada0eb4c4ae6</t>
  </si>
  <si>
    <t>https://www.scopus.com/inward/record.uri?eid=2-s2.0-85091881947&amp;doi=10.1145%2f3410530.3414367&amp;partnerID=40&amp;md5=24b8f6cb8b036529bdd3c63364757bff</t>
  </si>
  <si>
    <t>https://www.scopus.com/inward/record.uri?eid=2-s2.0-85113709272&amp;doi=10.5441%2f002%2fedbt.2021.71&amp;partnerID=40&amp;md5=e0f2c4d6b86335d0d7a710f8097838b6</t>
  </si>
  <si>
    <t>https://www.scopus.com/inward/record.uri?eid=2-s2.0-85086500660&amp;doi=10.1016%2fj.neucom.2020.05.035&amp;partnerID=40&amp;md5=01350f3719e3d1b4bceb59ee46f48c08</t>
  </si>
  <si>
    <t>https://www.scopus.com/inward/record.uri?eid=2-s2.0-85094849080&amp;doi=10.1016%2fj.media.2020.101880&amp;partnerID=40&amp;md5=6e2bdbcdc0b071cf2bf690b22b7d6131</t>
  </si>
  <si>
    <t>https://www.scopus.com/inward/record.uri?eid=2-s2.0-85090972955&amp;doi=10.3905%2fjfds.2019.1.019&amp;partnerID=40&amp;md5=740f948eaea0891fbe25a67d32ca0b94</t>
  </si>
  <si>
    <t>https://www.scopus.com/inward/record.uri?eid=2-s2.0-85095937245&amp;doi=10.3390%2felectronics9111896&amp;partnerID=40&amp;md5=bf4f82c95369aeadc7587f4f18a0d167</t>
  </si>
  <si>
    <t>https://www.scopus.com/inward/record.uri?eid=2-s2.0-85091205662&amp;doi=10.1038%2fs41598-020-72183-4&amp;partnerID=40&amp;md5=3d4dd1bafcc73fa07ce932bcc7552952</t>
  </si>
  <si>
    <t>https://www.scopus.com/inward/record.uri?eid=2-s2.0-85105598913&amp;doi=10.1109%2fTIM.2021.3077049&amp;partnerID=40&amp;md5=fbdf56f684601c5cf9a21f4e369897f1</t>
  </si>
  <si>
    <t>https://www.scopus.com/inward/record.uri?eid=2-s2.0-85117017676&amp;partnerID=40&amp;md5=2dad0c1391c2e503ef16ebeccb5ed234</t>
  </si>
  <si>
    <t>https://www.scopus.com/inward/record.uri?eid=2-s2.0-85081265852&amp;doi=10.1080%2f15732479.2020.1737146&amp;partnerID=40&amp;md5=b55195f14f736aecb41fc545c927bf4a</t>
  </si>
  <si>
    <t>https://www.scopus.com/inward/record.uri?eid=2-s2.0-85099768633&amp;doi=10.1093%2fgji%2fggaa424&amp;partnerID=40&amp;md5=1dcf8d5d841c4cd3766493d6062bceba</t>
  </si>
  <si>
    <t>https://www.scopus.com/inward/record.uri?eid=2-s2.0-85091660652&amp;doi=10.1093%2fGJI%2fGGAA210&amp;partnerID=40&amp;md5=614f4445d6df9e7378b536a7cf369229</t>
  </si>
  <si>
    <t>https://www.scopus.com/inward/record.uri?eid=2-s2.0-85090961952&amp;doi=10.1016%2fj.isprsjprs.2020.08.023&amp;partnerID=40&amp;md5=3f2736ad094cb1e5b560a597df78fa90</t>
  </si>
  <si>
    <t>https://www.scopus.com/inward/record.uri?eid=2-s2.0-85096033087&amp;doi=10.3390%2frs12213673&amp;partnerID=40&amp;md5=6c357100b9b63bf5192cf7f2bd5a5d14</t>
  </si>
  <si>
    <t>https://www.scopus.com/inward/record.uri?eid=2-s2.0-85097272707&amp;doi=10.1145%2f3423457.3429361&amp;partnerID=40&amp;md5=697551368855e0793eec48fb7a9afca0</t>
  </si>
  <si>
    <t>https://www.scopus.com/inward/record.uri?eid=2-s2.0-85110966996&amp;doi=10.1109%2fPESGM46819.2021.9637821&amp;partnerID=40&amp;md5=8ba441eea1d3db66b0fa2a23022ceb15</t>
  </si>
  <si>
    <t>https://www.scopus.com/inward/record.uri?eid=2-s2.0-85090029210&amp;doi=10.1016%2fj.jhydrol.2020.125458&amp;partnerID=40&amp;md5=d4ded7eff267e0b03705dcf9d01374d1</t>
  </si>
  <si>
    <t>https://www.scopus.com/inward/record.uri?eid=2-s2.0-85102401536&amp;doi=10.1109%2fIROS45743.2020.9341050&amp;partnerID=40&amp;md5=66197ee6f7a106281b7d0bda8e083a8a</t>
  </si>
  <si>
    <t>https://www.scopus.com/inward/record.uri?eid=2-s2.0-85103873924&amp;doi=10.1109%2fACCESS.2021.3071552&amp;partnerID=40&amp;md5=00e02e2b00e19d45a43a5dfe1dbf7624</t>
  </si>
  <si>
    <t>https://www.scopus.com/inward/record.uri?eid=2-s2.0-85091327306&amp;doi=10.1007%2f978-3-030-46032-7_2&amp;partnerID=40&amp;md5=edbb4f6da2f6b54e3936774f45e3fed9</t>
  </si>
  <si>
    <t>https://www.scopus.com/inward/record.uri?eid=2-s2.0-85087431080&amp;doi=10.1177%2f0748730420934672&amp;partnerID=40&amp;md5=8c7db0570cebe92a29fa750b4d4aaffb</t>
  </si>
  <si>
    <t>https://www.scopus.com/inward/record.uri?eid=2-s2.0-85098192353&amp;doi=10.1007%2f978-981-15-8289-9_72&amp;partnerID=40&amp;md5=81b2a9133376a2056cd0673f1d23020f</t>
  </si>
  <si>
    <t>https://www.scopus.com/inward/record.uri?eid=2-s2.0-85091340006&amp;doi=10.1016%2fj.jhydrol.2020.125503&amp;partnerID=40&amp;md5=7d470f30666deb61995564267ab10a05</t>
  </si>
  <si>
    <t>https://www.scopus.com/inward/record.uri?eid=2-s2.0-85099990916&amp;doi=10.3390%2fbuildings11010030&amp;partnerID=40&amp;md5=749afa9763b288ce5d3512c00bdb49f1</t>
  </si>
  <si>
    <t>https://www.scopus.com/inward/record.uri?eid=2-s2.0-85097082773&amp;partnerID=40&amp;md5=8ca466bde9e92a94f4eae47dbff51a06</t>
  </si>
  <si>
    <t>https://www.scopus.com/inward/record.uri?eid=2-s2.0-85102017542&amp;doi=10.1109%2fIGARSS39084.2020.9323670&amp;partnerID=40&amp;md5=79c4770c3f9474299c741ff7cf59ec28</t>
  </si>
  <si>
    <t>https://www.scopus.com/inward/record.uri?eid=2-s2.0-85108957937&amp;doi=10.1145%2f3448016.3452803&amp;partnerID=40&amp;md5=6779441d5d5bb7afb43f4e4a461e411f</t>
  </si>
  <si>
    <t>https://www.scopus.com/inward/record.uri?eid=2-s2.0-85107356756&amp;doi=10.1007%2f978-981-15-8944-7_5&amp;partnerID=40&amp;md5=feadc4df70ab10e3f1d65f8ee8f241cf</t>
  </si>
  <si>
    <t>https://www.scopus.com/inward/record.uri?eid=2-s2.0-85124740372&amp;doi=10.5705%2fss.202017.0403&amp;partnerID=40&amp;md5=f85dab9bf6263ae36cb60295c49092d5</t>
  </si>
  <si>
    <t>https://www.scopus.com/inward/record.uri?eid=2-s2.0-85082674440&amp;doi=10.1080%2f02664763.2020.1747411&amp;partnerID=40&amp;md5=9fbada6f2050b047ab7eb05bb1d28170</t>
  </si>
  <si>
    <t>https://www.scopus.com/inward/record.uri?eid=2-s2.0-85094646712&amp;doi=10.1029%2f2020GL089974&amp;partnerID=40&amp;md5=075d495bfee4368f534a01951654be80</t>
  </si>
  <si>
    <t>https://www.scopus.com/inward/record.uri?eid=2-s2.0-85116397321&amp;doi=10.1007%2f978-3-030-87839-9_1&amp;partnerID=40&amp;md5=5e0070e176a13974872cbe785f29b14d</t>
  </si>
  <si>
    <t>https://www.scopus.com/inward/record.uri?eid=2-s2.0-85099450994&amp;doi=10.1109%2fSmartGridComm47815.2020.9302941&amp;partnerID=40&amp;md5=12e9ee5cf421abd93e082cf069865656</t>
  </si>
  <si>
    <t>https://www.scopus.com/inward/record.uri?eid=2-s2.0-85089662648&amp;doi=10.1109%2fIWCMC48107.2020.9148138&amp;partnerID=40&amp;md5=5c4748db3c391312fd43bc9fa2d815cb</t>
  </si>
  <si>
    <t>https://www.scopus.com/inward/record.uri?eid=2-s2.0-85090911090&amp;doi=10.3390%2fen13164211&amp;partnerID=40&amp;md5=9f390f761f0f5c6d89de82639f5b73b1</t>
  </si>
  <si>
    <t>https://www.scopus.com/inward/record.uri?eid=2-s2.0-85089270486&amp;doi=10.1109%2fMELECON48756.2020.9140577&amp;partnerID=40&amp;md5=3d46e889e7d7ec7553dc4672fee1ada6</t>
  </si>
  <si>
    <t>https://www.scopus.com/inward/record.uri?eid=2-s2.0-85162659054&amp;partnerID=40&amp;md5=bf9b8e6e211fc37dea82e20b182cd1ae</t>
  </si>
  <si>
    <t>https://www.scopus.com/inward/record.uri?eid=2-s2.0-85099147734&amp;doi=10.1109%2fPESGM41954.2020.9281475&amp;partnerID=40&amp;md5=db459ed3431892131f0df8abb60c64df</t>
  </si>
  <si>
    <t>https://www.scopus.com/inward/record.uri?eid=2-s2.0-85082730861&amp;doi=10.1364%2fOL.386352&amp;partnerID=40&amp;md5=0e3f84e7b62815903060a091657d3e31</t>
  </si>
  <si>
    <t>https://www.scopus.com/inward/record.uri?eid=2-s2.0-85077663789&amp;doi=10.1016%2fj.physa.2019.122960&amp;partnerID=40&amp;md5=d18fdbd3d5d9b9e1148bd5b667aded52</t>
  </si>
  <si>
    <t>https://www.scopus.com/inward/record.uri?eid=2-s2.0-85077293339&amp;doi=10.1016%2fj.engappai.2019.103434&amp;partnerID=40&amp;md5=73e30ae4d7dc170ce58f3192c80b6a27</t>
  </si>
  <si>
    <t>https://www.scopus.com/inward/record.uri?eid=2-s2.0-85082316914&amp;doi=10.1029%2f2019JA027551&amp;partnerID=40&amp;md5=77b5bb0ae7d5fdeb517f1bccd49052fe</t>
  </si>
  <si>
    <t>https://www.scopus.com/inward/record.uri?eid=2-s2.0-85089549952&amp;doi=10.1103%2fPhysRevE.102.012112&amp;partnerID=40&amp;md5=ee18618b7a82dea2b4d544b8902a80f5</t>
  </si>
  <si>
    <t>https://www.scopus.com/inward/record.uri?eid=2-s2.0-85081037081&amp;doi=10.1029%2f2019WR026108&amp;partnerID=40&amp;md5=c8902a724c39190dd8a335709a308dad</t>
  </si>
  <si>
    <t>https://www.scopus.com/inward/record.uri?eid=2-s2.0-85091168435&amp;doi=10.1109%2fICASSP40776.2020.9054570&amp;partnerID=40&amp;md5=8c20e1eb8c903b96d7e6252d86e5636c</t>
  </si>
  <si>
    <t>https://www.scopus.com/inward/record.uri?eid=2-s2.0-85082176648&amp;doi=10.1109%2fJSEN.2019.2962736&amp;partnerID=40&amp;md5=d1f28917d1dfa8b986d5c7b12dc5af54</t>
  </si>
  <si>
    <t>https://www.scopus.com/inward/record.uri?eid=2-s2.0-85093832295&amp;doi=10.1109%2fIJCNN48605.2020.9207337&amp;partnerID=40&amp;md5=501c38dc0e62e5c79e92c140fb175099</t>
  </si>
  <si>
    <t>https://www.scopus.com/inward/record.uri?eid=2-s2.0-85090423729&amp;doi=10.1145%2f3394486.3412862&amp;partnerID=40&amp;md5=801a3821aa611f123a0cdd361ad753ab</t>
  </si>
  <si>
    <t>https://www.scopus.com/inward/record.uri?eid=2-s2.0-85090923083&amp;doi=10.3390%2fen13164246&amp;partnerID=40&amp;md5=85c88c3e4a608dc4da4011c3de567467</t>
  </si>
  <si>
    <t>https://www.scopus.com/inward/record.uri?eid=2-s2.0-85078544968&amp;doi=10.5194%2fos-16-149-2020&amp;partnerID=40&amp;md5=65e698492e78d8427eb906d3d7a603b2</t>
  </si>
  <si>
    <t>https://www.scopus.com/inward/record.uri?eid=2-s2.0-85092214298&amp;doi=10.1109%2fCOINS49042.2020.9191412&amp;partnerID=40&amp;md5=1902f65e8fa2d6fe9c5db1c864297750</t>
  </si>
  <si>
    <t>https://www.scopus.com/inward/record.uri?eid=2-s2.0-85085093204&amp;doi=10.1007%2fs11548-020-02168-1&amp;partnerID=40&amp;md5=215bb2c0472c3c35785cbff0c9842c3c</t>
  </si>
  <si>
    <t>https://www.scopus.com/inward/record.uri?eid=2-s2.0-85086805536&amp;doi=10.3390%2fW12040927&amp;partnerID=40&amp;md5=6059baf23a2743634ea8d9b4f48b0cd5</t>
  </si>
  <si>
    <t>https://www.scopus.com/inward/record.uri?eid=2-s2.0-85084670429&amp;doi=10.1016%2fj.agrformet.2020.107989&amp;partnerID=40&amp;md5=fcba86524f6546239ce4271153619e26</t>
  </si>
  <si>
    <t>https://www.scopus.com/inward/record.uri?eid=2-s2.0-85075102833&amp;doi=10.1016%2fj.jneumeth.2019.108485&amp;partnerID=40&amp;md5=5fbfaa7775d0c238aab8c27cdaa245ea</t>
  </si>
  <si>
    <t>https://www.scopus.com/inward/record.uri?eid=2-s2.0-85079694054&amp;doi=10.1016%2fj.petrol.2020.107007&amp;partnerID=40&amp;md5=3d97d9fa7a73370e9adbf5c51afe1568</t>
  </si>
  <si>
    <t>https://www.scopus.com/inward/record.uri?eid=2-s2.0-85084041032&amp;doi=10.1007%2fs11071-020-05581-y&amp;partnerID=40&amp;md5=cf1f05fe69d850e9afb0e220ee957934</t>
  </si>
  <si>
    <t>https://www.scopus.com/inward/record.uri?eid=2-s2.0-85086140813&amp;doi=10.1145%2f3388831.3388832&amp;partnerID=40&amp;md5=85b38abb4ed8d1a4b39b677d75fdc701</t>
  </si>
  <si>
    <t>https://www.scopus.com/inward/record.uri?eid=2-s2.0-85094325584&amp;doi=10.1016%2fj.softx.2020.100612&amp;partnerID=40&amp;md5=774d3de91ca390a6dc2d90c96bb6d26f</t>
  </si>
  <si>
    <t>https://www.scopus.com/inward/record.uri?eid=2-s2.0-85099590593&amp;doi=10.1109%2fPVSC45281.2020.9300710&amp;partnerID=40&amp;md5=13f3f0abc5d4ecc0af063b6f935debd9</t>
  </si>
  <si>
    <t>https://www.scopus.com/inward/record.uri?eid=2-s2.0-85085497172&amp;doi=10.1109%2fWACV45572.2020.9093490&amp;partnerID=40&amp;md5=0ca1abd8c73bfc67c0faa40ae2540b72</t>
  </si>
  <si>
    <t>https://www.scopus.com/inward/record.uri?eid=2-s2.0-85091757260&amp;doi=10.3233%2fFAIA200471&amp;partnerID=40&amp;md5=73c9d240516c55fefde70452981864d3</t>
  </si>
  <si>
    <t>https://www.scopus.com/inward/record.uri?eid=2-s2.0-85085936385&amp;doi=10.1016%2fj.jneumeth.2020.108758&amp;partnerID=40&amp;md5=9bcf7c1f6cee623b5f9ed5bb4bb69512</t>
  </si>
  <si>
    <t>https://www.scopus.com/inward/record.uri?eid=2-s2.0-85087873975&amp;doi=10.3390%2fw12061645&amp;partnerID=40&amp;md5=aa8aeae698bbfc3d0aa0e523d711cccc</t>
  </si>
  <si>
    <t>https://www.scopus.com/inward/record.uri?eid=2-s2.0-85074131223&amp;doi=10.1016%2fj.neuroimage.2019.116266&amp;partnerID=40&amp;md5=2bc95e6148311e22d98f560f9b7f6eb3</t>
  </si>
  <si>
    <t>https://www.scopus.com/inward/record.uri?eid=2-s2.0-85079829829&amp;doi=10.1080%2f02626667.2020.1728474&amp;partnerID=40&amp;md5=41be090b3041e14e608b5341537fd0b9</t>
  </si>
  <si>
    <t>https://www.scopus.com/inward/record.uri?eid=2-s2.0-85078922229&amp;doi=10.1007%2fs40313-020-00567-y&amp;partnerID=40&amp;md5=2a86306a9fbf966636321004177bfc70</t>
  </si>
  <si>
    <t>https://www.scopus.com/inward/record.uri?eid=2-s2.0-85162619266&amp;partnerID=40&amp;md5=da452c1f745c9fd25e78b2bb17efb216</t>
  </si>
  <si>
    <t>https://www.scopus.com/inward/record.uri?eid=2-s2.0-85073942720&amp;doi=10.1007%2fs00477-019-01724-9&amp;partnerID=40&amp;md5=267830054a74e11cd7b44f74dc199c85</t>
  </si>
  <si>
    <t>https://www.scopus.com/inward/record.uri?eid=2-s2.0-85085498127&amp;doi=10.1029%2f2020EA001121&amp;partnerID=40&amp;md5=7b788be53aa9719383f24bd966e6a561</t>
  </si>
  <si>
    <t>https://www.scopus.com/inward/record.uri?eid=2-s2.0-85065927414&amp;partnerID=40&amp;md5=d4cbd94adf9baae3289c903ffd791d36</t>
  </si>
  <si>
    <t>https://www.scopus.com/inward/record.uri?eid=2-s2.0-85084032410&amp;partnerID=40&amp;md5=fb37b82b0990926c614317fa49a752e3</t>
  </si>
  <si>
    <t>https://www.scopus.com/inward/record.uri?eid=2-s2.0-85094591543&amp;doi=10.1016%2fj.procs.2020.07.012&amp;partnerID=40&amp;md5=2e9b45464074eb792c119373467771bf</t>
  </si>
  <si>
    <t>https://www.scopus.com/inward/record.uri?eid=2-s2.0-85092255804&amp;doi=10.1007%2f978-3-030-59137-3_34&amp;partnerID=40&amp;md5=b620b72ac8415269f4fbb94ad1a1b1ab</t>
  </si>
  <si>
    <t>https://www.scopus.com/inward/record.uri?eid=2-s2.0-85094660766&amp;doi=10.1109%2fCVPR42600.2020.01240&amp;partnerID=40&amp;md5=df70a2983a511b5b1b2fe33b199b82ab</t>
  </si>
  <si>
    <t>https://www.scopus.com/inward/record.uri?eid=2-s2.0-85097179626&amp;partnerID=40&amp;md5=4be6d2243d27202b5c5faac0d3a6d29d</t>
  </si>
  <si>
    <t>https://www.scopus.com/inward/record.uri?eid=2-s2.0-85090929494&amp;doi=10.1109%2fACCESS.2020.3019095&amp;partnerID=40&amp;md5=b9a41fa5954b6ced4545a5c8a95818db</t>
  </si>
  <si>
    <t>https://www.scopus.com/inward/record.uri?eid=2-s2.0-85065230613&amp;doi=10.1007%2f978-3-030-14680-1_101&amp;partnerID=40&amp;md5=e8d8be580e32038e649b443b020c90c5</t>
  </si>
  <si>
    <t>https://www.scopus.com/inward/record.uri?eid=2-s2.0-85099379679&amp;doi=10.20537%2f2076-7633-2020-12-6-1501-1513&amp;partnerID=40&amp;md5=ebfc240cefb5f340660cb58e02a51b2f</t>
  </si>
  <si>
    <t>https://www.scopus.com/inward/record.uri?eid=2-s2.0-85085029608&amp;partnerID=40&amp;md5=b5d2bd9436765dab2f4c57991778f711</t>
  </si>
  <si>
    <t>https://www.scopus.com/inward/record.uri?eid=2-s2.0-85097395852&amp;partnerID=40&amp;md5=ff92ae9f0ce6d8f8e45957e553d49bc4</t>
  </si>
  <si>
    <t>https://www.scopus.com/inward/record.uri?eid=2-s2.0-85108448438&amp;partnerID=40&amp;md5=d7c210fd532a53e4bb3839346970077b</t>
  </si>
  <si>
    <t>https://www.scopus.com/inward/record.uri?eid=2-s2.0-85101394638&amp;doi=10.1007%2f978-3-030-66415-2_30&amp;partnerID=40&amp;md5=4a78036be4a13fafa2e6c12f5ff65add</t>
  </si>
  <si>
    <t>https://www.scopus.com/inward/record.uri?eid=2-s2.0-85097392118&amp;partnerID=40&amp;md5=c2fb15bb31b54420562979e8c02b5b04</t>
  </si>
  <si>
    <t>https://www.scopus.com/inward/record.uri?eid=2-s2.0-85094869016&amp;doi=10.1109%2fCVPR42600.2020.01040&amp;partnerID=40&amp;md5=a2ec93418edf708a7812f605217cfd2f</t>
  </si>
  <si>
    <t>https://www.scopus.com/inward/record.uri?eid=2-s2.0-85091076898&amp;doi=10.2118%2f196003-PA&amp;partnerID=40&amp;md5=6adda382369ca0a581804e88aeb2938c</t>
  </si>
  <si>
    <t>https://www.scopus.com/inward/record.uri?eid=2-s2.0-85085185345&amp;doi=10.1109%2fACCESS.2020.2992596&amp;partnerID=40&amp;md5=b6f607793354727f11acd38c5366c5e4</t>
  </si>
  <si>
    <t>https://www.scopus.com/inward/record.uri?eid=2-s2.0-85118930011&amp;partnerID=40&amp;md5=3b87efa685b41d73049cdc5e13c61645</t>
  </si>
  <si>
    <t>https://www.scopus.com/inward/record.uri?eid=2-s2.0-85097600200&amp;doi=10.1007%2f978-3-030-58601-0_7&amp;partnerID=40&amp;md5=59c50fdbe774c45b67361ce5860ed982</t>
  </si>
  <si>
    <t>https://www.scopus.com/inward/record.uri?eid=2-s2.0-85097440950&amp;doi=10.1007%2f978-981-33-4370-2_18&amp;partnerID=40&amp;md5=13f0392a3bccd5677458b414939e933f</t>
  </si>
  <si>
    <t>https://www.scopus.com/inward/record.uri?eid=2-s2.0-85084844988&amp;doi=10.1007%2f978-3-030-46133-1_23&amp;partnerID=40&amp;md5=42351dbb587addf203499ae097f376e4</t>
  </si>
  <si>
    <t>https://www.scopus.com/inward/record.uri?eid=2-s2.0-85078136039&amp;doi=10.1098%2frsif.2019.0627&amp;partnerID=40&amp;md5=8276b43e4a9840e5ac558634e14f9070</t>
  </si>
  <si>
    <t>https://www.scopus.com/inward/record.uri?eid=2-s2.0-85103444276&amp;partnerID=40&amp;md5=7ddf92506cfa839bc2b8b77bee825117</t>
  </si>
  <si>
    <t>Purpose: To propose the simulation-based physics-informed neural network for deconvolution of dynamic susceptibility contrast (DSC) MRI (SPINNED) as an alternative for more robust and accurate deconvolution compared to existing methods. Methods: The SPINNED method was developed by generating synthetic tissue residue functions and arterial input functions through mathematical simulations and by using them to create synthetic DSC MRI time series. The SPINNED model was trained using these simulated data to learn the underlying physical relation (deconvolution) between the DSC-MRI time series and the arterial input functions. The accuracy and robustness of the proposed SPINNED method were assessed by comparing it with two common deconvolution methods in DSC MRI data analysis, circulant singular value decomposition, and Volterra singular value decomposition, using both simulation data and real patient data. Results: The proposed SPINNED method was more accurate than the conventional methods across all SNR levels and showed better robustness against noise in both simulation and real patient data. The SPINNED method also showed much faster processing speed than the conventional methods. Conclusion: These results support that the proposed SPINNED method can be a good alternative to the existing methods for resolving the deconvolution problem in DSC MRI. The proposed method does not require any separate ground-truth measurement for training and offers additional benefits of quick processing time and coverage of diverse clinical scenarios. Consequently, it will contribute to more reliable, accurate, and rapid diagnoses in clinical applications compared with the previous methods including those based on supervised learning. © 2024 International Society for Magnetic Resonance in Medicine.</t>
  </si>
  <si>
    <t>This study presents ‘Synthetic Wells’, a method for generating synthetic groundwater level time series data using machine learning (ML) aimed at improving groundwater management in contexts where real data are scarce. Utilizing data from the National Water Information System of the US Geological Survey, this research employs the Synthetic Data Vault (SDV) framework’s Probabilistic AutoRegressive (PAR) synthesizer model to simulate real-world groundwater fluctuations. The synthetic data generated for approximately 100 wells align closely with the real data, achieving a quality score of 70.94%, indicating a reasonable replication of groundwater dynamics. A Streamlit-based web application was also developed, enabling users to generate custom synthetic datasets. A case study in Mississippi, USA, demonstrated the utility of synthetic data in enhancing the accuracy of time series forecasting models. This unique approach represents an innovative first-of-its-kind tool in the realm of groundwater research, providing new avenues for data-driven decision-making and management in hydrological studies. © 2024 by the authors.</t>
  </si>
  <si>
    <t>As the usage of user-private-data is increasingly monitored by regulatory institutions for security purposes, its transfer becomes more constrained. Synthetic data has recently emerged as a viable alternative to prevent the disclosure of user-protected information that complies with data sharing regulations. Both public and private sectors commonly use a combination of tabular and time-series tables that often contains user-related sensitive information. They are usually intrinsically interlinked as they describe the users and their behaviors over different perimeters. Moreover, it contains both numerical and categorical features, adding complexity to the anonymization task. State of the art generative methods, specialized either in tabular or time-series data, are able to generate high quality synthetic data. However, if each table is generated independently, it becomes impossible to link them. As a result, the usability of such synthetic data is impacted. To address this issue, we not only propose a coherent multi-table generative model that uses Generative Adversarial Networks (GANs) to sample both tabular and time-series tables, but also a conditional time-series generative model that handles both numerical and categorical features. Additionally, many experiments are conducted to analyse the inner modules of our model and evaluate it on an in-house private dataset in order to prove the viability of the synthetic data generated for machine learning tasks. © 2024 Copyright held by the owner/author(s).</t>
  </si>
  <si>
    <t>There is a growing demand for computer-generated realistic high-fidelity wind speed data for various applications in the wind industry. Such data should capture the non-stationary dynamics of real-world wind time series, as well as be consistent with the statistical descriptors – the probability density function and power spectral density – of the observed wind speed. However, complying with the statistical descriptors is not a guarantee that the seasonality will be correctly reproduced in synthetic data. The seasonality, characterized by the average diurnal and seasonal variations, is driven by the periodicities embedded in diurnal and annual harmonic series respectively. Those periodicities are determined by the long-term orbital forcing components, which establish the insolation for a given latitude and longitude. We show that average diurnal and seasonal variations can be visualized as the output of comb filters, whose fundamental frequencies match the diurnal and annual fundamental frequency respectively. The aforementioned theoretical findings are readily reproduced in synthetic wind speed, generated by a non-parametric data-driven statistical model, based on the phase-randomized Fourier transform. The model, tested on both 10-min and 1-min resolution real-world datasets, yields average non-stationarities in synthetic wind speed with the accuracy close to the computing precision. © 2024 The Authors</t>
  </si>
  <si>
    <t>To address an emerging need for large number of diverse datasets for rigor evaluation of signal processing techniques, we developed and evaluated a new method for generating synthetic electrogastrogram time series. We used electrogastrography (EGG) data from an open database to set model parameters and statistical tests to evaluate synthesized data. Additionally, we illustrated method customization for generating artificial EGG time series alterations caused by the simulator sickness. Proposed data augmentation method generates synthetic EGG data with specified duration, sampling frequency, recording state (postprandial or fasting state), overall noise and breathing artifact injection, and pauses in the gastric rhythm (arrhythmia occurrence) with statistically significant difference between postprandial and fasting states in &gt; 70% cases while not accounting for individual differences. Features obtained from the synthetic EGG signal resembling simulator sickness occurrence displayed expected trends. The code for generation of synthetic EGG time series is not only freely available and can be further customized to assess signal processing algorithms but also may be used to increase data diversity for training artificial intelligence (AI) algorithms. The proposed approach is customized for EGG data synthesis but can be easily utilized for other biosignals with similar nature such as electroencephalogram. Graphical abstract: (Figure presented.) © The Author(s) 2024.</t>
  </si>
  <si>
    <t>Driver fatigue represents a significant peril to global traffic safety, necessitating the advancement of potent fatigue monitoring methodologies to bolster road safety. This research introduces a conditional generative adversarial network with a classification head that integrates convolutional and attention mechanisms (CA-ACGAN) designed for the precise identification of fatigue driving states through the analysis of electroencephalography (EEG) signals. First, this study constructed a 4D feature data model capable of mirroring drivers’ fatigue state, meticulously analyzing the EEG signals’ frequency, spatial, and temporal dimensions. Following this, we present the CA-ACGAN framework, a novel integration of attention schemes, the bottleneck residual block, and the Transformer element. This integration was designed to refine the processing of EEG signals significantly. In utilizing a conditional generative adversarial network equipped with a classification header, the framework aims to distinguish fatigue states effectively. Moreover, it addresses the scarcity of authentic data through the generation of superior-quality synthetic data. Empirical outcomes illustrate that the CA-ACGAN model surpasses various extant methods in the fatigue detection endeavor on the SEED-VIG public dataset. Moreover, juxtaposed with leading-edge GAN models, our model exhibits an efficacy in in producing high-quality data that is clearly superior. This investigation confirms the CA-ACGAN model’s utility in fatigue driving identification and suggests fresh perspectives for deep learning applications in time series data generation and processing. © 2024 by the authors.</t>
  </si>
  <si>
    <t>The Virtual Epileptic Patient (VEP) refers to a computer-based representation of a patient with epilepsy that combines personalized anatomical data with dynamical models of abnormal brain activities. It is capable of generating spatio-temporal seizure patterns that resemble those recorded with invasive methods such as stereoelectro EEG data, allowing for the evaluation of clinical hypotheses before planning surgery. This study highlights the effectiveness of calibrating VEP models using a global optimization approach. The approach utilizes SaCeSS, a cooperative metaheuristic capable of parallel computation, to yield high-quality solutions without requiring excessive computational time. Through extensive benchmarking on synthetic data, our proposal successfully solved a set of different configurations of VEP models, demonstrating better scalability and superior performance against other parallel solvers. These results were further enhanced using a Bayesian optimization framework for hyperparameter tuning, with significant gains in terms of both accuracy and computational cost. Additionally, we added a scalable uncertainty quantification phase after model calibration, and used it to assess the variability in estimated parameters across different problems. Overall, this study has the potential to improve the estimation of pathological brain areas in drug-resistant epilepsy, thereby to inform the clinical decision-making process. Copyright: © 2024 Penas et al. This is an open access article distributed under the terms of the Creative Commons Attribution License, which permits unrestricted use, distribution, and reproduction in any medium, provided the original author and source are credited.</t>
  </si>
  <si>
    <t>Drones have become essential tools across various industries due to their ability to provide real-time data and perform automated tasks. However, integrating multiple sensors on a single drone poses challenges such as payload limitations and data management issues. This paper proposes a comprehensive system that leverages advanced deep learning techniques, specifically an attention-based generative adversarial network (GAN), to address data scarcity in drone-collected time-series sensor data. By adjusting sensing frequency based on operational conditions while maintaining data resolution, our system ensures consistent and high-quality data collection. The spatiotemporal The attention mechanism within the GAN enhances the generation of synthetic data, filling gaps caused by reduced sensing frequency with realistic data. This approach improves the efficiency and performance of various applications, such as precision agriculture, environmental monitoring, and surveillance. The experimental results demonstrated the effectiveness of our methodology in extending the operational range and duration of drones and providing reliable augmented data utilizing a variety of evaluation metrics. Furthermore, the superior performance of the proposed system was verified by comparing it with various comparative GAN models. © 2024 by the authors.</t>
  </si>
  <si>
    <t>Missing sensor data in human activity recognition is an active field of research that is being targeted with generative models for synthetic data generation. In contrast to most previous approaches, we aim to generate data of a sensor exclusively from data available at sensors in different body locations. Particularly, we evaluate existing approaches proposed in the literature for their suitability in this scenario. In this paper, we focus on the prediction of acceleration data and generate machine learning models based on generative adversarial networks and trained using correlated data from sensors in different body positions to generate synthetic sensor data that can replace the missing data from a sensor in a specific body position. The accuracy of the generated synthetic data is evaluated using a classification model based on a convolutional neural network for human activity recognition. © 2024 Owner/Author.</t>
  </si>
  <si>
    <t>A novel method is introduced to estimate phase-averaged pressure and acceleration of the coherent structures. It is applied and validated in the near wake of a two-dimensional bluff body. The method is validated using synthetic data generated by simulating an unsteady laminar flow around a D-shaped bluff body; the effect of noise is investigated to simulate an experimental scenario. The acceleration terms, required for the closure of flow-governing equations, are accurately estimated using this approach. The findings demonstrate that the methodology outputs consistent results for the pressure field while combined with a divergence-correction scheme, based on Helmholtz decomposition, and an optimal control method using sparse sensor measurements. The approach is later validated on experimental data obtained in the turbulent wake of a bluff body by means of “Particle Image Velocimetry” (PIV). Triple-decomposed flow fields are provided as input, where triple-decomposition refers to the instantaneous flow fields split into a mean flow, coherent and incoherent structures. The coherent structures are extracted using the method of “Proper Orthogonal Decomposition” (POD). Coherent lift coefficients, estimated using integral budgets of momentum, remain within the sensor-measured range, whereas coherent drag coefficients show excellent agreement. Moreover, a significant reduction in the residuals, arising from the balance of the flow-governing equations, is achieved. Although the temporal information is lost when computing POD modes, the proposed method is able to recover it and estimate the pressure. Accordingly, the method can be extended to any time-dependant modal decomposition, thereby providing a low-cost alternative to expensive “time-resolved” PIV (tr-PIV) measurements. © The Author(s), under exclusive licence to Springer-Verlag GmbH Germany, part of Springer Nature 2024.</t>
  </si>
  <si>
    <t>Purpose: Dynamic Contrast-Enhanced (DCE) MRI with 2nd generation pharmacokinetic models provides estimates of plasma flow and permeability surface-area product in contrast to the broadly used 1st generation models (e.g. the Tofts models). However, the use of 2nd generation models requires higher frequency with which the dynamic images are acquired (around 1.5 s per image). Blind deconvolution can decrease the demands on temporal resolution as shown previously for one of the 1st generation models. Here, the temporal-resolution requirements achievable for blind deconvolution with a 2nd generation model are studied. Methods: The 2nd generation model is formulated as the distributed-capillary adiabatic-tissue-homogeneity (DCATH) model. Blind deconvolution is based on Parker's model of the arterial input function. The accuracy and precision of the estimated arterial input functions and the perfusion parameters is evaluated on synthetic and real clinical datasets with different levels of the temporal resolution. Results: The estimated arterial input functions remained unchanged from their reference high-temporal-resolution estimates (obtained with the sampling interval around 1 s) when increasing the sampling interval up to about 5 s for synthetic data and up to 3.6–4.8 s for real data. Further increasing of the sampling intervals led to systematic distortions, such as lowering and broadening of the 1st pass peak. The resulting perfusion-parameter estimation error was below 10% for the sampling intervals up to 3 s (synthetic data), in line with the real data perfusion-parameter boxplots which remained unchanged up to the sampling interval 3.6 s. Conclusion: We show that use of blind deconvolution decreases the demands on temporal resolution in DCE-MRI from about 1.5 s (in case of measured arterial input functions) to 3–4 s. This can be exploited in increased spatial resolution or larger organ coverage. © 2024 Elsevier Inc.</t>
  </si>
  <si>
    <t>Time series data are widely used and provide a wealth of information for countless applications. However, some applications are faced with a limited amount of data, or the data cannot be used due to confidentiality concerns. To overcome these obstacles, time series can be generated synthetically. For example, electrocardiograms can be synthesized to make them available for building models to predict conditions such as cardiac arrhythmia without leaking patient information. Although many different approaches to time series synthesis have been proposed, evaluating the quality of synthetic time series data poses unique challenges and remains an open problem, as there is a lack of a clear definition of what constitutes a “good” synthesis. To this end, we present a comprehensive literature survey to identify different aspects of synthesis quality and their relationships. Based on this, we propose a definition of synthesis quality and a systematic evaluation procedure for assessing it. With this work, we aim to provide a common language and criteria for evaluating synthetic time series data. Our goal is to promote more rigorous and reproducible research in time series synthesis by enabling researchers and practitioners to generate high-quality synthetic time series data. © 2024 Copyright held by the owner/author(s). Publication rights licensed to ACM.</t>
  </si>
  <si>
    <t>Synthetic data generation describes the process of learning the underlying distribution of a given real dataset in a model, which is, in turn, sampled to produce new data objects still adhering to the original distribution. This approach often finds application where circumstances limit the availability or usability of real-world datasets, for instance, in health care due to privacy concerns. While image synthesis has received much attention in the past, time series are key for many practical (e.g., industrial) applications. To date, numerous different generative models and measures to evaluate time series syntheses have been proposed. However, regarding the defining features of high-quality synthetic time series and how to quantify quality, no consensus has yet been reached among researchers. Hence, we propose a comprehensive survey on evaluation measures for time series generation to assist users in evaluating synthetic time series. For one, we provide brief descriptions or - where applicable - precise definitions. Further, we order the measures in a taxonomy and examine applicability and usage. To assist in the selection of the most appropriate measures, we provide a concise guide for fast lookup. Notably, our findings reveal a lack of a universally accepted approach for an evaluation procedure, including the selection of appropriate measures. We believe this situation hinders progress and may even erode evaluation standards to a “do as you like”-approach to synthetic data evaluation. Therefore, this survey is a preliminary step to advance the field of synthetic data evaluation. © The Author(s) 2024.</t>
  </si>
  <si>
    <t>As industrial and everyday devices become increasingly interconnected, the data volume within the Internet of Things (IoT) has experienced a substantial surge. This surge in data presents a heightened risk of IoT environments being vulnerable to cyber attacks, which poses a significant threat to the seamless functioning of both industrial and daily activities. Therefore, the implementation of Network Intrusion Detection System (IDS) is vital for safeguarding the security of IoT network environments. This paper introduces a network intrusion detection model based on deep learning (DL). The model aims to enhance detection accuracy by extracting features from both the spatial and temporal dimensions of network traffic data. To tackle the challenge of low detection accuracy arising from data imbalance, in this study, a Conditional Tabular Generative Adversarial Network (CTGAN) is utilized to generate synthetic data for the minority class. The objective is to enhance the volume of minority class samples, address data imbalance, and subsequently enhance the accuracy of network intrusion detection. The classification performance of the proposed model is validated on UNSW-NB15, CIC-IDS2018, and CIC-IOT2023 datasets. The experimental findings demonstrate that the suggested model attains elevated levels of classification accuracy across all three datasets. The model presented in this article is particularly well suited to handle multi-class intrusion detection tasks. The model demonstrates superior performance compared to other models used for comparison. © The Author(s), under exclusive licence to Springer Science+Business Media, LLC, part of Springer Nature 2024.</t>
  </si>
  <si>
    <t>A range of systems across the social and natural sciences generate data sets consisting of interactions between two distinct categories of items at various instances in time. Online shopping, for example, generates purchasing events of the form (user, product, time of purchase), and mutualistic interactions in plant-pollinator systems generate pollination events of the form (insect, plant, time of pollination). These data sets can be meaningfully modeled as temporal hypergraph snapshots in which multiple items within one category (i.e., online shoppers) share a hyperedge if they interacted with a common item in the other category (i.e., purchased the same product) within a given time window, allowing for the application of hypergraph analysis techniques. However, it is often unclear how to choose the number and duration of these temporal snapshots, which have a strong influence on the final hypergraph representations. Here we propose a principled nonparametric solution to this problem by extracting temporal hypergraph snapshots that optimally capture structural regularities in temporal event data according to the minimum description length principle. We demonstrate our methods on real and synthetic data sets, finding that they can recover planted artificial hypergraph structure in the presence of considerable noise and reveal meaningful activity fluctuations in human mobility data.  © 2024 American Physical Society.</t>
  </si>
  <si>
    <t>The monitoring of the health of Rolling Element Bearings (REBs) in the rolling mill process was recently automated through signal processing and machine learning technologies. However, large data sets are required, and existing methods require precise labels. Moreover, the scarcity of equipment anomalies challenges their practical identification. In addition, machine learning approaches require human resources to manage machine learning models because all REBs in the production line are not identical. Thus, we propose herein a Seq2Seq Transformation Strategy inspired by the accurate performance of such the methods in Natural Language Processing (NLP) and Computer Visioning (CV). Our strategy aims to use an anomaly detection model trained on one signal to detect anomalies in other signals, reducing the need for model management in practical scenarios. Specifically, we considered time series vibration signals collected from the REBs to be analogous to linguistic data, which are sequential and time variant. In essence, our strategy generates synthetic data from a vibration signal represented as the target domain by using a transformer. Subsequently, a model trained by another signal called the source domain is employed to detect the conditions of the target domain. The goal of transformation is to minimize the differences between the distributions of the synthetic and source data. We assumed that the target conditions could be identified from the synthetic data by the source model if the detection model trained on the source domain was precise. Our strategy was experimentally evaluated on six large, unlabeled data sets collected over 1 year from a rolling mill production line in a steel factory. The strategy significantly improved the accuracy of anomaly detection, which had initially been unacceptable when the source model was directly applied to the detection of the target conditions. © 2024 Elsevier Ltd</t>
  </si>
  <si>
    <t>This study addresses challenges related to privacy issues in utilizing medical data, particularly the protection of personal information. To overcome this obstacle, the research focuses on data synthesis using real-world time-series generative adversarial networks (RTSGAN). A total of 53,005 data were synthesized using the dataset of 15,799 patients with colorectal cancer. The results of the quantitative evaluation of the synthetic data’s quality are as follows: the Hellinger distance ranged from 0 to 0.25; the train on synthetic, test on real (TSTR) and train on real, test on synthetic (TRTS) results showed an average area under the curve of 0.99 and 0.98; a propensity mean squared error was 0.223. The synthetic and real data were similar in the qualitative methods including t-SNE and histogram analyses. The application of synthetic data in predicting five-year survival in colorectal cancer patients demonstrates comparable performance to models based on real data. This study employs distance to closest records and membership inference test to assess potential privacy exposure, revealing minimal risk. This study demonstrated that it is feasible to synthesize medical data, including time-series data, using the RTSGAN, and the synthetic data can be evaluated to accurately reflect the characteristics of real data through quantitative and qualitative methods as well as by utilizing real-world artificial intelligence models. © The Author(s) 2024.</t>
  </si>
  <si>
    <t>The advancements in artificial intelligence have encouraged the application of deep learning in various fields. However, the accuracy of deep learning algorithms is influenced by the quality of the dataset used. Therefore, a high-quality dataset is critical for deep learning. Data augmentation algorithms can generate large, high-quality datasets. The dataset quality is mainly assessed through qualitative and quantitative evaluations. However, conventional qualitative evaluation methods lack the objective and quantitative parameters necessary for battery synthetic datasets. Therefore, this study proposes the application of the rate of change in linear regression correlation coefficients, Dunn index, and silhouette coefficient as clustering indices for quantitatively evaluating the quality of synthetic time-series datasets of batteries. To verify the reliability of the proposed method, we first applied the TimeGAN algorithm to an open-source battery dataset, generated a synthetic battery dataset, and then compared its similarity to the original dataset using the proposed evaluation method. The silhouette coefficient was confirmed as the most reliable index. Furthermore, the similarity of datasets increased as the silhouette index decreased from 0.1053 to 0.0073 based on the number of learning iterations. The results demonstrate that the insufficient quality of datasets used for deep learning can be overcome and supplemented. Furthermore, data similarity can be efficiently evaluated regardless of the learning environment. In conclusion, we present a new synthetic time-series dataset evaluation method that is more reliable than the conventional representative evaluation method (the training loss rate). © 2024 by the authors.</t>
  </si>
  <si>
    <t>We aim to estimate the pose of dogs from videos using a temporal deep learning model as this can result in more accurate pose predictions when temporary occlusions or substantial movements occur. Generally, deep learning models require a lot of data to perform well. To our knowledge, public pose datasets containing videos of dogs are non existent. To solve this problem, and avoid manually labelling videos as it can take a lot of time, we generated a synthetic dataset containing 500 videos of dogs performing different actions using Unity3D. Diversity is achieved by randomising parameters such as lighting, backgrounds, camera parameters and the dog’s appearance and pose. We evaluate the quality of our synthetic dataset by assessing the model’s capacity to generalise to real data. Usually, networks trained on synthetic data perform poorly when evaluated on real data, this is due to the domain gap. As there was still a domain gap after improving the quality of the synthetic dataset and inserting diversity, we bridged the domain gap by applying 2 different methods: fine-tuning and using a mixed dataset to train the network. Additionally, we compare the model pre-trained on synthetic data with models pre-trained on a real-world animal pose datasets. We demonstrate that using the synthetic dataset is beneficial for training models with (small) real-world datasets. Furthermore, we show that pre-training the model with the synthetic dataset is the go to choice rather than pre-training on real-world datasets for solving the pose estimation task from videos of dogs. © The Author(s) 2023.</t>
  </si>
  <si>
    <t>Understanding the coupling structure of interacting systems is an important open problem, and many methods have been proposed to reconstruct a network from observed data. Most require continuous observation of the nodes’ dynamics; however, in many situations, we can only monitor the times when some events occur (e.g., in neural systems, spike times). Here, we propose a method for network reconstruction based on the analysis of event times at the network's nodes. First, from the event times, we generate phase time series. Then, we assimilate the phase time series to the Kuramoto model by using the unscented Kalman filter (UKF) that returns the inferred coupling coefficients. Finally, we use a clustering algorithm to discriminate the coupling coefficients into two groups that we associate with existing and non-existing links. We demonstrate the method with synthetic data from small networks of Izhikevich neurons, where we analyze the spike times, and with experimental data from a larger network of chaotic electronic circuits, where the events are voltage threshold-crossings. We also compare the UKF with the performance of the cross-correlation (CC), and the mutual information (MI). We show that, for neural network reconstruction, UKF often outperforms CC and MI, while for electronic network reconstruction, UKF shows similar performance to MI, and both methods outperform CC. Altogether, our results suggest that when event times are the only information available, the UKF can give a good reconstruction of small networks. However, as the network size increases, the method becomes computationally demanding. © 2024 Elsevier Ltd</t>
  </si>
  <si>
    <t>A model for generating synthetic time series data using pre-trained large language models is proposed. Starting with the Google T5-base model, which employs an encoder–decoder transformer architecture, the model underwent pre-training on diverse datasets. It was then fine-tuned using the QLoRA technique, which reduces computational complexity by quantizing weight parameters. The process involves the tokenization of time series data through mean scaling and quantization. The performance of the model was evaluated with fidelity, utility, and privacy metrics, showing improvements in fidelity and utility but a trade-off with reduced privacy. The proposed model offers a foundation for decision intelligence systems. © 2024 by the authors.</t>
  </si>
  <si>
    <t>Graph Neural Networks (GNNs) have recently emerged as popular methods for learning representations of non-euclidean data often encountered in diverse areas ranging from chemistry to source code generation. Recently, researchers have focused on learning about temporal graphs, wherein the nodes and edges of a graph and their respective features may change over time. In this paper, we focus on a nascent domain: learning generative models on temporal graphs. We have noticed that papers on this topic so far have lacked a standard evaluation for all existing models on the same benchmark of datasets and a solid evaluation protocol. We present extensive comparative experiments on state-of-the-art models from the literature. Furthermore, we propose a rigorous evaluation protocol to assess temporal generation quality, utility, and privacy. © 2024 Copyright held by the owner/author(s).</t>
  </si>
  <si>
    <t>Predictive maintenance harnesses statistical analysis to preemptively identify equipment and system faults, facilitating cost- effective preventive measures. Machine learning algorithms enable comprehensive analysis of historical data, revealing emerging patterns and accurate predictions of impending system failures. Common hurdles in applying ML algorithms to PdM include data scarcity, data imbalance due to few failure instances, and the temporal dependence nature of PdM data. This study proposes an ML-based approach that adapts to these hurdles through the generation of synthetic data, temporal feature extraction, and the creation of failure horizons. The approach employs Generative Adversarial Networks to generate synthetic data and LSTM layers to extract temporal features. ML algorithms trained on the generated data achieved high accuracies: ANN (88.98%), Random Forest (74.15%), Decision Tree (73.82%), KNN (74.02%), and XGBoost (73.93%). © The Author(s) 2024.</t>
  </si>
  <si>
    <t>Synthetic data generation has emerged as a promising solution to overcome the challenges which are posed by data scarcity and privacy concerns, as well as, to address the need for training artificial intelligence (AI) algorithms on unbiased data with sufficient sample size and statistical power. Our review explores the application and efficacy of synthetic data methods in healthcare considering the diversity of medical data. To this end, we systematically searched the PubMed and Scopus databases with a great focus on tabular, imaging, radiomics, time-series, and omics data. Studies involving multi-modal synthetic data generation were also explored. The type of method used for the synthetic data generation process was identified in each study and was categorized into statistical, probabilistic, machine learning, and deep learning. Emphasis was given to the programming languages used for the implementation of each method. Our evaluation revealed that the majority of the studies utilize synthetic data generators to: (i) reduce the cost and time required for clinical trials for rare diseases and conditions, (ii) enhance the predictive power of AI models in personalized medicine, (iii) ensure the delivery of fair treatment recommendations across diverse patient populations, and (iv) enable researchers to access high-quality, representative multimodal datasets without exposing sensitive patient information, among others. We underline the wide use of deep learning based synthetic data generators in 72.6 % of the included studies, with 75.3 % of the generators being implemented in Python. A thorough documentation of open-source repositories is finally provided to accelerate research in the field. © 2024</t>
  </si>
  <si>
    <t>Background: Generating synthetic patient data is crucial for medical research, but common approaches build up on black-box models which do not allow for expert verification or intervention. We propose a highly available method which enables synthetic data generation from real patient records in a privacy preserving and compliant fashion, is interpretable and allows for expert intervention. Methods: Our approach ties together two established tools in medical informatics, namely OMOP as a data standard for electronic health records and Synthea as a data synthetization method. For this study, data pipelines were built which extract data from OMOP, convert them into time series format, learn temporal rules by 2 statistical algorithms (Markov chain, TARM) and 3 algorithms of causal discovery (DYNOTEARS, J-PCMCI+, LiNGAM) and map the outputs into Synthea graphs. The graphs are evaluated quantitatively by their individual and relative complexity and qualitatively by medical experts. Results: The algorithms were found to learn qualitatively and quantitatively different graph representations. Whereas the Markov chain results in extremely large graphs, TARM, DYNOTEARS, and J-PCMCI+ were found to reduce the data dimension during learning. The MultiGroupDirect LiNGAM algorithm was found to not be applicable to the problem statement at hand. Conclusion: Only TARM and DYNOTEARS are practical algorithms for real-world data in this use case. As causal discovery is a method to debias purely statistical relationships, the gradient-based causal discovery algorithm DYNOTEARS was found to be most suitable. © The Author(s) 2024.</t>
  </si>
  <si>
    <t>A physics-informed neural network (PINN) embedded with the susceptible–infected–removed (SIR) model is devised to understand the temporal evolution dynamics of infectious diseases. Firstly, the effectiveness of this approach is demonstrated on synthetic data as generated from the numerical solution of the susceptible–asymptomatic–infected–recovered–dead (SAIRD) model. Then, the method is applied to COVID-19 data reported for Germany and shows that it can accurately identify and predict virus spread trends. The results indicate that an incomplete physics-informed model can approach more complicated dynamics efficiently. Thus, the present work demonstrates the high potential of using machine learning methods, e.g., PINNs, to study and predict epidemic dynamics in combination with compartmental models. © 2024 The Franklin Institute</t>
  </si>
  <si>
    <t>We propose the multivariate locally stationary wavelet (mvLSW) process to analyze surface turbulent fluxes in nonstationary atmospheric conditions. Using theoretical spectral characteristics, we generated synthetic data representing stationary and nonstationary turbulence time series. This data enables us to explore the impact of mesoscale atmospheric flows on the stationary microscale turbulence field and detect the spectral gap in the time-varying cospectra. Applying this approach to experimental data collected in Fairbanks, Alaska and Bogota, Colombia, we demonstrated the ability to detect cospectral gaps and compute bandwidth-limited turbulent fluxes arising from stationary components of the atmospheric flow. These findings underscore the importance of considering scale-dependent atmospheric forcing when comparing model and experimental data. © The Author(s) 2024.</t>
  </si>
  <si>
    <t>We integrate machine learning approaches with nonlinear time series analysis, specifically utilizing recurrence measures to classify various dynamical states emerging from time series. We implement three machine learning algorithms: Logistic Regression, Random Forest, and Support Vector Machine for this study. The input features are derived from the recurrence quantification of nonlinear time series and characteristic measures of the corresponding recurrence networks. For training and testing, we generate synthetic data from standard nonlinear dynamical systems and evaluate the efficiency and performance of the machine learning algorithms in classifying time series into periodic, chaotic, hyperchaotic, or noisy categories. Additionally, we explore the significance of input features in the classification scheme and find that the features quantifying the density of recurrence points are the most relevant. Furthermore, we illustrate how the trained algorithms can successfully predict the dynamical states of two variable stars, SX Her and AC Her, from the data of their light curves. We also indicate how the algorithms can be trained to classify data from discrete systems. © 2024 Author(s).</t>
  </si>
  <si>
    <t>Customizing autonomous vehicles to align with user preferences while ensuring safety may significantly impact their adoption. Collecting user preference data by asking a large number of comparison questions can be demanding. In this work, we use active learning along with temporal logic descriptions of constraints to enable safe learning of preferences with a reduced number of questions. We take a Bayesian inference approach combined with Weighted Signal Temporal Logic (WSTL), resulting in a WSTL formula that can rank signals based on user preferences and be used for correct-and-custom-by-construction control synthesis. Our method is practical for formulas and signals with various complexity since we compute STL-related values offline. We provide an upper bound for the number of answers in disagreement with user answers. We demonstrate the performance of our method both on synthetic data and by human subject experiments in an immersive driving simulator. We consider two driving scenarios, one involving a vehicle approaching a pedestrian crossing and the other with an overtake maneuver. Our results over synthetic experiments with ground truth weight valuation show that our query selection algorithm converges faster than random query selection. Human subject study results show an average agreement of 94% with user answers during training, and 79% during validation (which increases to 86% when restricted to high confidence results). © 2024 Copyright held by the owner/author(s). Publication rights licensed to ACM.</t>
  </si>
  <si>
    <t>Recent studies have shown how synthetic data generation methods can be applied to electronic health records (EHRs) to obtain synthetic versions that do not violate privacy rules. This growing body of research has resulted in the emergence of numerous methods for evaluating the quality of generated data, with new publications often introducing novel evaluation methods. This work presents a detailed review of synthetic EHRs, focusing on the various evaluation methods used to assess the quality of the generated EHRs. We discuss the existing evaluation methods, offering insights into their use as well as providing an interpretation of the evaluation metrics from the perspectives of achieving fidelity, utility and privacy. Furthermore, we highlight the key factors influencing the selection of evaluation methods, such as the type of data (e.g., categorical, continuous, or discrete) and the mode of application (e.g., patient level, cohort level, and feature level). To assess the effectiveness of current evaluation measures, we conduct a series of experiments to shed light on the potential limitations of these measures. The findings from these experiments reveal notable shortcomings, including the need for meticulous application of methods to the data to reduce inconsistent evaluations, the qualitative nature of some assessments subject to individual judgment, the need for clinical validations, and the absence of techniques to evaluate temporal dependencies within the data. This highlights the need to place greater emphasis on evaluation measures, their application, and the development of comprehensive evaluation frameworks as it is crucial for advancing progress in this field. © 2024 The Author(s)</t>
  </si>
  <si>
    <t>Generative adversarial networks should produce synthetic data that fits the underlying distribution of the data being modeled. For real-valued time series data, this implies the need to simultaneously capture the static distribution of the data, but also the full temporal distribution of the data for any potential time horizon. This temporal element produces a more complex problem that can potentially leave current solutions under-constrained, unstable during training, or prone to varying degrees of mode collapse. In FETSGAN, entire sequences are translated directly to the generator’s sampling space using a seq2seq style adversarial autoencoder, where adversarial training is used to match the training distribution in both the feature space and the lower-dimensional sampling space. This additional constraint provides a loose assurance that the temporal distribution of the synthetic samples will not collapse. In addition, the First Above Threshold operator is introduced to supplement the reconstruction of encoded sequences, which improves training stability and the overall quality of the synthetic data being generated. These novel contributions demonstrate a significant improvement to the current state of the art for adversarial learners in qualitative measures of temporal similarity and quantitative predictive ability of data generated through FETSGAN. © The Author(s), under exclusive licence to Springer-Verlag London Ltd., part of Springer Nature 2024.</t>
  </si>
  <si>
    <t>Real-time high-resolution wind predictions are beneficial for various applications including safe crewed and uncrewed aviation. Current weather models require too much compute and lack the necessary predictive capabilities as they are valid only at the scale of multiple kilometers and hours – much lower spatial and temporal resolutions than these applications require. Our work demonstrates the ability to predict low-altitude time-averaged wind fields in real time on limited-compute devices, from only sparse measurement data. We train a deep neural network-based model, WindSeer, using only synthetic data from computational fluid dynamics simulations and show that it can successfully predict real wind fields over terrain with known topography from just a few noisy and spatially clustered wind measurements. WindSeer can generate accurate predictions at different resolutions and domain sizes on previously unseen topography without retraining. We demonstrate that the model successfully predicts historical wind data collected by weather stations and wind measured by drones during flight. © The Author(s) 2024.</t>
  </si>
  <si>
    <t>This study introduces a novel Quantum Wasserstein Generative Adversarial Network approach with a Gradient Penalty (QWGAN-GP) model that leverages a quantum generator alongside a classical discriminator to synthetically generate time series data. This approach aims to accurately replicate the statistical properties of the S&amp;P 500 index. The synthetic data generated by this model were compared to the original series using various metrics, including Wasserstein distance, Dynamic Time Warping (DTW) distance, and entropy measures, among others. The outcomes demonstrate the model’s robustness, with the generated data exhibiting a high degree of fidelity to the statistical characteristics of the original data. Additionally, this study explores the applicability of the synthetic time series in enhancing prediction models. An LSTM (Long-Short Term Memory)-based model was developed to evaluate the impact of incorporating synthetic data on forecasting accuracy, particularly focusing on general trends and extreme market events. The findings reveal that models trained on a mix of synthetic and real data significantly outperform those trained solely on historical data, improving predictive performance. © 2024 by the authors.</t>
  </si>
  <si>
    <t>With the rapid development of sensors and communication technologies, it has become easy to collect large-scale and long-term crowd movement positioning data, which brings new opportunities for studying crowd movement patterns. This paper proposes a novel Statistical and Density-Based Clustering algorithm (SDBC) to identify implicit significant spatial aggregation patterns in geographical flow data. Unlike existing flow clustering algorithms, this method identifies the hot spots of origin-destination (OD) flows based on local spatial statistics and density-growing clustering. It also evaluates the significance of the identified geographic flow clusters, effectively reducing the identification of spurious clusters generated by chance in data. In our method, the spatial neighborhood of each flow is first obtained based on spatial proximity, temporal similarity, and directional similarity. Then, the number of flows in the spatial neighborhood of each flow is calculated and used as the density measure. Based on this, high-density flows are automatically detected using local spatial aggregation statistics, and a hierarchical density-based clustering strategy is developed to merge adjacent high-density flows to generate candidate flow clusters. Finally, we perform permutation tests to infer the statistical significance of each flow cluster and eliminate the candidate clusters generated by chance. Experiments on synthetic data and real-world taxi trajectory data were conducted to evaluate the effectiveness of the proposed method. Results show that the proposed method can accurately identify the statistically significant flow clusters of different shapes and densities and performs better than the available state-of-the-art flow clustering algorithms. © 2024</t>
  </si>
  <si>
    <t>Text line recognition methods can be categorized into explicit segmentation based and implicit segmentation based ones. Explicit segmentation based methods require character-level annotation during training, while implicit segmentation based methods, trained on line-level annotated data, face alignment drift challenges. Though some methods have been proposed to address these challenges using weakly supervised object detection, they often rely on cumbersome pseudo-box generation processes and complex decoding. In this paper, we propose a unified framework to overcome these challenges, achieving high accuracy in text recognition and character segmentation. To eliminate the need of character-level annotated real text line data in training, we introduce a novel training paradigm that utilizes character-level annotated synthetic data and line-level annotated real data jointly. For synthetic data, candidate characters are explicitly aligned with labeled characters to generate hard labels for supervising model training. For real data, implicit alignment is produced by Connectionist Temporal Classification (CTC) mapping to provide soft labels for weakly-supervised model training. And for inference, we propose two decoding strategies leveraging the advantages of Non-Maximum Suppression (NMS) and CTC decoding. Extensive experiments on benchmark datasets demonstrate the superior performance of our method in text recognition and character localization, even with minimal amounts of character-level annotated line data. © 2024 Elsevier Ltd</t>
  </si>
  <si>
    <t>A novel Positron Emission Projection Imaging (PEPI) algorithm designed to compute the plane-projected spatial distribution of radiolabelled materials without the need for collimation is introduced. By leveraging improved data efficiency, we have achieved a technique with enhanced spatial resolution and temporal resolution compared to previous PEPI algorithms. Validation of this algorithm was conducted using synthetic data generated from a digital twin of a PET scanner, demonstrating its accuracy for practical applications. The industrial advantage of this novel algorithm was applied in the imaging of laminar flow mixing within a ploughshare mixer, with the experimental results compared against those obtained from validated computational fluid dynamics (CFD) models. This comparison highlights an important use case for PEPI as a robust validation tool for CFD simulations, crucial for enhancing industrial processes. PEPI, which uses deeply penetrating gamma-photons, is now capable of imaging opaque fluids and solids in industrial casing. Future directions for this work include further algorithmic refinements and expanding its application across various industrial systems, establishing PEPI as a robust tool for in-depth industrial process analysis. The advancements presented here allow for optimized mixer design and enhanced process efficiency, extending the frontiers of tomographic imaging in industrial applications. © 2024</t>
  </si>
  <si>
    <t>Smartwatch health sensor data are increasingly utilized in smart health applications and patient monitoring, including stress detection. However, such medical data often comprise sensitive personal information and are resource-intensive to acquire for research purposes. In response to this challenge, we introduce the privacy-aware synthetization of multi-sensor smartwatch health readings related to moments of stress, employing Generative Adversarial Networks (GANs) and Differential Privacy (DP) safeguards. Our method not only protects patient information but also enhances data availability for research. To ensure its usefulness, we test synthetic data from multiple GANs and employ different data enhancement strategies on an actual stress detection task. Our GAN-based augmentation methods demonstrate significant improvements in model performance, with private DP training scenarios observing an 11.90–15.48% increase in F1-score, while non-private training scenarios still see a 0.45% boost. These results underline the potential of differentially private synthetic data in optimizing utility–privacy trade-offs, especially with the limited availability of real training samples. Through rigorous quality assessments, we confirm the integrity and plausibility of our synthetic data, which, however, are significantly impacted when increasing privacy requirements. © 2024 by the authors.</t>
  </si>
  <si>
    <t>This study employs a data-driven approach to studying physical system vibrations, focusing on two main aspects: using variational autoencoders (VAEs) to generate physical data (i.e. data “similar” to those obtained via real-world processes) and using transformers in order to continuously forecast flexible body nonstationary vibrations (2D time-series) in time–space using information from sparse sensors on the body (observers). A VAE is trained on vortex-induced vibrations (VIV) data collected from experiments conducted by the authors and is then tasked with generating synthetic VIV data similar to the experimental. The synthetic data are then used to train a transformer architecture whose objective is to continuously forecast the vibrations in time–space using sparse observations. The transformer (which has never seen real data) is tested against real experiments and its performance is compared to that of the same architecture trained on real data. In doing so, the ability of VAEs to generate data which preserve their training data's intrinsic properties (i.e. physicality) is evaluated. Finally a comparison between the forecasting performance of the transformer architecture, an LSTM, and a DNN is presented. © 2024 Elsevier Ltd</t>
  </si>
  <si>
    <t>Generative Adversarial Networks (GANs) have become a popular research topic in many research fields in the last decade. The fragmented body of knowledge on GANs drives researchers to a trial-and-error procedure while choosing the right GAN for a given task. This study provides a comprehensive guide on GANs, where we start with considering problems such as nonconvergence, mode collapse, vanishing gradient, and unstable training. We then compare various GANs concerning the application perspective, their outputs, and evaluation metrics. In addition, we suggest using a new evaluation metric to identify the best candidate of GANs for time series tasks, the so-called average coverage error (ACE). Finally, we discuss the application of the ACE using the electricity consumption of an individual industry customer and display significant selection criteria. The ACE is beneficial in identifying the best GANs by comparing outcomes and reduces the computational cost of searching related to the evaluation metrics. © 2024 Elsevier Ltd</t>
  </si>
  <si>
    <t>High-rate Global Navigation Satellite System (HR-GNSS) data can be highly useful for earthquake analysis as it provides continuous high-frequency measurements of ground motion. This data can be used to analyze diverse parameters related to the seismic source and to assess the potential of an earthquake to prompt strong motions at certain distances and even generate tsunamis. In this work, we present the first results of a deep learning model based on a convolutional neural network for earthquake magnitude estimation, using HR-GNSS displacement time series. The influence of different dataset configurations, such as station numbers, epicentral distances, signal duration, and earthquake size, were analyzed to figure out how the model can be adapted to various scenarios. We explored the potential of the model for global application and compared its performance using both synthetic and real data from different seismogenic regions. The performance of our model at this stage was satisfactory in estimating earthquake magnitude from synthetic data with 0.07 ≤ RMS ≤ 0.11. Comparable results were observed in tests using synthetic data from a different region than the training data, with RMS ≤ 0.15. Furthermore, the model was tested using real data from different regions and magnitudes, resulting in the best cases with 0.09 ≤ RMS ≤ 0.33, provided that the data from a particular group of stations had similar epicentral distance constraints to those used during the model training. The robustness of the DL model can be improved to work independently from the window size of the time series and the number of stations, enabling faster estimation by the model using only near-field data. Overall, this study provides insights for the development of future DL approaches for earthquake magnitude estimation with HR-GNSS data, emphasizing the importance of proper handling and careful data selection for further model improvements. © 2024 The Authors</t>
  </si>
  <si>
    <t>The performance of time series models is assessed using synthetic head series simulated with a numerical model that solves Richards' equation for variably saturated flow. Heads were simulated in a homogeneous unconfined aquifer between two parallel canals; measured daily precipitation and potential evaporation are specified at the land surface and root water uptake is simulated. The head response to a precipitation event is nonlinear and depends on the saturation degree and rainfall before and after the precipitation event while evaporation reduction occurs during summers. Synthetic series were generated for 27 years and three different soil types; the unsaturated zone thickness varies between 0 and &gt;5 m. The synthetic head series were simulated with a linear and nonlinear time series model. Performance of a linear time series model with four parameters, using a scaled Gamma response, gave R2 values ranging from 0.67 to 0.96. The nonlinear time series model with five parameters simulates recharge using a root zone reservoir after which the head response to recharge is simulated with a scaled Gamma response function. The nonlinear time series model was able to simulate all synthetic head series very well with R2 values above 0.9 for almost all models. The head response of the nonlinear model to a single precipitation event compares well to the response of the variably saturated groundwater model. The provided scripts may be used to simulate synthetic head series for other climates or for systems with additional complexity to assess the performance of other data-driven models. © 2024 The Authors. Groundwater published by Wiley Periodicals LLC on behalf of National Ground Water Association.</t>
  </si>
  <si>
    <t>This paper focuses on the hypothesis of optimizing time series predictions using fractal interpolation techniques. In general, the accuracy of machine learning model predictions is closely related to the quality and quantitative aspects of the data used, following the principle of garbage-in, garbage-out. In order to quantitatively and qualitatively augment datasets, one of the most prevalent concerns of data scientists is to generate synthetic data, which should follow as closely as possible the actual pattern of the original data. This study proposes three different data augmentation strategies based on fractal interpolation, namely the Closest Hurst Strategy, Closest Values Strategy and Formula Strategy. To validate the strategies, we used four public datasets from the literature, as well as a private dataset obtained from meteorological records in the city of Braşov, Romania. The prediction results obtained with the LSTM model using the presented interpolation strategies showed a significant accuracy improvement compared to the raw datasets, thus providing a possible answer to practical problems in the field of remote sensing and sensor sensitivity. Moreover, our methodologies answer some optimization-related open questions for the fractal interpolation step using Optuna framework. © 2024 The Author(s)</t>
  </si>
  <si>
    <t>While Machine-Learning based network data analytics are now commonplace for many networking solutions, nonetheless, limited access to appropriate networking data has been an enduring challenge for many networking problems. Causes for lack of such data include complexity of data gathering, commercial sensitivity, as well as privacy and regulatory constraints. To overcome these challenges, we present a Diffusion-Model (DM) based end-to-end framework, NetDiffus, for synthetic network traffic generation which is one of the emerging topics in networking and computing system. NetDiffus first converts one-dimensional time-series network traffic into two-dimensional images, and then synthesizes representative images for the original data. We demonstrate that NetDiffus outperforms the state-of-the-art traffic generation methods based on Generative Adversarial Networks (GANs) by providing 66.4% increase in the fidelity of the generated data and an 18.1% increase in downstream machine learning tasks. We evaluate NetDiffus on seven diverse traffic traces and show that utilizing synthetic data significantly improves several downstream ML tasks including traffic fingerprinting, anomaly detection and traffic classification. The code has been included at https://github.com/Nirhoshan/NetDiffus. © 2024 Elsevier B.V.</t>
  </si>
  <si>
    <t>Data-driven models for battery state estimation require extensive experimental training data, which may not be available or suitable for specific tasks like open-circuit voltage (OCV) reconstruction and subsequent state of health (SOH) estimation. This study addresses this issue by developing a transfer-learning-based OCV reconstruction model using a temporal convolutional long short-term memory (TCN-LSTM) network trained on synthetic data from an automotive nickel cobalt aluminium oxide (NCA) cell generated through a mechanistic model approach. The data consists of voltage curves at constant temperature, C-rates between C/30 to 1C, and a SOH-range from 70 % to 100 %. The model is refined via Bayesian optimization and then applied to four use cases with reduced experimental nickel manganese cobalt oxide (NMC) cell training data for higher use cases. The TL models’ performances are compared with models trained solely on experimental data, focusing on different C-rates and voltage windows. The results demonstrate that the OCV reconstruction mean absolute error (MAE) within the average battery electric vehicle (BEV) home charging window (30 % to 85 % state of charge (SOC)) is less than 22 mV for the first three use cases across all C-rates. The SOH estimated from the reconstructed OCV exhibits an mean absolute percentage error (MAPE) below 2.2 % for these cases. The study further investigates the impact of the source domain on TL by incorporating two additional synthetic datasets, a lithium iron phosphate (LFP) cell and an entirely artificial, non-existing, cell, showing that solely the shifting and scaling of gradient changes in the charging curve suffice to transfer knowledge, even between different cell chemistries. A key limitation with respect to extrapolation capability is identified and evidenced in our fourth use case, where the absence of such comprehensive data hindered the TL process. © 2024 The Author(s)</t>
  </si>
  <si>
    <t>Rainfall is the main input to most hydrological systems. To assess flood risk for a catchment area, hydrologists use models that require long series of subdaily, perhaps even subhourly, rainfall data, ideally from locations that cover the area. If historical data are not sufficient for this purpose, an alternative is to simulate synthetic data from a suitably calibrated model. We review stochastic models that have a mechanistic structure, intended to mimic physical features of the rainfall processes, and are constructed using stationary point processes. We describe models for temporal and spatial-temporal rainfall and consider how they can be fitted to data. We provide an example application using a temporal model and an illustration of data simulated from a spatial-temporal model. We discuss how these models can contribute to the simulation of future rainfall that reflects our changing climate. ©  Copyright © 2024 by the author(s).</t>
  </si>
  <si>
    <t>This manuscript presents a novel model for generating synthetic data for a biological molecular communication (MC) system to train a Neural Network (NN) for the purpose of discriminating transmitted bits. To achieve this, a deep learning algorithm was trained using the synthetic data and tested against experimentally measured data. The polynomial curve fitting coefficients are chosen as features. The featurization stage is followed by a NN that captures different aspects of the temporal correlation of the received signals. The real data was collected from an MC testbed that employed transfected Escherichia coli (E. coli) bacteria expressing the light-driven proton pump gloeorhodopsin from Gloeobacter violaceus. By stimulating the bacteria with externally controlled light, protons were secreted, which changed the pH level of the environment. A pH detector was then used to measure the pH of the environment. We propose the use of a deep convolutional neural network to detect the transmitted bits. This paper discusses the data augmentation, processing, and NNs that are pertinent to practical MC problems. The trained algorithm demonstrated an accuracy of over 99.9% in detecting transmitted bits from received signals at a bit rate of 1 bit/min, without requiring any specific knowledge of the underlying channel. © 2024 The Author(s)</t>
  </si>
  <si>
    <t>The generation of series arc fault (SAF) within DC grids poses a significant hazard, potentially leading to electrical fires. However, developing a diagnostic method that is robust to the external environment and noise remains challenging. Conventional reflectometry methods are unable to discern minute impedance fluctuations at cable joint, as they analyze reflected signals generated at points of impedance mismatch to locate faults. This paper presents a new version of reflectometry, which merges artificial intelligence (AI) with the time–frequency domain reflectometry (TFDR) technique. In this study, we designed a structure that combines denoising autoencoders (DAE) with autoencoders (AE) to secure robust SAF detection performance against noise such as ambient environmental changes and weather fluctuations. Furthermore, the time-series generative adversarial network (TimeGAN) was utilized to generate synthetic data. Three experiments were conducted to verify the performance of the proposed method. (1) According to the UL1699B safety standard, an experiment was conducted under laboratory conditions to check whether a SAF could be detected within a maximum of 2.5s immediately after a SAF occurred. (2) To simulate external environmental conditions, a system connected to an inverter and a photovoltaic (PV) simulator was utilized to emulate the occurrence of SAFs. The manipulation of the PV simulator allowed for the simulation of solar irradiance changes due to weather variations and power fluctuations occurring immediately after the system's power was turned on. This created an experimental setup that closely resembled actual PV systems, where the performance of the proposed algorithm was validated. (3) Finally, a 1kW capacity PV system was constructed, and SAF was simulated within it. The system was tested using four SAF detection methods, and the experimental results were compared and validated. © 2024 Elsevier Ltd</t>
  </si>
  <si>
    <t>Due to the difficulty of replicating the real conditions during training, supervised algorithms for spacecraft pose estimation experience a drop in performance when trained on synthetic data and applied to real operational data. To address this issue, we propose a test-time adaptation approach that leverages the temporal redundancy between images acquired during close proximity operations. Our approach involves extracting features from sequential spacecraft images, estimating their poses, and then using this information to synthesise a reconstructed view. We establish a self-supervised learning objective by comparing the synthesised view with the actual one. During training, we supervise both pose estimation and image synthesis, while at test-time, we optimise the self-supervised objective. Additionally, we introduce a regularisation loss to prevent solutions that are not consistent with the keypoint structure of the spacecraft. Our code is available at: &lt;uri&gt;https://github.com/JotaBravo/spacecraft-tta&lt;/uri&gt;. IEEE</t>
  </si>
  <si>
    <t>The generation of synthetic patient data that reflect the statistical properties of real data plays a fundamental role in today’s world because of its potential to (i) be enable proprietary data access for statistical and research purposes and (ii) increase available data (e.g., in low-density regions—i.e., for patients with under-represented characteristics). Generative methods employ a family of solutions for generating synthetic data. The objective of this research is to benchmark numerous state-of-the-art deep-learning generative methods across different scenarios and clinical datasets comprising patient covariates and several pharmacokinetic/pharmacodynamic endpoints. We did this by implementing various probabilistic models aimed at generating synthetic data, such as the Multi-layer Perceptron Conditioning Generative Adversarial Neural Network (MLP cGAN), Time-series Generative Adversarial Networks (TimeGAN), and a more traditional approach like Probabilistic Autoregressive (PAR). We evaluated their performance by calculating discriminative and predictive scores. Furthermore, we conducted comparisons between the distributions of real and synthetic data using Kolmogorov-Smirnov and Chi-square statistical tests, focusing respectively on covariate and output variables of the models. Lastly, we employed pharmacometrics-related metric to enhance interpretation of our results specific to our investigated scenarios. Results indicate that multi-layer perceptron–based conditional generative adversarial networks (MLP cGAN) exhibit the best overall performance for most of the considered metrics. This work highlights the opportunities to employ synthetic data generation in the field of clinical pharmacology for augmentation and sharing of proprietary data across institutions. © The Author(s), under exclusive licence to Springer Science+Business Media, LLC, part of Springer Nature 2024.</t>
  </si>
  <si>
    <t>Anomaly detection in power time series data plays a crucial role in ensuring the stability and security of energy systems. In this study, a novel approach based on Generative Adversarial Networks (GANs) is proposed to tackle this problem. Firstly, the power time series data are preprocessed to remove noise and outliers. Then, a GAN model is constructed for generating synthetic power data that follow the same statistical properties as the original data. By comparing the real and synthetic data, anomalies can be identified based on their deviations. Experimental results on a real-world power dataset demonstrate the effectiveness and robustness of the proposed method. Experimental results show that the anomaly detection model has strong performance in judging data with large differences from the original data Moreover, the proposed method shows promising potential for application in other domains beyond power systems. © 2024 IEEE.</t>
  </si>
  <si>
    <t>In the evolving domain of Human Activity Recognition (HAR) using Internet of Things (IoT) devices, there is an emerging interest in employing Deep Generative Models (DGMs) to address data scarcity, enhance data quality, and improve classification metrics scores. Among these types of models, Generative Adversarial Networks (GANs) have arisen as a powerful tool for generating synthetic data that mimic real-world scenarios with high fidelity. However, Human Gesture Recognition (HGR), a subset of HAR, particularly in healthcare applications, using time series data such as allergic gestures, remains highly unexplored.In this paper, we examine and evaluate the performance of two GANs in the generation of synthetic gesture motion data that compose a part of an open-source benchmark dataset. The data is related to the disease identification domain and healthcare, specifically to allergic rhinitis. We also focus on these AI models' performance in terms of fidelity, diversity, and privacy. Furthermore, we examine the scenario if the synthetic data can substitute real data, in training scenarios and how well models trained on synthetic data can be generalized for the allergic rhinitis gestures. In our work, these gestures are related to 6-axes accelerometer and gyroscope data, serving as multi-variate time series instances, and retrieved from smart wearable devices. To the best of our knowledge, this study is the first to explore the feasibility of synthesizing motion gestures for allergic rhinitis from wearable IoT device data using Generative Adversarial Networks (GANs) and testing their impact on the generalization of gesture recognition systems. It is worth noting that, even if our method has been applied to a specific category of gestures, it is designed to be generalized and can be deployed also to other motion data in the HGR domain.  © 2024 IEEE.</t>
  </si>
  <si>
    <t>The United States cotton industry is devoted to sustainable production strategies that reduce water, land, and energy consumption while enhancing soil health and cotton yield. Climate-smart agricultural solutions are being developed to increase yields and reduce operational costs. However, crop yield prediction is challenging because of the complex and nonlinear interactive effects of cultivar, soil type, management, pests and diseases, climate, and weather patterns on crops. To address this challenge, the machine learning (ML) method was used to predict yield, considering climatic change, soil diversity, cultivars, and fertilizer applications. Field data were collected over the southern US cotton belt in the 1980s and the 1990s. A second data source was generated from the process-based cotton model GOSSYM to reflect the most recent effects of climate change over the last six years (2017–2022). We focused on nine locations in three southern states: Texas, Mississippi, and Georgia. The accumulated heat for each set of experimental data was used as an analogue for the time-series weather data to reduce the number of computations. The Random Forest (RF) regressor, Support Vector Regression (SVR), Light Gradient Boosting Machine (LightGBM) regressor, Multiple Linear Regression (MLR), and neural networks were evaluated. Cross-validation was performed to obtain an improved model that did not suffer from overfitting. The RF regressor achieved an accuracy of 97.75%, with an R2 of roughly 0.98 and a root mean square error of 55.05 kg/ha. The results demonstrate how a simple and robust model can be developed and utilized to help cotton climate-smart efforts. © 2024 The Authors.</t>
  </si>
  <si>
    <t>The utilization of Machine Learning (ML) techniques for Structural Health Monitoring (SHM) has increased in the last years. Using ML techniques for signal reconstruction has been explored in the literature of this field. In this work, a database of Ultrasonic Guided Waves (UGW), propagated through a thermoplastic composite plate, and generated and acquired with piezoelectric transducers (PZT), has been preprocessed, organized, and analyzed to reconstruct signals by using Convolutional Autoencoders (cAE) neural networks. This special type of autoencoders (AE) is based on the utilization of convolutional stages, which are formed by deep-learning layers that are especially useful for their utilization on discretized time-series signals, due to their ability to convolve different sections of the signal, thus extracting different features which are automatically learned by the network. The cAE, which have a bottleneck section in their middle part (between the encoder and the decoder sections), have the ability to reduce the dimensionality of the input data, thus allowing the extraction of a minimum number of relevant features of the signals. Summarizing, this paper presents a neural network designed as a cAE which is able to reconstruct data from a reduced number of features, reaching a correlation value between the real and the artificial data higher than 98%. © 2024 11th European Workshop on Structural Health Monitoring, EWSHM 2024. All rights reserved.</t>
  </si>
  <si>
    <t>Recent advancements in federated learning (FL) have greatly facilitated the development of decentralized collaborative applications, particularly in the domain of Artificial Intelligence of Things (AIoT). However, a critical aspect missing from the current research landscape is the ability to enable data-driven client models with symbolic reasoning capabilities. Specifically, the inherent heterogeneity of participating client devices poses a significant challenge, as each client exhibits unique logical reasoning properties. Failing to consider these device-specific specifications can result in missing critical properties in the client predictions, leading to suboptimal performance. This work proposes a new training paradigm that leverages temporal logic reasoning to address this issue. Our approach enhances the training process by incorporating mechanically generated logic expressions for each FL client. Additionally, we develop aggregation clusters and a partitioning algorithm to effectively group clients based on the alignment of their temporal reasoning properties. We evaluate the proposed method on two tasks: a real-world traffic volume prediction task consisting of sensory data from fifteen states and a smart city multi-task prediction utilizing synthetic data. The evaluation results exhibit clear improvements, with performance accuracy improved by up to 54% across all sequential prediction models. Copyright © 2024, Association for the Advancement of Artificial Intelligence (www.aaai.org). All rights reserved.</t>
  </si>
  <si>
    <t>Synthetic data generation has recently garnered substantial attention in the research community. This method crafts data that mirrors authentic datasets and proves invaluable for machine learning endeavors, including classifier training and prediction tasks. Moreover, synthetic data addresses challenges related to data scarcity, preserving privacy, and analyzing specialized domains like healthcare and finance. This study introduces an approach to produce synthetic time series data on edge devices, leveraging the capabilities of Generative Adversarial Networks (GANs). This opens avenues to harness generative machine learning to tackle edge computing challenges. Our approach utilizes a GAN to create time series data that closely resembles datasets found in the real world. Furthermore, this GAN is implemented on an edge device, enabling realtime synthetic data generation. Our findings affirm the GAN's efficacy in producing data closely aligned with actual time series datasets, highlighting the potential of GANs in facilitating realtime synthetic data creation on edge devices for various machine learning applications.  © 2024 IEEE.</t>
  </si>
  <si>
    <t>Early diagnosis of chronic heart failure (CHF) is an urgent task in modern medicine. Previously, the authors presented the results of early diagnosis of CHF using neural network classification of static characteristics of plasma and serum. This article aims to solve the problem of classifying the dynamic characteristics of a tensiometric study of the liquid part (plasma and serum) of blood by classifying multidimensional time series. For training the neural network, a database of results of tensiometric studies of the liquid part of the blood (plasma and serum) of healthy volunteers and people suffering from CHF was used in the form of Excel tables containing data on the values of surface tension and dilatational viscoelasticity, which characterize viscoelastic properties of surface (interfacial) layers. Baseline data also included the sex and age of the patient. The problem of classifying time series, which arises when analyzing the results of tensiometric analysis, is solved. For the classification of time series, it is proposed to use a neural network. An analysis of neural network methods for classifying time series has been carried out. Using the Keras library, a recurrent neural network was implemented, which ensured a classification accuracy of 99%. The presented approach has demonstrated better performance in terms of accuracy compared to the existing machine learning approaches. The use of the developed neural network model in medical practice will significantly increase the reliability of diagnosing CHF. In addition, the results of the study indicate the possibility of upgrading tensiometers by eliminating the technical elements that provide forced oscillations of the drop, which will significantly reduce the cost of the device and reduce the time of the experiment.  © 2024 The Authors.</t>
  </si>
  <si>
    <t>The optimal maintenance strategy for wind turbines relies heavily on estimation by exploring wind speed scenarios, considering the dynamic nature of environmental conditions. In this study, we implement a deep generative model leveraging the Generative Adversarial Network (GAN) algorithm, emphasizing its application for generating synthetic time-series data, such as wind speed, known as DoppelGANger architecture. By generating synthetic wind speed scenarios that incorporate the complexity and variability of real-world wind patterns, the synthetic data provide a better understanding of how maintenance strategies can be tailored to different operational scenarios.  © 2024 IEEE.</t>
  </si>
  <si>
    <t>Travel mode choice models make it possible to learn under what conditions people decide to use different means of transport. Typically, such models are based on real trip records provided by respondents, e.g. city inhabitants. However, the question arises of how to scale the insights from an inevitably limited number of trips described in their travel diaries to entire cities. To address the limited availability of real trip records, we propose the Urban Journey System integrating big data platforms, analytic engines, and synthetic data generators for urban transport analysis. First of all, the system makes it possible to generate random synthetic journeys linking origin and destination pairs by producing location pairs using an input probability distribution. For each synthetic journey, the system calculates candidate routes for different travel modes (car, public transport (PT), cycling, and walking). Next, the system calculates Level of Service (LOS) attributes such as travel duration, waiting time and distances involved, assuming both planned and real behaviour of the transport system. This allows us to compare travel parameters for planned and real transits. We validate the system with spatial, schedule and GPS data from the City of Warsaw. We analyse LOS attributes and underlying vehicle trajectories over time to estimate spatio-temporal distributions of features such as travel duration, and number of transfers. We extend this analysis by referring to the travel mode choice model developed for the city. © The Author(s), under exclusive license to Springer Nature Switzerland AG 2024.</t>
  </si>
  <si>
    <t>In supervised machine learning, accurate classification tasks depend on the availability of diverse and extensive datasets. Nonetheless, data scarcity compromises the consistency and reliability of these tasks. This study addresses this challenge by evaluating Generative Adversarial Networks (GANs) for augmenting time series data when data is limited. We employed three GAN architectures, RCGAN, SIGCWGAN, and RTSGAN, to generate synthetic samples from ten unidimensional, balanced time series datasets. After integrating these samples into the original datasets, we evaluated the classification performance using five different classifiers, measuring accuracy and F1 score. Our findings reveal that GANs’ effectiveness in improving time series classification varies by dataset and architecture. Some GANs marginally enhanced accuracy and F1 scores, but this was not consistent across all models, with occasional performance declines. © The Author(s), under exclusive license to Springer Nature Switzerland AG 2024.</t>
  </si>
  <si>
    <t>We propose a reinforcement learning (RL) algorithm for generating a trading strategy in a realistic setting, that includes transaction costs and factors driving the asset dynamics. We benchmark our algorithm against the analytical optimal solution, available when factors are linear and transaction costs are quadratic, showing that RL is able to mimic the optimal strategy. Then we consider a more realistic setting, including non-linear dynamics, that better describes the WTI spot prices time series. For these more general dynamics, an optimal strategy is not known and RL becomes a viable alternative. We show that on synthetic data generated from WTI spot prices, the RL agent outperforms a trader that linearizes the model to apply the theoretical optimal strategy. © 2023 John Wiley &amp; Sons Ltd.</t>
  </si>
  <si>
    <t>Understanding human mobility has implications for several areas, such as immigration, disease control, mobile networks performance, and urban planning. However, gathering and disseminating mobility data face challenges such as data collection, handling of missing information, and privacy protection. An alternative to tackle these problems consists of modeling raw data to generate synthetic data, preserving its characteristics while maintaining its privacy. Thus, we propose MobDeep, a unified framework to compare and evaluate generative models of time series based on mobility data features, which considers statistical and deep learning-based modeling. To achieve its goal, MobDeep receives as input statistical or Generative Adversarial Network-based models (GANs) and the raw mobility data, and outputs synthetic data and the metrics comparing the synthetic with the original data. In such way, MobDeep allows evaluating synthetic datasets through qualitative and quantitative metrics. As a proof-of-concept, MobDeep implements one classical statistical model (ARIMA) and three GANs models. To demonstrate MobDeep on distinct mobility scenarios, we considered an open dataset containing information about bicycle rentals in US cities and a private dataset containing information about a Brazilian metropolis’s urban traffic. MobDeep allows observing how each model performs in specific scenarios, depending on the characteristics of the mobility data. Therefore, by using MobDeep researchers can evaluate their resulting models, improving the fidelity of the synthetic data regarding the original dataset. © 2024, Brazilian Computing Society. All rights reserved.</t>
  </si>
  <si>
    <t>In recent years, there has been a growing interest in academia and industry in the analysis of electrical consumption in residential buildings and the implementation of smart home energy management systems (HEMS) to reduce household energy usage and costs. HEMS have been designed to emulate the statistical and functional characteristics of real smart grids. However, a major challenge in this research area is the limited availability of publicly accessible datasets. To address this challenge and further leverage the potential of artificial HEMS applications, it is crucial to develop time series that accurately represent diverse operating conditions of synthetic systems. This paper introduces a novel approach based on the combination of variational auto-encoder-generative adversarial network (VAE-GAN) techniques to generate time-series data of energy consumption in smart homes. Additionally, we investigate the performance of the generative model when integrated with a Q-learning based HEMS. The effectiveness of the Q-learning based HEMS is assessed through online experiments using real-world smart home data. To evaluate the quality of the generated dataset, we employ various metrics including Kullback-Leibler (KL) divergence, maximum mean discrepancy (MMD), and the Wasserstein distance, which quantify the disparities between probability distributions of the real and synthetic data. Our experimental results demonstrate that the synthetic data generated by VAE-GAN closely aligns with the distribution of real data. Furthermore, we demonstrate that the utilization of the generated data facilitates the training of a more efficient Q-learning based HEMS, surpassing the performance achieved with datasets generated using baseline approaches.  © 2010-2012 IEEE.</t>
  </si>
  <si>
    <t>Lack of real-world data in clinical fields poses a major obstacle for training deep learning models. Using data augmentation can increase data volume, making the training of deep learning models more effective. This paper aims to investigate different techniques for generating realistic multivariate synthetic fall data, addressing the challenge of limited fall data availability. We experimented with three traditional time series data augmentation techniques, a generative AI approach with diffusion, and extraction of data from public video recordings of older adults falling. We evaluated the effectiveness of the generated data with both an LSTM model trained offline and using the SmartFall App running the LSTM model in real-time. Initial results indicate a 7–10% increase in the F1-score for the fall detection model when trained with additional data generated through the diffusion method during offline evaluation and a notable improvement of 24% was observed with the real-time evaluation of the model. © The Author(s), under exclusive license to Springer Nature Switzerland AG 2024.</t>
  </si>
  <si>
    <t>Systems in the real world often consist of multiple subsystems interacting with each other, for example, the musculoskeletal system or human-human interaction. The measurement of temporal changes in these systems involves a multidimensional time series. This study introduces a novel framework for extracting features from multidimensional time series data with a group structure using self-supervised learning techniques. Specifically, we use a 'lag operation,' which is a temporal shifting operation applied to the features of a certain group. We propose a self-supervised learning method for a neural network model that uses the data automatically generated by the lag operation and its corresponding operation labels to capture and quantify the interaction between groups. Upon completion of the training process, the representation space is obtained with the expectation that it will capture timing-dependent features within its boundaries. We define and calculate the interaction score, R-score, on the obtained space. To validate our approach, we apply the proposed methodology to an artificial oscillator and approximately 4 hours of conversational data to evaluate the R-score properties. From the results of the artificial data, the R-score increases when the connection between the groups is large. From the high R-score region of the representation space of the conversation data, we extract the data that contain social behaviors such as 'eye contact,' 'turn-taking,' and 'smiling,' which are related to the interaction between the participants. The experimental results suggest that the proposed method can obtain a representation space for time series data with a group structure.  © 2013 IEEE.</t>
  </si>
  <si>
    <t>This paper presents a deep-learning framework, Multi-load Generative Adversarial Network (MultiLoad-GAN), for generating a group of synthetic load profiles (SLPs) simultaneously. The main contribution of MultiLoad-GAN is the capture of spatial-temporal correlations among a group of loads that are served by the same distribution transformer. This enables the generation of a large amount of correlated SLPs required for microgrid and distribution system studies. The novelty and uniqueness of the MultiLoad-GAN framework are three-fold. First, to the best of our knowledge, this is the first method for generating a group of load profiles bearing realistic spatial-temporal correlations simultaneously. Second, two complementary realisticness metrics for evaluating generated load profiles are developed: computing statistics based on domain knowledge and comparing high-level features via a deep-learning classifier. Third, to tackle data scarcity, a novel iterative data augmentation mechanism is developed to generate training samples for enhancing the training of both the classifier and the MultiLoad-GAN model. Simulation results show that MultiLoad-GAN can generate more realistic load profiles than existing approaches, especially in group level characteristics. With little finetuning, MultiLoad-GAN can be readily extended to generate a group of load or PV profiles for a feeder or a service area.  © 2010-2012 IEEE.</t>
  </si>
  <si>
    <t>The development and evolution of advanced energy system technologies is one of the most important goals for the global community in recent years. In this effort, the utilization and analysis of energy time series is of decisive importance for the understanding of energy consumption and production patterns. However, access to real data may be limited due to the sensitivity of the information and the limited amount of data already available. This has led to the use of methods to produce artificial data in order to enrich existing datasets. Generative Adversarial Networks or GANs are an approach to generative modeling using deep learning methods based on the logic of adversarial learning, and consist of two adversarial neural networks, a generator and a discriminator, which work together to produce realistic and unbiased data. The subject of the current paper is the creation of a GAN pipeline capable of producing power time series that resemble those observed in the real world, preserving the main characteristics and diversity of the observed electrical devices. The proposed method shows promising results, outperforming other state-of-the-art models in two calculated metrics.  © The Author(s), under exclusive license to Springer Nature Switzerland AG 2024.</t>
  </si>
  <si>
    <t>This paper addresses the pressing issue of combined sewer overflows (CSOs) in urban areas, which pose significant environmental and public health threats. CSOs occur when combined sewer systems become overwhelmed during heavy rainfall, leading to untreated sewage and stormwater being discharged into nearby water bodies. To effectively manage and mitigate CSO effects, accurate predictions of CSOs are crucial for real-time control measures. This study introduces an innovative approach that utilizes Generative Adversarial Networks (GANs) to augment data and improve the accuracy of data-driven models for predicting water depth in combined sewer systems. Apart from data augmentation, the paper addresses scenarios where rare patterns, such as extreme events, are infrequently observed regardless of dataset size. It proposes a specialized generative model based on GANs designed to augment datasets targeting these rare patterns. This innovation involves adding a tail-focused loss function to the adversarial objective of the GAN training pipeline. The research is exemplified through a case study in Kaiserslautern, Germany. The results indicate an improvement in water depth predictions. Also, it was found that the model trained solely with synthetic data is comparable to that trained with real data. Graphical Abstract: (Figure presented.) © The Author(s) 2024.</t>
  </si>
  <si>
    <t>In recent years, deep learning has been successfully adopted in a wide range of applications related to electronic health records (EHRs) such as representation learning and clinical event prediction. However, due to privacy constraints, limited access to EHR becomes a bottleneck for deep learning research. To mitigate these concerns, generative adversarial networks (GANs) have been successfully used for generating EHR data. However, there are still challenges in high-quality EHR generation, including generating time-series EHR data and imbalanced uncommon diseases. In this work, we propose a Multi-label Time-series GAN (MTGAN) to generate EHR and simultaneously improve the quality of uncommon disease generation. The generator of MTGAN uses a gated recurrent unit (GRU) with a smooth conditional matrix to generate sequences and uncommon diseases. The critic gives scores using Wasserstein distance to recognize real samples from synthetic samples by considering both data and temporal features. We also propose a training strategy to calculate temporal features for real data and stabilize GAN training. Furthermore, we design multiple statistical metrics and prediction tasks to evaluate the generated data. Experimental results demonstrate the quality of the synthetic data and the effectiveness of MTGAN in generating realistic sequential EHR data, especially for uncommon diseases.  © 1989-2012 IEEE.</t>
  </si>
  <si>
    <t>Deep learning is being widely utilized in industrial process monitoring, control, and optimization. However, in the wastewater industry, its applications are still underexplored. This is because deep learning requires a large amount of labeled training data to induce effective predictive models. Owing to the high cost of sensors and frequency and delay in sampling and laboratory analytics, wastewater treatment process data can be sparse with varying frequencies. One option to address training data limitations is to use transfer learning. However, owing to the large covariate shift between the commonly adopted source domains for transfer learning and the target domain of wastewater processes, this approach leads to unacceptable performance. We address this issue by proposing a novel synthetic data generation method for deep predictive modeling of wastewater plants. Employing a Markov process that utilizes random walk, our technique enables the generation of abundant annotated data for our target domain. The method preserves the temporal dynamics and distribution of the original data, thereby closely mimicking the potential original samples of the domain. We extensively evaluate our method over two different high-rate-algae-based treatment datasets, demonstrating considerable performance gains over existing transfer learning. Our proposed algorithm can assist plant operators to deploy responsive supportive models with limited data.  © 2005-2012 IEEE.</t>
  </si>
  <si>
    <t>For the a-posteriori detection of solar system objects in time series extracted from image data, a number of preprocessing, clustering and orbital fit algorithms have been proposed. However, for the largest datasets these methods prove to be computationally expensive or even unfeasible. With our work, we explore if and how artificial neural networks can help us with this task and which network architectures are particularly suited to distinguish between stationary and moving objects in observational time series. After defining the training and validation data, selecting five neural network architectures that fit the problem and extensive training of the networks on synthetically generated data, we evaluate all architectures in terms of their classification performance, both on synthetic data and actual observations from the Minor Planet Center’s database. The recently proposed InceptionTime architecture shows detection sensitivities of up to 99% with specificities on a similar level on both synthetic data and actual observations. Combined with the option for GPU offloading provided by popular machine learning libraries, we conclude that InceptionTime networks are promising additions to traditional a-posteriori moving object detection pipelines. © The Author(s), under exclusive license to Springer Nature Switzerland AG 2024.</t>
  </si>
  <si>
    <t>The accurate alignment of multimodal remote sensing images is of paramount importance for a wide range of applications, including environmental monitoring, change detection, and resource management. These tasks require robust registration techniques capable of handling the inherent variations in image appearance due to different sensor modalities. In this study, we introduce a novel approach that leverages synthetic data to improve the performance of image registration networks for multimodal remote sensing imagery. Our method involves the generation of synthetic image pairs through color-space transformations applied to synthetic data, which are then utilized to fine-tune a neural network specifically designed for image registration tasks. By training on these synthetic pairs, the network learns to cope with the complex variations between different sensor modalities. The fine-tuned network demonstrates state-of-the-art (SOTA) performance when applied to real-world remote sensing images, showcasing the effectiveness of synthetic data in enhancing the network’s ability to generalize across diverse imaging conditions. This advancement represents a significant step forward in the field of remote sensing image analysis, offering a robust solution for the precise registration of multimodal datasets. © 2024 SPIE.</t>
  </si>
  <si>
    <t>In the swift evolution of 5G cellular communication technology and Internet of Things (IoT), the consumer electronics market is booming. Consumer IoT has become an emerging industry. However, the development of the consumer IoT is subject to limited spectrum resources. Hence, this study suggests a smart spectrum sensing approach for consumer IoT based on GAN-GRU-YOLO. First, a Continuous Wavelet Transform (CWT) is used to capture frequency domain information from the received signals. A frequency domain feature matrix is constructed and then converted to a signal spectrogram to improve data diversity and enhance sensing. GAN is used to learn the signal spectrogram to generate more realistic synthetic data to achieve data enhancement and improve the classification performance of the overall model. Then, a two-branch GRU-YOLO network is employed to learn the signal characteristics in the time and frequency domains. The upper branch captures local feature information in the frequency domain and the YOLOv5 network captures high-level features. A combination of GRU and CNN in the lower branch extracts features from the data time series to ensure information continuity. Finally, the branch outputs are fused for further processing. The GAN-GRU-YOLO network has high generalization ability and efficiency. Compared with other methods, the proposed approach has a lower false alarm probability (Pf) and a higher detection probability (Pd). At a signal-to-noise (SNR) ratio of -15 dB, the Pd is 11% to 65% higher and the Pf is 25% to 61% lower than the ResNet, MobileNet, Transformer and YOLOv6 algorithms. IEEE</t>
  </si>
  <si>
    <t>These days the demand for non-intrusive occupancy detection using low time frequency e.g. 30 minutes household energy data from smart meters has been increased, because it is beneficial to society in many applicable areas such as removing absent delivery and controlling supply of energy automatically. There are privacy concerns for the public thus gathering the supervised occupancy labels on a large scale is infeasible. Previous signal processing studies in unsupervised domain adaptation realise unsupervised prediction, though assumption that a distribution shifts once by domains is inappropriate for non-intrusive occupancy detection because two time shifts occur naturally between seasons and between households. This paper proposes novel unsupervised domain adaptation strategy interseasons and inter-households domain adversarial neural networks (isih-DA) using domain adversarial neural networks (DANNs) and pseudo labeling, which smoothly learns distribution gaps in two dimensional domains. The isih-DA splits the problem into two sub-problems converting domain adaptation between seasons and between households into (1)domain adaptation between seasons (2)domain adaptation between households, thus divergence of each data pattern in sub-problems is decreased compared with direct domain adaptation between seasons and between house-holds, finally this eases learning convergence in terms of classification performance for target data. We demonstrated experimental superiority over the previous studies using publicly largest ECO data set and temporal shift synthetic data we created via ECO data set. Temporal shift synthetic data corresponds to a simplified version of the situation inherent in the data that isih-DA excels at modeling. © 2024, Japanese Society for Artificial Intelligence. All rights reserved.</t>
  </si>
  <si>
    <t>Machine Learning methods require a huge amount of data to train. Real world constraints and missing labels hinder the assimilation of large data sets and therefore limit these methods. A common applied solution is the generation of synthetic data. The problem with most approaches is the quality and interpretability of the data generated by such black box systems. Therefore, this work proposes two interpretable methods to generate synthetic data, using features out of a pool of continuous function candidates. In the first approach, we manipulate features of a deep autoencoder to sample synthetic data, while keeping the basic components. The second method utilizes a generative adversarial learning to generate synthetic data, where the generation process is guided by the main characteristics of the source dataset. Compared to existing methods, we are able to create indistinguishable data patterns for multiple datasets, while having full control over every individual component in the time series. Besides that, the approach presents interpretable and clearly separated features of the time series in the source as well as in the target dataset domain. The approach is evaluated on multiple industrial datasets and provides qualitative and quantitative benefits compared to existing methods. © 2023 Elsevier B.V.</t>
  </si>
  <si>
    <t>In the blind single image super-resolution (SISR) task, existing works have been successful in restoring image-level unknown degradations. However, when a single video frame becomes the input, these works usually fail to address degradations caused by video compression, such as mosquito noise, ringing, blockiness, and staircase noise. In this work, we for the first time, present a video compressionbased degradation model to synthesize low-resolution image data in the blind SISR task. Our proposed image synthesizing method is widely applicable to existing image datasets, so that a single degraded image can contain distortions caused by the lossy video compression algorithms. This overcomes the leak of feature diversity in video data and thus retains the training efficiency. By introducing video coding artifacts to SISR degradation models, neural networks can super-resolve images with the ability to restore video compression degradations, and achieve better results on restoring generic distortions caused by image compression as well. Our proposed approach achieves superior performance in SOTA no-reference Image Quality Assessment, and shows better visual quality on various datasets. In addition, we evaluate the SISR neural network trained with our degradation model on video super-resolution (VSR) datasets. Compared to architectures specifically designed for the VSR purpose, our method exhibits similar or better performance, evidencing that the presented strategy on infusing video-based degradation is generalizable to address more complicated compression artifacts even without temporal cues. The code is available at https://github.com/Kiteretsu77/VCISR-official. © 2024 IEEE.</t>
  </si>
  <si>
    <t>Hierarchical text classification is a challenging task, in particular when complex taxonomies, characterized by multi-level labeling structures, need to be handled. A critical aspect of the task lies in the scarcity of labeled data capable of representing the entire spectrum of taxonomy labels. To address this, we propose HTC-GEN, a novel framework that leverages on synthetic data generation by means of large language models, with a specific focus on LLama2. LLama2 generates coherent, contextually relevant text samples across hierarchical levels, faithfully emulating the intricate patterns of real-world text data. HTC-GEN obviates the need for labor-intensive human annotation required to build data for training supervised models. The proposed methodology effectively handles the common issue of imbalanced datasets, enabling robust generalization for labels with minimal or missing real-world data. We test our approach on a widely recognized benchmark dataset for hierarchical zero-shot text classification, demonstrating superior performance compared to the state-of-the-art zero-shot model. Our findings underscore the significant potential of synthetic-data-driven solutions to effectively address the intricate challenges of hierarchical text classification. © 2024 by SCITEPRESS – Science and Technology Publications, Lda.</t>
  </si>
  <si>
    <t>In this study, we tackle the critical challenge of imbalanced human acivity datasets, which has long hindered the advancement of human activity recognition (HAR) systems. To address this issue, we propose a novel multi-sensor data synthesis method based on generative adversarial networks (GANs). This innovative approach allows us to synthetically generate high-quality data for underrepresented behaviors, thereby balancing the dataset and enhancing the performance of downstream HAR tasks. Recognizing the importance of preserving the inherent relationships between sensor modalities, our algorithm considers the common features shared across multiple sensors. Through a spatial transformation mechanism, we are able to seamlessly translate the characteristics of different wearable sensors, ensuring the generated data maintains a high degree of consistency and specificity. To further bolster the authenticity and diversity of the synthetic data, we incorporate an auxiliary classifier that discriminates between real and generated samples. The classification loss is then seamlessly integrated into the GAN's training objective, providing valuable guidance for the network's optimization. Extensive evaluations across three key dimensions - temporal dynamics, data similarity, and category differentiation - demonstrate the HAR-STGAN algorithm's superior performance compared to state-of-the-art alternatives.  © 2024 IEEE.</t>
  </si>
  <si>
    <t>Fuzzy cognitive maps (FCMs) learning is a hot topic in recent years. However, as the number of concepts increases in FCMs, it is difficult to learn the sparse and robust FCMs from a small amount of data, especially from noise data. In this paper, a new large-scale FCMs learning method based on the sparse regression of adaptive loss function is presented, marked as AQP-FCM. Adaptive loss function and L1-norm are introduced in the model to deal with noise data. We solve the model by ADMM method and quadratic programming method to learn the FCMs better. Moreover, the convergence of model is proved. We did a series of experiments under the synthetic data of time series and noise synthesis data. AQP-FCM is also applied to reconstruct gene regulatory network (GRNs). The results of the experiments show that the proposed AQP-FCM method has good performance. © The Author(s), under exclusive licence to Springer Science+Business Media, LLC, part of Springer Nature 2024.</t>
  </si>
  <si>
    <t>This study presents a deep-learning (DL) methodology using 3-D convolutional neural networks (CNNs) to detect defects in carbon fiber-reinforced polymer (CFRP) composites through volumetric ultrasonic testing (UT) data. Acquiring large amounts of ultrasonic training data experimentally is expensive and time-consuming. To address this issue, a synthetic data generation method was extended to incorporate volumetric data. By preserving the complete volumetric data, complex preprocessing is reduced, and the model can utilize spatial and temporal information that is lost during imaging. This enables the model to utilize important features that might be overlooked otherwise. The performance of three architectures was compared. The first architecture is prevalent in the literature for the classification of volumetric datasets. The second demonstrated a hand-designed approach to architecture design, with modifications to the first architecture to address the challenges of this specific task. A key modification was the use of cuboidal kernels to account for the large aspect ratios seen in ultrasonic data. The third architecture was discovered through neural architecture search (NAS) from a modified 3-D residual neural network (ResNet) search space. In addition, domain-specific augmentation methods were incorporated during training, resulting in significant improvements in model performance, with a mean accuracy improvement of 22.4% on the discovered architecture. The discovered architecture demonstrated the best performance with a mean accuracy increase of 7.9% over the second-best model. It was able to consistently detect all defects while maintaining a model size smaller than most 2-D ResNets. Each model had an inference time of less than 0.5 s, making them efficient for the interpretation of large amounts of data.  © 1986-2012 IEEE.</t>
  </si>
  <si>
    <t>State-of-the-art Deep Learning (DL) methods based on Supervisory Control and Data Acquisition (SCADA) system data for the detection and prognosis of wind turbine faults require large amounts of failure data for successful training and generalisation, which are generally not available. This limitation prevents benefiting from the superior performance of these methods, especially in SCADA-based failure prognosis. Data augmentation approaches have been proposed in the literature for generating failure data instances within a SCADA sequence to reduce the imbalance between healthy and faulty state data points, which is relevant to fault detection tasks. However, the successful implementation of DL-based failure prognosis methods requires the availability of multiple run-to-failure SCADA sequences. This paper proposes a data-driven method for generating synthetic run-to-failure SCADA sequences with custom operational and environmental conditions and progression of degradation. An Artificial Neural Network (ANN) is trained with signals that represent these factors to reconstruct the SCADA signals. Then, it is used to generate synthetic SCADA datasets based on data available from a wind turbine that experienced a gearbox failure. Synthetic data sets generated are evaluated on the basis of the similarity of their signal distributions, the temporal dynamics within each signal, and the temporal dynamics among different SCADA signals with those in similar field datasets. The results show that the generated synthetic datasets are consistent with their field counterparts, with a comparatively lower diversity in their dynamic behaviour in time. © Published under licence by IOP Publishing Ltd.</t>
  </si>
  <si>
    <t>This study explores the application of Time Series GAN in a Programmable Data Plane (PDP) for enhancing Reinforcement Learning within the context of computer networks, particularly in video applications. We address various challenges, including dataset augmentation, balancing, and extended RL training times in real setups. By leveraging synthetic data generated by TimeGAN, we accelerate experimentation, enhance dataset diversity, and simplify RL model training, ultimately evaluating TimeGAN's performance against real setups in resource optimization for PDPs using an RL agent. This research contributes by directly comparing GAN usage and real setups, bridging a gap in computer network literature, and highlighting a 99% similarity in Quality of Service achieved by an RL model trained with synthetic data, affirming TimeGAN's potential as a valuable simulator without compromising RL training efficacy. © 2024 IEEE.</t>
  </si>
  <si>
    <t>Machine learning models are the backbone of smart grid optimization, but their effectiveness hinges on access to vast amounts of training data. However, smart grids face critical communication bottlenecks due to the ever-increasing volume of data from distributed sensors. This paper introduces a novel approach leveraging Generative Artificial Intelligence (GenAI), specifically a type of pre-trained Foundation Model (FM) architecture suitable for time series data due to its efficiency and privacy-preserving properties. These GenAI models are distributed to agents, or data holders, empowering them to fine-tune the foundation model with their local datasets. By fine-tuning the foundation model, the updated model can produce synthetic data that mirrors real-world grid conditions. The server aggregates fine-tuned model from all agents and then generates synthetic data which considers all data collected in the grid. This synthetic data can be used to train global machine learning models for specific tasks like anomaly detection and energy optimization. Then, the trained task models are distributed to agents in the grid to leverage them. The paper highlights the advantages of GenAI for smart grid communication, including reduced communication burden, enhanced privacy through anonymized data transmission, and improved efficiency and scalability. By enabling a distributed and intelligent communication architecture, GenAI introduces a novel way for a more secure, efficient, and sustainable energy future. © 2024 The Authors</t>
  </si>
  <si>
    <t>Multidimensional monitoring time-series of complex electromechanical systems (CESs) plays a foundational role in data-based state management, maintenance, and performance adjustment. However, it is still a challenging work to extract valuable and complete information due to the imbalanced data. To address this issue, a methodology called GAN4MTS (Generative Adversarial Networks for Multidimensional Time-Series) that generates synthetic data closely mimicking the characteristics of real data was proposed, thus directly tackling the problem of data imbalance. First, the uniqueness of multidimensional time series of CESs was analyzed to identify the requirements for data augmentation and to define the problem formulations. Second, the architecture and loss functions of GAN4MTS model were designed based on generative adversarial networks and three specific constraints. Finally, the effectiveness of the proposed work was validated through comparative analysis. Furthermore, the intrinsic mechanisms of data augmentation in enhancing the model capabilities were discussed. The proposed methodology serves as a comprehensive technical solution for data augmentation, enabling the generation of high-quality synthetic data that adheres to the constraints of multidimensional time series in CESs. Additionally, as an open architecture model, this work provides novel methods for time-series data augmentation, addressing the issues of low accuracy and limited model generalization in state classification, identification, and prediction tasks for CESs caused by the presence of highly imbalanced data. © 2024 Elsevier B.V.</t>
  </si>
  <si>
    <t>In the aviation industry, predictive maintenance is vital to minimise Unscheduled faults and maintain the operational availability of aircraft. However, the amount of open data available for research is limited due to the proprietary nature of aircraft data. In this work, six time-series datasets are synthesised using the DoppelGANger model trained on real Airbus datasets from landing gear systems. The synthesised datasets contain no proprietary information, but maintain the shape and patterns present in the original, making them suitable for testing novel PdM models. They can be used by researchers outside of the industry to explore a more diverse selection of aircraft systems, and the proposed methodology can be replicated by industry data scientists to synthesise and release more data to the public. The results of this study demonstrate the feasibility and effectiveness of using the DoppelGANger model from the Gretel.ai library to generate new time series data that can be used to train predictive maintenance models for industry problems. These synthetic datasets were subject to fidelity testing using six metrics. The six datasets are available on the UWE Library service. © 2024 The Author(s). Engineering Reports published by John Wiley &amp; Sons, Ltd.</t>
  </si>
  <si>
    <t>In the era of rapidly expanding smart household devices, a surge in data generation within domestic environments has occurred. This paper focuses on optimizing knowledge inference methods from this rich household-generated data, building upon our earlier work for uncovering intricate usage patterns. This work addresses non-functional requirements, emphasizing data processing efficiency by introducing innovative techniques for dimensionality reduction. Another contribution of this research is the formalization of a synthetic data generation process, crucial for comprehensive testing and data privacy compliance. Overall, this work advances household data mining by refining usage pattern inference pipeline, enhancing performance, and providing a framework for synthetic data generation. © 2024 by SCITEPRESS – Science and Technology Publications, Lda.</t>
  </si>
  <si>
    <t>Virtual Power Plants (VPPs) play a crucial role in the increasing grid and market integration of distributed energy resources. However, as VPP complexity and geographic scale increase, the variable nature of PV generation makes accurate prediction of the VPP aggregate output challenging. The problem is further exacerbated by the paucity of smart meter data, making some prosumers unobservable to the VPP aggregator. To address these challenges, we propose a Bayesian Vector Autoregression approach to quantify the generation variance of a VPP consisting of an aggregation of residential rooftop PV systems spread over a large geographical area. The key idea is to generate synthetic data for unobserved prosumers using observed prosumers&amp;#x2019; local correlation microstructure and temporal cross-correlation, allowing the simulation of the VPP output. We demonstrate the efficacy of the proposed approach by using two different Australian data sets. We study two use cases, considering the impact of the level of prosumer observability and the VPP size on the variance of the aggregate VPP output. Compared to the existing approaches, the proposed nonparametric approach provides a more accurate forecast of VPP output variance, allowing the VPP operator to manage market risk better. IEEE</t>
  </si>
  <si>
    <t>Patient-facing technology to support rare disease patients seeking diagnosis has received comparatively little focus from the literature, despite the recognition of its importance. We hypothesise that this is due to the challenges presented when designing pre-diagnostic patient-facing technology within this area. A significant obstacle for research in this area is the lack of data which represents the patient’s perspective. Existing data typically does not present the temporal aspects of diagnosis which are crucial to evaluate the diagnosis time of technology and consists of clinical terminology which is not representative of patients. This work aims to bridge this gap by creating open-source data which: (i) utilises patient-friendly terms and (ii) facilitates the sequencing of phenotypes to temporally recreate the informational journey of a rare disease patient. Therefore, this work facilitates evaluations on whether pre-diagnostic technology reduces the time to a rare disease diagnosis, thus providing more meaningful metrics for success. © The Author(s), under exclusive license to Springer Nature Switzerland AG 2024.</t>
  </si>
  <si>
    <t>Synthetic data generation has been proposed as a potential solution to accessing Electronic Health Records (EHRs) while minimizing the privacy risks associated with real EHRs. Nevertheless, the practical use of synthetic EHRs rests on their ability to resemble the quality of real EHRs. Existing evaluations of synthetic EHRs often focus on assessing them as static snapshots frozen in time, neglecting temporal dependencies and varying temporal patterns. Moreover, some of these methods rely on subjective judgments, are limited to segmentable time-series, and employ methods that adopt a one-to-one approach. This study employs a comprehensive approach to evaluating fidelity in synthetic time-series EHRs to address these challenges. We extend the functionality of time-series analysis methods such as temporal clustering, time-series similarity measures, Sample Entropy, and trend analysis, to evaluate varying temporal patterns in synthetic time-series EHRs. Our findings provide valuable insights into how synthetic EHRs align with real EHRs in the temporal context, considering aspects such as patient groupings, temporal dynamics, predictability, and directional change. We empirically demonstrate the feasibility of assessing temporal fidelity with these methods, offering an understanding of the quality of synthetic EHRs in capturing the varying temporal patterns inherent in EHRs. © 2024 IEEE.</t>
  </si>
  <si>
    <t>Ever-increasing efforts in state of charge (SOC) of lithium-ion battery estimation techniques have been centered on machine learning-based methods, and a prerequisite guaranteeing the effectiveness of these methods demands an abundance of high-quality datasets. However, performing battery-related experiments is time-consuming and expensive, and manufacturers are reluctant to release their datasets due to confidentiality constraints. This limited data availability has hindered further research in this area. This paper proposes a time series augmentation model (TS-DCGAN) based on a deep convolutional generative adversarial framework. By converting the data generation problem into image generation and utilizing the advancements in GAN-based image generation, the proposed method can produce high-quality battery data. The distributional similarity and diversity of generated datasets are evaluated quantitatively and qualitatively with several metrics. The SOC estimator trained on the synthetic datasets achieved comparable execution to the actual data. Additionally, when integrated with a few real datasets, the performance of baseline SOC estimators improved to varying degrees. Extensive experiments demonstrate that the proposed method can generate synthetic data that accurately reflects the original feature distributions and temporal dynamics. This has the potential to greatly assist researchers in developing reliable battery SOC estimators. © 2023</t>
  </si>
  <si>
    <t>In the annals of contemporary innovation, the study of miniature marvels nanoscale hardware implants emerged as a pivotal instrument, scarcely perceptible to the naked eye, embodies a prowess of cutting-edge technologies and clandestine intrigue. The objective of this research is to introduce a time delay nonlinear system for nanoscale hardware implants vulnerabilities that portray the exploitation of a system by utilizing the stupendous knacks of advanced deep bidirectional long short-term memory (LSTM) networks for time series predictions. Firmware-level bugs present the potential for escalating privileges and executing of code remotely beneath the operating system, allowing for infiltration or complete intervention within a computer system. The designed deep bidirectional LSTM is configured to precisely predict and forecast the dynamic states of time delay differential system, offering a robust framework for mimicking delays that commonly manifest in the real cyber-physical systems. To orchestrate the system compromises in real scenarios through the activation of bugged hardware, time delay factors τ1 and τ2 are introduced to account the time delays necessary for exploiting the bugged and patched nodes, respectively. Synthetic data is generated to train the LSTM network for all scenarios of the model for the dynamics of bugged, compromised, patched nodes and these acquired information is used for training, testing and validation purposes regarding exploitation of the bugged hardware. Comparative analysis on exhaustive simulations revealed a minimal difference between the LSTM's predictions and those from the numerical outcomes with MSE in the range of 10-7, underscoring the network's effectiveness, robustness and stability in modeling complex system dynamics of hardware vulnerabilities.  © 2024 World Scientific Publishing Company.</t>
  </si>
  <si>
    <t>Sign language is a complex visual language, and automatic interpretations of sign language can facilitate communication involving deaf individuals. As one of the essential components of sign language, fingerspelling connects the natural spoken languages to the sign language and expands the scale of sign language vocabulary. In practice, it is challenging to analyze fingerspelling alphabets due to their signing speed and small motion range. The usage of synthetic data has the potential of further improving fingerspelling alphabets analysis at scale. In this paper, we evaluate how different video-based human representations perform in a framework for Alphabet Generation for American Sign Language (ASL). We tested three mainstream video-based human representations: two-stream inflated 3D ConvNet, 3D landmarks of body joints, and rotation matrices of body joints. We also evaluated the effect of different skeleton graphs and selected body joints. The generation process of ASL fingerspelling used a transformer-based Conditional Variational Autoencoder. To train the model, we collected ASL alphabet signing videos from 17 signers with dynamic alphabet signing. The generated alphabets were evaluated using automatic metrics of quality such as FID, and we also considered supervised metrics by recognizing the generated entries using Spatio-Temporal Graph Convolutional Networks. Our experiments show that using the rotation matrices of the upper body joints and the signing hand give the best results for the generation of ASL alphabet signing. Going forward, our goal is to produce articulated fingerspelling words by combining individual alphabets learned in this work.  © 2024 IEEE.</t>
  </si>
  <si>
    <t>Human performance capture from RGB videos in unconstrained environments has become very popular for applications that require generating virtual avatars or digital actors. SOTA methods use neural network (NN) techniques to estimate the shape directly from photos, yielding a simplified model of the human body. While effective, NN techniques frequently fail under challenging poses and do not preserve temporal consistency. On the other hand, optimization-based methods like shape-from-silhouette can produce more precise reconstruction; however, they typically require a good initialization and are computationally more intensive than NN. To address issues of previous methods, this work proposes a learning-based approach for optimizing fine-grained shape representation from a monocular RGB video. Our main idea is to sequentially recover different shape details (i.e. average shape, clothing, wrinkles) using separate neural networks. At each level, our network takes the sparse/noisy gradients of body mesh vertices w.r.t. the shape, and predicts dense gradients to update the body shape. Despite being trained on synthetic data, these networks have surprisingly good generalization to real images. Experimental validation shows that our approach outperforms NN approaches in recovering shape details while also being an order of magnitude faster than optimization-based methods and robust across varied poses and novel views. © 2024 IEEE.</t>
  </si>
  <si>
    <t>Limited data availability poses a major obstacle in training deep learning models for financial applications. Synthesizing financial time series to augment real-world data is challenging due to the irregular and scale-invariant patterns uniquely associated with financial time series - temporal dynamics that repeat with varying duration and magnitude. Such dynamics cannot be captured by existing approaches which often assume regularity and uniformity in the underlying data. We develop a novel generative framework called FTS-Diffusion that consists of three modules to model irregular and scale-invariant patterns. First, we present a scale-invariant pattern recognition algorithm to extract recurring patterns that vary in duration and magnitude. Second, we construct a diffusion-based generative network to synthesize segments of patterns. Third, we model the temporal evolution of patterns in order to aggregate the generated segments. Extensive experiments show that FTS-Diffusion generates synthetic financial time series highly resembling observed data, outperforming state-of-the-art alternatives. Two downstream experiments demonstrate that augmenting real-world data with synthetic data generated by FTS-Diffusion reduces the error of stock market prediction by up to 17.9%. To the best of our knowledge, this is the first work on generating intricate time series with irregular and scale-invariant patterns, addressing data limitation issues in finance. © 2024 12th International Conference on Learning Representations, ICLR 2024. All rights reserved.</t>
  </si>
  <si>
    <t>Generating realistic simulations is critical for autonomous system applications such as self-driving and human-robot interactions. However, driving simulators nowadays still have difficulty in generating controllable, diverse, and rule-compliant behaviors for road participants: Rule-based models cannot produce diverse behaviors and require careful tuning, whereas learning-based methods imitate the policy from data but are not designed to follow the rules explicitly. Besides, the real-world datasets are by nature 'single-outcome', making the learning method hard to generate diverse behaviors. In this letter, we leverage Signal Temporal Logic (STL) and Diffusion Models to learn controllable, diverse, and rule-aware policy. We first calibrate the STL on the real-world data, then generate diverse synthetic data using trajectory optimization, and finally learn the rectified diffusion policy on the augmented dataset. We test on the NuScenes dataset and our approach can achieve the most diverse rule-compliant trajectories compared to other baselines, with a runtime 1/17X to the second-best approach. In the closed-loop testing, our approach reaches the highest diversity, rule satisfaction rate, and the least collision rate. Our method can generate varied characteristics conditional on different STL parameters in testing. A case study on human-robot encounter scenarios shows our approach can generate diverse and closed-to-oracle trajectories. © 2016 IEEE.</t>
  </si>
  <si>
    <t>Laser biospeckle is an advanced optical technique with the ability to non-destructively visualize various transient phenomenon via spatial and temporal statistics. However, accuracy of the existing image processing techniques used to process biospeckle data is hampered by various experimental and processing dependent factors. Therefore, in this work, a novel 3D convolution neural network (3D CNN) based deep learning (DL) architecture is developed for spatio-temporal analysis of biospeckle data in both qualitative and quantitative domains that effectively reduces errors introduced due to the influence of varying experimental parameters. Firstly, 3D CNN based image processing model is proposed for spatio-temporal analysis and classification of biospeckle data. Furthermore, a novel DL based numerical indexing strategy is developed for identification of level of activity in a sample. Finally, impact of varying experimental parameters on accuracy of the proposed technique is analyzed. In this direction, multiple experiments were performed to examine the effect of variation in input data parameters such as frame dimension, frame rate, number of frames, and background noise on accuracy of the trained model. Performance of the proposed model was analyzed and compared with respect to synthetic data generated by using rotating diffuser based simulation model. Robustness of the proposed strategy was also validated experimentally on practical data associated with identification of disease in seeds. Obtained results demonstrated that the proposed technique is accurate and can perform spatio-temporal classification and numerical indexing of the biospeckle data under varying experimental parameters. © 2023 Elsevier Ltd</t>
  </si>
  <si>
    <t>This work evaluates the applicability of GANs in generating synthetic time series data. Hypoid gear vibration data was used as experimental data to test models. GANs for time series can be divided into two different types: discrete type (discrete time series) and continuous type (continuous time series). In time series, there are complex time-dependent features and their attributes, for example, when using biometric data, ECG characteristics will depend on the age and health of the individual. TimeGAN is a generative time series model that combines unsupervised learning using GAN with supervised autoregressive learning. TimeGAN model performace was evaluated using predictive score and visualization using PCA and tSNE analysis for original and synthetic data. The best predictive score was 0.062, however visual evaluation using tSNE and PCA analysis revealed that generated data was not sufficiently similar to the real. It can be concluded that the application of GANs to time series presents difficulties that are not present in image generation models. Continuing this work could lead to testing other time series GANs in the future, e.g. DoppelGANger whose synthetic data structure does not require complex reconstruction. © The Author(s), under exclusive license to Springer Nature Switzerland AG 2024.</t>
  </si>
  <si>
    <t>The need for more and better information for decision making is fundamental in modern organizations, especially in the financial industry. One type of this information is time series, which allow prediction and estimation of different scenarios, but are difficult to obtain for small and medium sized enterprises (SMEs). This research presents the design and validation of a generative adversarial network (GAN) capable of generating synthetic data for daily sales of Chilean SME. The problem that needs to be resolved is the lack of this kind of data within a Chilean fintech company called Dank. This data can be useful in developing an automatic risk evaluation model and, therefore, in reducing business process time, since risk evaluation is currently being carried out by people. The solution allows maintaining the anonymity of the data and using GAN to obtain different synthetic time series, increasing the data by 10%. It uses images from a vector of random numbers that are in temporal coherence and equal distribution. This research allows SMEs to obtain a greater amount of data, with a simple solution, to make better decisions. © The Author(s), under exclusive license to Springer Nature Switzerland AG 2024.</t>
  </si>
  <si>
    <t>Two key questions in cardiac image analysis are to assess the anatomy and motion of the heart from images; and to understand how they are associated with non-imaging clinical factors such as gender, age and diseases. While the first question can often be addressed by image segmentation and motion tracking algorithms, our capability to model and answer the second question is still limited. In this work, we propose a novel conditional generative model to describe the 4D spatio-temporal anatomy of the heart and its interaction with non-imaging clinical factors. The clinical factors are integrated as the conditions of the generative modelling, which allows us to investigate how these factors influence the cardiac anatomy. We evaluate the model performance in mainly two tasks, anatomical sequence completion and sequence generation. The model achieves high performance in anatomical sequence completion, comparable to or outperforming other state-of-the-art generative models. In terms of sequence generation, given clinical conditions, the model can generate realistic synthetic 4D sequential anatomies that share similar distributions with the real data. The code and the trained generative model are available at https://github.com/MengyunQ/CHeart.  © 1982-2012 IEEE.</t>
  </si>
  <si>
    <t>Video deraining is a critical task in computer vision, as rain streaks degrade the image quality and affect the performance of outdoor vision tasks. Most existing methods are trained on synthetic data, making it difficult to simulate the diverse morphological features of rain in real scenes. For this reason, a video rain removal network with multi-scale feature fusion is proposed. Semi-supervised learning is used to combine synthetic and real data training, and the rain removal network is assisted by a rain streak generation network for rain removal. A multi-scale efficient channel attention mechanism is introduced into the rain removal network for feature fusion to capture spatial features and temporal correlations with less computational resources. Tested on the NTURain dataset, PSNR is improved by 1.73 dB and SSIM by 0.0060 compared to the state-of-the-art method. Experiments demonstrate that it shows good performance in both quantitative metrics and qualitative analysis.  © 2024 IEEE.</t>
  </si>
  <si>
    <t>We propose a twin support vector quantile regression (TSVQR) to capture the heterogeneous and asymmetric information in modern data. Using a quantile parameter, TSVQR effectively depicts the heterogeneous distribution information with respect to all portions of data points. Correspondingly, TSVQR constructs two smaller sized quadratic programming problems (QPPs) to generate two nonparallel planes to measure the distributional asymmetry between the lower and upper bounds at each quantile level. The QPPs in TSVQR are smaller and easier to solve than those in previous quantile regression methods. Moreover, the dual coordinate descent algorithm for TSVQR also accelerates the training speed. Experimental results on six artificial data sets, five benchmark data sets, two large scale data sets, two time-series data sets, and two imbalanced data sets indicate that the TSVQR outperforms previous quantile regression methods in terms of the effectiveness of completely capturing the heterogeneous and asymmetric information and the efficiency of the learning process. © 2023 Elsevier Ltd</t>
  </si>
  <si>
    <t>Data augmentation is the practice of applying various transformations to existing data to increase their size and diversity without collecting new data. While augmentation strategies are widely recognized and implemented in image-based deep learning (DL) workflows, the degree to which they are effective in the time series domain is unclear. This paper experimentally evaluates the utility of various common time series augmentation techniques, especially those relevant to the medical sector where data limitations are prevalent. We thoroughly examine popular time series augmentation and synthetic data generation methods to evaluate their effectiveness in downstream classification tasks, encompassing both traditional and DL-based approaches. This research aims to offer insights into the applicability and efficacy of data augmentation strategies in improving model generalization and mitigating data scarcity challenges, with a focus on biomedical time-series data. © The Author(s), under exclusive license to Springer Nature Switzerland AG 2024.</t>
  </si>
  <si>
    <t>In the human cardiovascular system (CVS), the interaction between the left and right ventricles of the heart is influenced by the septum and the pericardium. Computational models of the CVS can capture this interaction, but this often involves approximating solutions to complex nonlinear equations numerically. As a result, numerous models have been proposed, where these nonlinear equations are either simplified, or ventricular interaction is ignored. In this work, we propose an alternative approach to modelling ventricular interaction, using a hybrid neural ordinary differential equation (ODE) structure. First, a lumped parameter ODE model of the CVS (including a Newton-Raphson procedure as the numerical solver) is simulated to generate synthetic time-series data. Next, a hybrid neural ODE based on the same model is constructed, where ventricular interaction is instead set to be governed by a neural network. We use a short range of the synthetic data (with various amounts of added measurement noise) to train the hybrid neural ODE model. Symbolic regression is used to convert the neural network into analytic expressions, resulting in a partially learned mechanistic model. This approach was able to recover parsimonious functions with good predictive capabilities and was robust to measurement noise.  © 2024 The Authors.</t>
  </si>
  <si>
    <t>Generative models for time series data have been able to preserve the temporal dynamics of the original time series and are extremely successful in generating realistic synthetic data. However, in the real world, time series data can be disaggregated by various attributes of interest, thereby forming a hierarchical structure, often referred to as hierarchical time series data. Existing models for time series generation do not capture the structural dynamics (inter-level relationships of the hierarchy) of hierarchical time series data. Therefore, in this research, for the first time, we introduce HierTGAN, an auto-regressive generative adversarial network (GAN) for hierarchical time series generation. The proposed HierTGAN solves for an equivalent inter-level relationship within the embedding space generated by an autoencoder. Multiple experiments have been performed to evaluate the effectiveness of HierTGAN in generating realistic synthetic hierarchical time series data.  © 2024 ACM.</t>
  </si>
  <si>
    <t>Cell surface membrane deformations underpin fundamental biological processes, such as cell division, motility, or uptake of fluid or particles. Fast lightsheet timelapse microscopy enables imaging these dynamic processes in 3D with high spatial and temporal resolution, generating large imaging datasets that can be challenging to analyse, in part due to their size. We introduce heterogeneous graph convolutional neural networks (hGCNs) to analyse dynamic features on triangulated cell surfaces, reducing the dimensionality to 2D + time. Construction of the underlying spatio-temporal hypergraph employs spectral graph correspondence techniques to map surface nodes between time frames. The utility of hGCNs is demonstrated using synthetic data, showing the ability to discriminate between temporally varying features and to identify the growth stage of thin protrusions on the cell surface known as filopodia. We achieve robust performance, with an F1 score of 0.952 when classifying the life cycle of filopodia in simulated lung cancer cells. Our generic approach has potential for adaptation to numerous other dynamic features on cell surfaces. © 2024 IEEE.</t>
  </si>
  <si>
    <t>Advances in remote sensing image processing techniques have further increased the demand for annotated datasets. However, preparing annotated multi-temporal 2D/3D multimodal data is especially challenging, both for the increased costs of the annotation step and the lack of multimodal acquisitions available on the same area. We introduce the Simulated Multimodal Aerial Remote Sensing (SMARS) dataset, a synthetic dataset aimed at the tasks of urban semantic segmentation, change detection, and building extraction, along with a description of the pipeline to generate them and the parameters required to set our rendering. Samples in the form of orthorectified photos, digital surface models and ground truth for all the tasks are provided. Unlike existing datasets, orthorectified images and digital surface models are derived from synthetic images using photogrammetry, yielding more realistic simulations of the data. The increased size of SMARS, compared to available datasets of this kind, facilitates both traditional and deep learning algorithms. Reported experiments from state-of-the-art algorithms on SMARS scenes yield satisfactory results, in line with our expectations. Both benefits of the SMARS datasets and constraints imposed by its use are discussed. Specifically, building detection on the SMARS-real Potsdam cross-domain test demonstrates the quality and the advantages of proposed synthetic data generation workflow. SMARS is published as an ISPRS benchmark dataset and can be downloaded from https://www2.isprs.org/commissions/comm1/wg8/benchmark_smars/. © 2023 The Author(s)</t>
  </si>
  <si>
    <t>Machine learning (ML) algorithms have produced remarkable advances in streamflow prediction, exceeding the performance of calibrated conceptual and physics-based hydrological models that have been developed over many decades. ML algorithms seem to overcome the issue of errors known to be present in rainfall and streamflow estimates that have hindered the performance of hydrological models for decades. In this paper, we propose a methodology for testing and benchmarking ML algorithms using artificial data generated by physically-based hydrological models. Our approach makes it possible to design controlled numerical experiments that can improve our understanding of this new generation of black-box models. We conducted a diagnostics study to demonstrate our methodology in which we attempted to determine if ML algorithms can identify a function relating streamflow and rainfall. This exercise combined the implementation of the distributed hillslope-link hydrological model (HLM) on a 4,385 km2 basin driven by precipitation fields created using the stochastic storm transposition (SST) framework, and an advanced deep learning algorithm based on gated recurrent unit (GRU)-Attention neural networks. The data generated allowed us to create prediction scenarios that are equivalent to the hindcast and real-time forecast problems. We proposed a set of scale-independent performance metrics to evaluate the results of our experiment and found that the GRU can correctly identify a predictive function for all analyzed locations in the river network. We concluded that under the circumstances tested in this study, deep learning can identify the transformation function when trained in Hindcast Mode, making it a powerful tool to determine the streamflow response of a basin to predetermined rainfall scenarios. However, it fails to significantly outperform the predictions of temporal persistence when tested in Forecast Mode. © 2023 Elsevier B.V.</t>
  </si>
  <si>
    <t>The recent availability of electronic health records (EHRs) have provided enormous opportunities to develop artificial intelligence (AI) algorithms. However, patient privacy has become a major concern that limits data sharing across hospital settings and subsequently hinders the advances in AI. Synthetic data, which benefits from the development and proliferation of generative models, has served as a promising substitute for real patient EHR data. However, the current generative models are limited as they only generate single type of clinical data for a synthetic patient, i.e., either continuous-valued or discrete-valued. To mimic the nature of clinical decision-making which encompasses various data types/sources, in this study, we propose a generative adversarial network (GAN) entitled EHR-M-GAN that simultaneously synthesizes mixed-type timeseries EHR data. EHR-M-GAN is capable of capturing the multidimensional, heterogeneous, and correlated temporal dynamics in patient trajectories. We have validated EHR-M-GAN on three publicly-available intensive care unit databases with records from a total of 141,488 unique patients, and performed privacy risk evaluation of the proposed model. EHR-M-GAN has demonstrated its superiority over state-of-the-art benchmarks for synthesizing clinical timeseries with high fidelity, while addressing the limitations regarding data types and dimensionality in the current generative models. Notably, prediction models for outcomes of intensive care performed significantly better when training data was augmented with the addition of EHR-M-GAN-generated timeseries. EHR-M-GAN may have use in developing AI algorithms in resource-limited settings, lowering the barrier for data acquisition while preserving patient privacy. © 2023, The Author(s).</t>
  </si>
  <si>
    <t>Background and Objective: Comorbidities, defined as the presence of co-existing diseases, progress through complex temporal patterns among patients. Learning such dynamics from electronic health records is crucial for understanding the coevolution of diseases. In general, medical records are represented through temporal sequences of clinical variables together with their diagnosis. However, we consider the specific problem where most of the diagnoses are missing. We present a novel probabilistic generative model with a three-fold objective: (i) identify and segment the medical history of patients into treatments associated with comorbidities; (ii) learn the model associated with each identified disease treatment; and (iii) discover subtypes of patients with similar coevolution of comorbidities. Methods: To this end, the model considers a latent structure for the sequences, where patients are modeled by a latent class defined by the evolution of their comorbidities, and each observed medical event of their clinical history is associated with a latent disease. The learning process is performed using an Expectation-Maximization algorithm that considers the exponential number of configurations of the latent variables and is efficiently solved with dynamic programming. Results: The evaluation of the method is carried out both on synthetic and real world data: the experiments on synthetic data show that the learning procedure allows the generative model underlying the data to be recovered; the experiments on real medical data show accurate results in the segmentation of sequences into different treatments, subtyping of patients and diagnosis imputation. Conclusion: We present an interpretable generative model that handles the incompleteness of EHRs and describes the different joint evolution of coexisting diseases depending on the active comorbidities of the patient at each moment. © 2023 Elsevier B.V.</t>
  </si>
  <si>
    <t>The latest improvements in end-to-end Automatic Speech Recognition (ASR) systems have achieved outstanding results and have thus enabled the creation of state-of-the-art models for well-resourced languages. However, most languages, such as Tigrinya, are under-resourced, discouraging field efforts. Tigrinya is a Semitic language with over nine million speakers. This paper presents the first hybrid Connectionist Temporal Classification (CTC) with an attention-based end-to-end speaker-independent ASR model for Tigrinya. This initiative constructed new text and speech corpora encompassing multiple domains and thorough pre-processing, which amounted to about 170,000 phrases and sentences of text and 30 h of speech corpus. Data augmentation was applied to generate synthetic data for better generalization capability. A Recurrent Neural Network Language Model (RNN-LM) was also used for post-processing to complement the model to achieve even better results. Multiple experiments were conducted with different settings and parameters. Whilst keeping the data size/split constant and employing various combinations of data augmentation techniques along with varying LM’s vocabulary size showed improved performances, increasing the vocabulary size from 5k to 20k resulted in minute decoding improvement. Our best model exhibited a Character Error Rate (CER) of 14.28% and a Word Error Rate (WER) of 36.01%, which is significant considering this end-to-end approach is the first of its kind for the under-resourced Tigrinya language. © The Author(s), under exclusive license to Springer Nature Switzerland AG 2024.</t>
  </si>
  <si>
    <t>Financial firms commonly process and store billions of time-series data, generated continuously and at a high frequency. To support efficient data storage and retrieval, specialized time-series databases and systems have emerged. These databases support indexing and querying of time-series by a constrained Structured Query Language(SQL)-like format to enable queries like "Stocks with monthly price returns greater than 5%", and expressed in rigid formats. However, such queries do not capture the intrinsic complexity of high dimensional time-series data, which can often be better described by images or language (e.g., "A stock in low volatility regime"). Moreover, the required storage, computational time, and retrieval complexity to search in the time-series space are often non-trivial. In this paper, we propose and demonstrate a framework to store multi-modal data for financial time-series in a lower-dimensional latent space using deep encoders, such that the latent space projections capture not only the time series trends but also other desirable information or properties of the financial time-series data (such as price volatility). Moreover, our approach allows user-friendly query interfaces, enabling natural language text or sketches of time-series, for which we have developed intuitive interfaces. We demonstrate the advantages of our method in terms of computational efficiency and accuracy on real historical data as well as synthetic data, and highlight the utility of latent-space projections in the storage and retrieval of financial time-series data with intuitive query modalities. © 2023 ACM.</t>
  </si>
  <si>
    <t>This article is part of the Physical Review Research collection titled Physics of Neuroscience. To generate actions in the face of physiological delays, the brain must predict the future. Here we explore how prediction may lie at the core of brain function by considering a neuron predicting the future of a scalar time series input. Assuming that the dynamics of the lag vector (a vector composed of several consecutive elements of the time series) are locally linear, normal mode decomposition decomposes the dynamics into independently evolving (eigen)modes allowing for straightforward prediction. We propose that a neuron learns the top mode and projects its input onto the associated subspace. Under this interpretation, the temporal filter of a neuron corresponds to the left eigenvector of a generalized eigenvalue problem. We mathematically analyze the operation of such an algorithm on noisy observations of synthetic data generated by a linear system. Interestingly, the shape of the temporal filter varies with the signal-to-noise ratio (SNR): a noisy input yields a monophasic filter and a growing SNR leads to multiphasic filters with progressively greater number of phases. Such variation in the temporal filter with input SNR resembles that observed experimentally in biological neurons.  © 2024 authors. Published by the American Physical Society. Published by the American Physical Society under the terms of the Creative Commons Attribution 4.0 International license. Further distribution of this work must maintain attribution to the author(s) and the published article's title, journal citation, and DOI.</t>
  </si>
  <si>
    <t>The increasing reliance on data-driven decisions across industries has accentuated the importance of machine learning models. However, these models often encounter challenges that can be effectively addressed by ensuring the provision of quality data in large quantities. This is where GANs are thriving as they help to tackle data shortage and privacy issues by generating synthetic data that is statistically similar to the original data. Enterprise data is mostly tabular and the existing GAN algorithms have limited focus on tabular data. Most of these GANs focus on only static or point-in-time tabular data and very few of them focus on time series or dynamic data. Therefore, there is a crucial need for a generic model capable of generating both static and time-dependent features in tabular data, given that real-world business problems involve both static and time-dependent or time-series values. In this paper, by using GAN architecture embedded with a transformer, we propose a novel methodology to generate synthetic data that is a mix of static and time-dependent or time-series features. This work presents underlying mathematical principles and empirical evaluations that demonstrate superior performance compared to existing models, showcasing improved sample quality and diversity. We support our claim with experimental results and conclude that the proposed state-of-the-art methodology is better than the existing architectures.  © 2024 IEEE.</t>
  </si>
  <si>
    <t>We introduce a novel approach to training data augmentation in brain–computer interfaces (BCIs) using neural field theory (NFT) applied to EEG data from motor imagery tasks. BCIs often suffer from limited accuracy due to a limited amount of training data. To address this, we leveraged a corticothalamic NFT model to generate artificial EEG time series as supplemental training data. We employed the BCI competition IV ‘2a’ dataset to evaluate this augmentation technique. For each individual, we fitted the model to common spatial patterns of each motor imagery class, jittered the fitted parameters, and generated time series for data augmentation. Our method led to significant accuracy improvements of over 2% in classifying the “total power” feature, but not in the case of the “Higuchi fractal dimension” feature. This suggests that the fit NFT model may more favorably represent one feature than the other. These findings pave the way for further exploration of NFT-based data augmentation, highlighting the benefits of biophysically accurate artificial data. Copyright © 2024 Polyakov, Robinson, Muller and Shriki.</t>
  </si>
  <si>
    <t>Purpose : Synthetic realistic-looking bronchoscopic videos are needed to develop and evaluate depth estimation methods as part of investigating vision-based bronchoscopic navigation system. To generate these synthetic videos under the circumstance where access to real bronchoscopic images/image sequences is limited, we need to create various realistic-looking image textures of the airway inner surface with large size using a small number of real bronchoscopic image texture patches. Methods : A generative adversarial networks-based method is applied to create realistic-looking textures of the airway inner surface by learning from a limited number of small texture patches from real bronchoscopic images. By applying a purely convolutional architecture without any fully connected layers, this method allows the production of textures with arbitrary size. Results : Authentic image textures of airway inner surface are created. An example of the synthesized textures and two frames of the thereby generated bronchoscopic video are shown. The necessity and sufficiency of the generated textures as image features for further depth estimation methods are demonstrated. Conclusions : The method can generate textures of the airway inner surface that meet the requirements for the texture itself and for the thereby generated bronchoscopic videos, including “realistic-looking,” “long-term temporal consistency,” “sufficient image features for depth estimation,” and “large size and variety of synthesized textures.” Besides, it also shows advantages with respect to the easy accessibility to required data source. A further validation of this approach is planned by utilizing the realistic-looking bronchoscopic videos with textures generated by this method as training and test data for some depth estimation networks. © 2023, The Author(s).</t>
  </si>
  <si>
    <t>Artistic Neural Style Transfer (NST) has achieved remarkable success for images. However, this is not the case for dynamic 3D environments, such as computer games, where temporal coherence remains a challenge. Our paper presents an approach that uses the G-buffer information available in a game pipeline to generate robust and temporally consistent in-game artistic stylizations based on a style reference image. We use a synthetic dataset created from open-source computer games and demonstrate that the utilization of depth, normals, and edge information enables the stylization process to be more aware of the geometric and semantic aspects of a game scene. The proposed approach builds on previous work by injecting style transfer in the rendering pipeline, while also utilizing G-buffer information during inference time to improve upon the stability of the stylizations, offering a controllable way to stylize computer games in terms of temporal coherence and content preservation. Qualitative and quantitative evaluations of our in-game stylization network demonstrate significantly higher temporal stability compared to existing style transfer approaches when stylizing 3D computer games. IEEE</t>
  </si>
  <si>
    <t>Efficiently recognizing Activities of Daily Living (ADLs) requires overcoming challenges in collecting datasets through innovative approaches. Simultaneously, it involves adapting to the demand for interpreting human activities amidst temporal sequences of actions and interactions with objects, considering real-life scenarios and resource constraints. This study investigates the potential of generating synthetic training data for ADLs recognition using the VirtualHome2KG framework. Furthermore, we investigate the transformative potential of simulating activities in virtual spaces, as evidenced by our survey of real-world activity datasets and exploration of synthetic datasets in virtual environments. Our work explicitly simulates activities in the 3D Unity platform, affording seamless transitions between environments and camera perspectives. Furthermore, we meticulously construct scenarios not only for regular daily activities but also for abnormal activities to detect risky situations for independent living, ensuring the incorporation of critical criteria. We incorporate one contemporary method for abnormal activity detection to demonstrate the efficacy of our simulated activity data. Our findings suggest that our activity scenario preparation accomplishes the intended research objective while paving the way for an interesting research avenue. © 2024 The Author(s). Published by Informa UK Limited, trading as Taylor &amp; Francis Group.</t>
  </si>
  <si>
    <t>Paleoclimate records can be considered low-dimensional projections of the climate system that generated them. Understanding what these projections tell us about past climates, and changes in their dynamics, is a main goal of time series analysis on such records. Laplacian eigenmaps of recurrence matrices (LERM) is a novel technique using univariate paleoclimate time series data to indicate when notable shifts in dynamics have occurred. LERM leverages time delay embedding to construct a manifold that is mappable to the attractor of the climate system; this manifold can then be analyzed for significant dynamical transitions. Through numerical experiments with observed and synthetic data, LERM is applied to detect both gradual and abrupt regime transitions. Our paragon for gradual transitions is the Mid-Pleistocene Transition (MPT). We show that LERM can robustly detect gradual MPT-like transitions for sufficiently high signal-to-noise (S/N) ratios, though with a time lag related to the embedding process. Our paragon of abrupt transitions is the “8.2 ka” event; we find that LERM is generally robust at detecting 8.2 ka-like transitions for sufficiently high S/N ratios, though edge effects become more influential. We conclude that LERM can usefully detect dynamical transitions in paleogeoscientific time series, with the caveat that false positive rates are high when dynamical transitions are not present, suggesting the importance of using multiple records to confirm the robustness of transitions. We share an open-source Python package to facilitate the use of LERM in paleoclimatology and paleoceanography. © 2024. American Geophysical Union. All Rights Reserved.</t>
  </si>
  <si>
    <t>Limit order books are a fundamental and widespread market mechanism. This paper investigates the use of conditional generative models for order book simulation. For developing a trading agent, this approach has drawn recent attention as an alternative to traditional backtesting, due to its ability to react to the presence of the trading agent. We explore the dependence of a state-of-the-art conditional generative adversarial network (CGAN) upon its input features, highlighting both strengths and weaknesses. To do this, we use "adversarial attacks"on the model's features and its mechanism. We then show how these insights can be used to improve the CGAN, both in terms of its realism and robustness. We finish by laying out a roadmap for future work. © 2023 Owner/Author.</t>
  </si>
  <si>
    <t>The superior performance of deep learning in predicting time series processes largely benefits from the large number of training samples. However, in the actual process, sample data is usually difficult to collect and cannot be accurately modeled. In order to solve the problem of small samples in time series prediction, this paper proposes a data augmentation network (ATCLSTM-TimeGAN) based on the attention mechanism and integrating temporal convolutional network and long short-term memory network. By incorporating a Soft-Attention mechanism into the Time-series Generative Adversarial Network (TimeGAN), the problem of dynamic information loss is addressed. Because the input to the generator is a series of random vector, the temporal convolution structure is combined with the Self-Attention mechanism to make the distribution of value in the normalized range interval and the distribution of real data form a corresponding relationship and achieve better data generation performance. In order to verify the authenticity and usefulness of the generated data, this paper compares the distribution differences of the data generated by different data augmentation methods and the predictive performance of the synthesized data when used for prediction. In the actual process dataset, the usefulness of the synthetic data for prediction is further verified. The experimental results show that compared to other data enhancement methods, ATCLSTM-TimeGAN can better cover the distribution of the original data and effectively reduce the prediction error under small samples. © 2023 East China University of Science and Technology. All rights reserved.</t>
  </si>
  <si>
    <t>In reservoir engineering, numerical simulators are crucial for analyzing risks and uncertainties. The decision-making plan is complex due to numerous uncertain variables, which lead to high dimensional spaces, such as porosity and permeability 3-dimensional inputs, and a substantial computational footprint. The scientific literature has directed efforts toward proxy model construction that operates as a faster estimation function. Yet, many samples are needed to develop a reliable solution, increasing the proxy construction time. Our investigation introduces a novel Few-Shot Proxy method, which opens the possibility of dealing with high-dimensional inputs, decreasing simulator dependence without incurring a high computational cost. Our methodology utilized two initial sample sets comprising only 30 and 40 examples each. The data augmentation method ensures the requisite sample diversity essential for robust training. The study leverages the simulator's reservoir uncertainties collection to supplement the variety and representativeness of the training instances. The Few-Shot Proxy method builds upon synthetic data modeling in a Cross-Domain Feature scheme. New training data are assembled based on a meticulous selection of features, underpinned by clustering and metric learning. For time series construction, we exploited the notion of fuzzy logic and prototypical networks to cover the sparse distribution. The proxy method generates the cumulative fluid production curve from geostatistical realizations and provides the risk curve considering an uncertainty distribution. The presented strategy decreased the simulator's processing time by 87%, evaluating the training, validation, testing, and risk analysis steps. In the risk analysis, the symmetric mean absolute percentage error was less than 2% in all cases. © 2023 Elsevier B.V.</t>
  </si>
  <si>
    <t>Collaborative urban traffic forecasting is an emerging area of research. Given the growing number of stakeholders and owners of traffic data, the collaboration between them is extremely important for successful citywide traffic forecasting and management. A stable collaboration between data owners requires a fair and efficient scheme for valuing contributions and distributing rewards. This study proposes the use of synthetic data sets both as a contribution and a reward in collaborative forecasting. This novel approach has several significant advantages over other collaboration schemes like federated model training: it is model-agnostic, privacy-preserving, flexible and enables market mechanisms for contribution valuation. The empirical part of the study illustrates the applicability of the proposed approach, using the real-world split of a road network between organisations. The experimental setup utilises an attention-based spatial-temporal graph neural network as a forecasting model and dynamic factors as an approach to synthetic data generation. The obtained results are analysed and found promising, and the advantages of the proposed approach are articulated. © 2024 The Authors. Published by ELSEVIER B.V.</t>
  </si>
  <si>
    <t>Image deconvolution and denoising is a common postprocessing step to improve the quality of biomedical fluorescence microscopy images. In recent years, this task has been increasingly tackled with the help of supervised deep learning methods. However, generating a large number of training pairs is, if at all possible, often laborious. Here, we present a new deep learning algorithm called DECO-DIP that builds on the Deep Image Prior (DIP) framework and does not rely on training data. We extend DIP by incorporating a novel loss function that, in addition to a standard L2 data term, contains a term to model the underlying image generation forward model. We apply our framework both to synthetic data and Ca2+ microscopy data of biological samples, namely Jurkat T-cells and astrocytes. DECO-DIP outperforms both classical deconvolution and the standard DIP implementation. We further introduce an extension, DECO-DIP-T, which explicitly utilizes the time dependence in live cell microscopy image series. © Der/die Autor(en), exklusiv lizenziert an Springer Fachmedien Wiesbaden GmbH, ein Teil von Springer Nature 2024.</t>
  </si>
  <si>
    <t>Synthetic data generation addresses the challenges of obtaining extensive empirical datasets, offering benefits such as cost-effectiveness, time efficiency, and robust model development. Nonetheless, synthetic data-generation methodologies still encounter significant difficulties, including a lack of standardized metrics for modeling different data types and comparing generated results. This study introduces PVS-GEN, an automated, general-purpose process for synthetic data generation and verification. The PVS-GEN method parameterizes time-series data with minimal human intervention and verifies model construction using a specific metric derived from extracted parameters. For complex data, the process iteratively segments the empirical dataset until an extracted parameter can reproduce synthetic data that reflects the empirical characteristics, irrespective of the sensor data type. Moreover, we introduce the PoR metric to quantify the quality of the generated data by evaluating its time-series characteristics. Consequently, the proposed method can automatically generate diverse time-series data that covers a wide range of sensor types. We compared PVS-GEN with existing synthetic data-generation methodologies, and PVS-GEN demonstrated a superior performance. It generated data with a similarity of up to 37.1% across multiple data types and by 19.6% on average using the proposed metric, irrespective of the data type. © 2024 by the authors.</t>
  </si>
  <si>
    <t>Data scarcity and discontinuity are common occurrences in the healthcare and epidemiological dataset and often is needed to form an educative decision and forecast the upcoming scenario. Often to avoid these problems, these data are processed as monthly/yearly aggregate where the prevalent forecasting tools like Autoregressive Integrated Moving Average (ARIMA), Seasonal Autoregressive Integrated Moving Average (SARIMA), and TBATS often fail to provide satisfactory results. Artificial data synthesis methods have been proven to be a powerful tool for tackling these challenges. The paper aims to propose a novel algorithm named Stochastic Bayesian Downscaling (SBD) algorithm based on the Bayesian approach that can regenerate downscaled time series of varying time lengths from aggregated data, preserving most of the statistical characteristics and the aggregated sum of the original data. The paper presents two epidemiological time series case studies of Bangladesh (Dengue, Covid-19) to showcase the workflow of the algorithm. The case studies illustrate that the synthesized data agrees with the original data regarding its statistical properties, trend, seasonality, and residuals. In the case of forecasting performance, using the last 12 years data of Dengue infection data in Bangladesh, we were able to decrease error terms up to 72.76% using synthetic data over actual aggregated data.  © 2023 Al Mobin, Kamrujjaman.</t>
  </si>
  <si>
    <t>Cryo-EM in single particle analysis is known to have low SNR and requires to utilize several frames of the same particle sample to restore one high-quality image for visualizing that particle. However, the low SNR of cryo-EM movie and motion caused by beam striking make the task very challenging. Video enhancement algorithms in computer vision shed new light on tackling such tasks by utilizing deep neural networks. However, they are designed for natural images with high SNR. Meanwhile, the lack of ground truth in cryo-EM movie seems to be one major limiting factor of the progress. Hence, we present a synthetic cryo-EM movie generation pipeline, which can produce realistic diverse cryo-EM movie datasets with low-SNR movie frames and multiple ground truth values. Then we propose a deep spatio-temporal network (DST-Net) for cryo-EM movie frame enhancement trained on our synthetic data. Spatial and temporal features are first extracted from each frame. Spatio-temporal fusion and high-resolution re-constructor are designed to obtain the enhanced output. For evaluation, we train our model on seven synthetic cryo-EM movie datasets and infer on real cryo-EM data. The experimental results show that DST-Net can achieve better enhancement performance both quantitatively and qualitatively compared with others. IEEE</t>
  </si>
  <si>
    <t>In the real world, Data availability and the accessibility of a large amount of data from various sources is a major issue due to security and authentication aspects as significant obstacles. A large amount of data is required to make accurate decisions. At Present, Researchers and Data Scientists are facing challenges in reliable prediction because of less data availability. Various models are available in the literature for generating the synthetic data. The synthetic data-based model does not provide reliable results. In this paper, we have proposed a novel model for prediction by synthetic time-series data fusion which uses the concept of fusion of the original data and the synthetic data to generate the Meta Data as augmented data. It improve the model learning capacity and the prediction results. The illustration of the proposed model has been done through experiments. The results obtained from experiments show the Metadata outperforms with more accurate, reliable, and effective prediction results than the synthetic data and original data.  © 2024 IEEE.</t>
  </si>
  <si>
    <t>Artificial pancreas requires data from multiple sources for accurate insulin dose estimation. These include data from continuous glucose sensors, past insulin dosage information, meal quantity and time and physical activity data. The effectiveness of closed-loop diabetes management systems might be hampered by the absence of these data caused by device error or lack of compliance by patients. In this study, we demonstrate the effect of output sequence length-driven generative and discriminative model selection in high quality data generation and augmentation. This novel generative adversarial network (GAN) based architecture automatically selects the generator and discriminator architecture based on the desired output sequence length. The proposed model is able to generate glucose, physical activity, meal information data for individual patients. The discriminative scores for Ohio T1DM (2018) dataset were 0.17 ± 0.03 (Inputs: CGM, CHO, Insulin) and 0.15 ± 0.02 (Inputs: CGM, CHO, Insulin, Heart Rate, Steps) and for Ohio T1D (2020) dataset was 0.16 ± 0.02 (Inputs: CGM, CHO, Insulin) and 0.15 ± 0.02 (Inputs: CGM, CHO, Insulin, acceleration). A mixture of generated and real data was used to test predictive scores for glucose forecasting models. The best RMSE and MARD achieved for OhioT1DM patients were 17.19 ± 3.22 and 7.14 ±1.76 for PH=30 min with CGM, CHO, Insulin, heartrate and steps as inputs. Similarly, the RMSE and MARD for real+synthetic data were 15.63 ± 2.57 and 5.86 ± 1.69 respectively. Compared to existing generative models, we demonstrate that sequence length based architecture selection leads to better synthetic data generation for multiple output sequences (CGM, CHO, Insulin) and forecasting accuracy.  © 2013 IEEE.</t>
  </si>
  <si>
    <t>With the rising awareness and interest from researchers, local authorities, and industry in the urban heat island effect, thermal remote sensing data is needed as it allows for identification, tracking, or analysis of land surface temperatures. Yet, the accessibility of appropriate thermal data in both the spatial and temporal domain states an inhibiting factor. Whilst thermal satellite data suffers from both low spatial and temporal resolution, airborne imagery might enable adequate resolutions, however, is not acquired without time and cost consumption. One way to overcome this drawback is the generation of synthetic data, which comprises the simulation of surface temperatures. These rather simplified simulations are either quite fast, as desired in gaming applications, however, highly inaccurate, or rather complex, holistic, time-consuming and computationally intensive, like applied in urban microclimate considerations. In this paper, we present an in-between approach towards the estimation of urban surface temperatures that aims to fill this gap between holistic microclimate simulations and climate maps. © 2024 by SCITEPRESS – Science and Technology Publications, Lda</t>
  </si>
  <si>
    <t>The Earth Cloud, Aerosol and Radiation Explorer mission (EarthCARE) is a multi-instrument cloud-aerosol-radiation process study mission embarking a high spectral resolution lidar, a cloud profiling radar, a multi-spectral imager, and a three-view broadband radiometer. An important aspect of the EarthCARE mission is its focus on instrument synergy. Many L2 products are the result of L1 inputs from one or more instruments. Since no existing complete observational proxy data sets comprised of co-located and co-temporal "EarthCARE-like"data exists, it has been necessary to create synthetic data sets for the testing and development of various retrieval algorithms and the data processing chain. Given the synergistic nature of the processing chain, it is important that the test data are physically consistent across the various instruments. Within the EarthCARE project, a version of the EarthCARE simulator multi-instrument framework (ECSIM) has been used to create unified realistic test data frames. These simulations have been driven using high-resolution atmospheric model data (described in a companion paper). In this paper, the methods used to create the test data scenes are described. In addition, the simulated L1 data corresponding to each scene are presented and discussed.  © 2023 David P. Donovan et al.</t>
  </si>
  <si>
    <t>Background: Biclustering is increasingly used in biomedical data analysis, recommendation tasks, and text mining domains, with hundreds of biclustering algorithms proposed. When assessing the performance of these algorithms, more than real datasets are required as they do not offer a solid ground truth. Synthetic data surpass this limitation by producing reference solutions to be compared with the found patterns. However, generating synthetic datasets is challenging since the generated data must ensure reproducibility, pattern representativity, and real data resemblance. Results: We propose G-Bic, a dataset generator conceived to produce synthetic benchmarks for the normative assessment of biclustering algorithms. Beyond expanding on aspects of pattern coherence, data quality, and positioning properties, it further handles specificities related to mixed-type datasets and time-series data.G-Bic has the flexibility to replicate real data regularities from diverse domains. We provide the default configurations to generate reproducible benchmarks to evaluate and compare diverse aspects of biclustering algorithms. Additionally, we discuss empirical strategies to simulate the properties of real data. Conclusion: G-Bic is a parametrizable generator for biclustering analysis, offering a solid means to assess biclustering solutions according to internal and external metrics robustly. © 2023, The Author(s).</t>
  </si>
  <si>
    <t>Long-term dependence is an essential feature for the predictability of time series. Estimating the parameter that describes long memory is essential to describing the behavior of time series models. However, most long memory estimation methods assume that this parameter has a constant value throughout the time series, and do not consider that the parameter may change over time. In this work, we propose an automated methodology that combines the estimation methodologies of the fractional differentiation parameter (and/or Hurst parameter) with its application to Recurrent Neural Networks (RNNs) in order for said networks to learn and predict long memory dependencies from information obtained in nonlinear time series. The proposal combines three methods that allow for better approximation in the prediction of the values of the parameters for each one of the windows obtained, using Recurrent Neural Networks as an adaptive method to learn and predict the dependencies of long memory in Time Series. For the RNNs, we have evaluated four different architectures: the Simple RNN, LSTM, the BiLSTM, and the GRU. These models are built from blocks with gates controlling the cell state and memory. We have evaluated the proposed approach using both synthetic and real-world data sets. We have simulated ARFIMA models for the synthetic data to generate several time series by varying the fractional differentiation parameter. We have evaluated the proposed approach using synthetic and real datasets using Whittle’s estimates of the Hurst parameter classically obtained in each window. We have simulated ARFIMA models in such a way that the synthetic data generate several time series by varying the fractional differentiation parameter. The real-world IPSA stock option index and Tree Ringtime series datasets were evaluated. All of the results show that the proposed approach can predict the Hurst exponent with good performance by selecting the optimal window size and overlap change. © 2023 by the authors.</t>
  </si>
  <si>
    <t>We are witnessing the digitalization era, where artificial intelligence (AI)/machine learning (ML) models are mandatory to transform this data deluge into actionable information. However, these models require large, high-quality datasets to predict high reliability/accuracy. Even with the maturity of Internet of Things (IoT) systems, there are still numerous scenarios where there is not enough quantity and quality of data to successfully develop AI/ML-based applications that can meet market expectations. One such scenario is precision agriculture, where operational data generation is costly and unreliable due to the extreme and remote conditions of numerous crops. In this paper, we investigated the generation of synthetic data as a method to improve predictions of AI/ML models in precision agriculture. We used generative adversarial networks (GANs) to generate synthetic temperature data for a greenhouse located in Murcia (Spain). The results reveal that the use of synthetic data significantly improves the accuracy of the AI/ML models targeted compared to using only ground truth data. © 2023, The Author(s).</t>
  </si>
  <si>
    <t>Model quantization is a prevalent method to compress and accelerate neural networks. Most existing quantization methods usually require access to real data to improve the performance of quantized models, which is often infeasible in some scenarios with privacy and security concerns. Recently, data-free quantization has been widely studied to solve the challenge of not having access to real data by generating synthetic data, among which generator-based data-free quantization is an important type. Previous generator-based methods focus on improving the performance of quantized models by optimizing the spatial distribution of synthetic data, while ignoring the study of changes in synthetic data from a temporal perspective. In this work, we reveal that generator-based data-free quantization methods usually suffer from the issue that synthetic data show homogeneity in the mid-to-late stages of the generation process due to the stagnation of the generator update, which hinders further improvement of the performance of the quantization model. To solve the above issue, we propose introducing the discrepancy between the full-precision and quantized models as new supervision information to update the generator. Specifically, we propose a simple yet effective adversarial Gaussian-margin loss, which promotes continuous updating of the generator by adding more supervision information to the generator when the discrepancy between the full-precision and quantized models is small, thereby generating heterogeneous synthetic data. Moreover, to mitigate the homogeneity of the synthetic data further, we augment the synthetic data with linear interpolation. Our proposed method can also promote the performance of other generator-based data-free quantization methods. Extensive experimental results show that our proposed method achieves superior performances for various settings on data-free quantization, especially in ultra-low-bit settings, such as 3-bit. IEEE</t>
  </si>
  <si>
    <t>Objective: The challenge of mixed-integer temporal data, which is particularly prominent for medication use in the critically ill, limits the performance of predictive models. The purpose of this evaluation was to pilot test integrating synthetic data within an existing dataset of complex medication data to improve machine learning model prediction of fluid overload. Materials and methods: This retrospective cohort study evaluated patients admitted to an ICU ≥ 72 h. Four machine learning algorithms to predict fluid overload after 48–72 h of ICU admission were developed using the original dataset. Then, two distinct synthetic data generation methodologies (synthetic minority over-sampling technique (SMOTE) and conditional tabular generative adversarial network (CTGAN)) were used to create synthetic data. Finally, a stacking ensemble technique designed to train a meta-learner was established. Models underwent training in three scenarios of varying qualities and quantities of datasets. Results: Training machine learning algorithms on the combined synthetic and original dataset overall increased the performance of the predictive models compared to training on the original dataset. The highest performing model was the meta-model trained on the combined dataset with 0.83 AUROC while it managed to significantly enhance the sensitivity across different training scenarios. Discussion: The integration of synthetically generated data is the first time such methods have been applied to ICU medication data and offers a promising solution to enhance the performance of machine learning models for fluid overload, which may be translated to other ICU outcomes. A meta-learner was able to make a trade-off between different performance metrics and improve the ability to identify the minority class. © 2023 Elsevier Ltd</t>
  </si>
  <si>
    <t>Manufacturing systems are often characterized by a complex dynamic behavior. In this context, machine learning (ML) offers great potential for a better understanding of such systems to reduce operating costs while at the same time ensure a reliable process control. However, the training procedure including the training data generation to set up the ML model is time-consuming and cost intensive. Especially, the consideration of faulty process states to avoid unbalanced data sets is associated with a high technical effort due to their low likelihood of occurrence in a running production. Therefore, this study proposes a simulation-based data augmentation method which integrates synthetic data into the training procedure of ML models to estimate wear in high-speed forming processes inline. The synthetic data is generated by a rudimentary simulation of the punch phase during a blanking process, which allows a parameterized variation of the abrasive wear states. To quantify the potential of the approach, the performance of the ML model based on synthetic data is compared with a reference ML model trained with experimentally acquired force signals. The proposed method significantly reduces the effort required to create a training data set, and only requires an initial set of time series representing a single wear state to validate the simulation model. At the same time, the augmented ML model estimates the current wear state during the blanking process with a mean absolute deviation of 15 µm from the target wear state described by the cutting edge radii of the tool, considering sensorial acquired force signals as a test input. © The Author(s), under exclusive license to Springer Nature Switzerland AG 2024.</t>
  </si>
  <si>
    <t>When using neural networks to predict low-frequency data of land seismic exploration, the biggest challenge is the difficulty in obtaining the wavelets of real seismic data. Training data that replicate the waveform structure of real seismic data are not easy to be generated. When a network trained with seismic records generated with other wavelets is directly applied to real data, it often can only approximate the prediction or, in some cases, cannot predict low-frequency data of land seismic data at all. Therefore, we propose a new approach that utilizes cross-convolutions to approximately unify the wavelets of real and simulated training seismic data. This allows the trained network to be used for predicting low-frequency data. Furthermore, the wavelets of the predicted low-frequency data are also known, which is more advantageous for subsequent full-waveform inversion (FWI). We employ two different wavelets to simulate real-world application scenarios. A simple layered model is utilized to validate the feasibility of the proposed method, and its generalization is tested on more complex Marmousi and overthrust models. For field data, better results can also be obtained using our methods. © 2024 IEEE.</t>
  </si>
  <si>
    <t>This paper introduces SudokuSens, a generative framework for automated generation of training data in machine-learning-based Internet-of-Things (IoT) applications, such that the generated synthetic data mimic experimental configurations not encountered during actual sensor data collection. The framework improves the robustness of resulting deep learning models, and is intended for IoT applications where data collection is expensive. The work is motivated by the fact that IoT time-series data entangle the signatures of observed objects with the confounding intrinsic properties of the surrounding environment and the dynamic environmental disturbances experienced. To incorporate sufficient diversity into the IoT training data, one therefore needs to consider a combinatorial explosion of training cases that are multiplicative in the number of objects considered and the possible environmental conditions in which such objects may be encountered. Our framework substantially reduces these multiplicative training needs. To decouple object signatures from environmental conditions, we employ a Conditional Variational Autoencoder (CVAE) that allows us to reduce data collection needs from multiplicative to (nearly) linear, while synthetically generating (data for) the missing conditions. To obtain robustness with respect to dynamic disturbances, a session-aware temporal contrastive learning approach is taken. Integrating the aforementioned two approaches, SudokuSens significantly improves the robustness of deep learning for IoT applications. We explore the degree to which SudokuSens benefits downstream inference tasks in different data sets and discuss conditions under which the approach is particularly effective.  © 2023 Copyright is held by the owner/author(s). Publication rights licensed to ACM.</t>
  </si>
  <si>
    <t>Nonintrusive load monitoring (NILM) strives to achieve real-time monitoring of individual appliance energy consumption and usage by leveraging aggregate power readings. Most of the existing NILM models are based on machine learning. To improve the generalization and accuracy of NILM models, it is crucial to expand the dataset. However, collecting a large amount of power data is a challenging and common task. To address this, we propose a novel model called conditional-time-series generative adversarial network (C-TimeGAN), which extends upon TimeGAN by incorporating constraint conditions to generate high-quality and realistic appliance trajectories. This model preserves the benefits of unsupervised GANs’ flexibility and supervised training’s stepwise control in TimeGAN while addressing challenges in appliance data generation, such as rapid power changes and transients. In addition, we utilize a one-class support vector machine (OCSVM) for postprocessing to further enhance data quality by detecting anomalies and removing outliers. Experiments show that the synthetic data from our C-TimeGAN+ model (C-TimeGAN integrated with OCSVM) outperform the baseline in terms of both quality and quantity, exhibiting higher fidelity, diversity, and novelty. Furthermore, C-TimeGAN+ serves as a practical data augmentation tool, enhancing disaggregation accuracy and generalization of other NILM models. We also discuss the optimal proportion of synthetic data for augmentation, improving the practical applicability of the data. © 2024 IEEE.</t>
  </si>
  <si>
    <t>Data-driven methods with deep neural networks demonstrate promising results for accurate modeling in soft robots. However, deep neural network models rely on voluminous data in discovering the complex and nonlinear representations inherent in soft robots. Consequently, while it is not always possible, a substantial amount of effort is required for data acquisition, labeling, and annotation. This article introduces a data-driven learning framework based on synthetic data to circumvent the exhaustive data collection process. More specifically, we propose a novel time series generative adversarial network with a self-attention mechanism, Transformer TimeGAN (TTGAN) to precisely learn the complex dynamics of a soft robot. On top of that, the TTGAN is incorporated with a conditioning network that enables it to produce synthetic data for specific soft robot behaviors. The proposed framework is verified on a widely used pneumatic-based soft gripper as an exemplary experimental setup. Experimental results demonstrate that the TTGAN generates synthetic time series data with realistic soft robot dynamics. Critically, a combination of the synthetic and only partially available original data produces a data-driven model with estimation accuracy comparable to models obtained from using complete original data. © Mary Ann Liebert, Inc.</t>
  </si>
  <si>
    <t>We present a methodology to estimate quantitatively the area and depth of horizontal defects that generate heat in non-destructive tests such as burst vibrothermography or inductive thermography, without previous knowledge of the shape of the heat source. The method is based on extracting the temporal evolution of the temperature at the centre of the heated region, together with the thermogram obtained at the end of the excitation. The temperature displayed in this thermogram is averaged in circumferences concentric with the centre of the heated region to obtain an averaged radial profile which is fitted, together with the temporal evolution of the temperature, to a circular heat source model. By fitting synthetic data corresponding to rectangular heat sources with added noise, we analyse the accuracy of the method to retrieve the area and depth of the heat source for different depths and aspect ratios. Experimental results show that the method is able to estimate the area and depth of heat sources with aspect ratios below 1/1.5 with accuracy of about 10%. © 2023, The Author(s).</t>
  </si>
  <si>
    <t>In this paper, we present a new laser speckle contrast analysis algorithm that relies on temporal correlations between speckle images. Our approach involves analyzing consecutive frames from a sequence of speckle images using the proposed algorithm to generate a speckle contrast map. To evaluate its performance, the algorithm is tested on synthetic data with known decorrelation parameters, as well as speckle image sequences obtained from experimental data recorded for plant and seed samples. A comparison with other reported methods demonstrates that our algorithm produces an enhanced contrast map while achieving improved computation performance.  © 2024 IEEE.</t>
  </si>
  <si>
    <t>Data scarcity is a significant obstacle for modern data science and artificial intelligence research communities. The fact that abundant data are a key element of a powerful prediction model is well known through various past studies. However, industrial control systems (ICS) are operated in a closed environment due to security and privacy issues, so collected data are generally not disclosed. In this environment, synthetic data generation can be a good alternative. However, ICS datasets have time-series characteristics and include features with short- and long-term temporal dependencies. In this paper, we propose the attention-based variational recurrent autoencoder (AVRAE) for generating time-series ICS data. We first extend the evidence lower bound of the variational inference to time-series data. Then, a recurrent neural-network-based autoencoder is designed to take this as the objective. AVRAE employs the attention mechanism to effectively learn the long-term and short-term temporal dependencies ICS data implies. Finally, we present an algorithm for generating synthetic ICS time-series data using learned AVRAE. In a comprehensive evaluation using the ICS dataset HAI and various performance indicators, AVRAE successfully generated visually and statistically plausible synthetic ICS data. © 2023 by the authors.</t>
  </si>
  <si>
    <t>The availability of historical process data in predictive maintenance is often insufficient to train complex machine learning models. To address this issue, techniques for data augmentation and synthesis have been developed, including the use of Generative Adversarial Networks (GANs). In this paper, the authors apply the GAN-based approach to synthesize simulated time-series data. Experiments are carried out to find a trade-off between the amount of labeled data needed and the accuracy of the synthetic data for downstream tasks. The authors find that using 40% of the original data for training the GAN results in synthetic data containing the same information for downstream tasks as the original data, leading to an estimated speedup of  60% in the initial computing time. The results of the evaluation for the authors’ own FEM simulation data, as well as for the Tennessee-Eastman benchmark dataset, are presented, demonstrating the potential of GANs in reducing time and energy in process development, while additionally interpolating a fixed parameter grid that is subsequently used for simulation purposes. This work demonstrates the feasibility of using GANs for the generation of high-dimensional time-series data in industrial applications as a supplementary method to classical FEM simulations. © The Author(s), under exclusive license to Springer Nature Singapore Pte Ltd. 2024.</t>
  </si>
  <si>
    <t>Functional brain networks represent dynamic and complex interactions among anatomical regions of interest (ROIs), providing crucial clinical insights for neural pattern discovery and disorder diagnosis. In recent years, graph neural networks (GNNs) have proven immense success and effectiveness in analyzing structured network data. However, due to the high complexity of data acquisition, resulting in limited training resources of neuroimaging data, GNNs, like all deep learning models, suffer from overfitting. Moreover, their capability to capture useful neural patterns for downstream prediction is also adversely affected. To address such challenge, this study proposes BrainSTEAM, an integrated framework featuring a spatio-temporal module that consists of an EdgeConv GNN model, an autoencoder network, and a Mixup strategy. In particular, the spatio-temporal module aims to dynamically segment the time series signals of the ROI features for each subject into chunked sequences. We leverage each sequence to construct correlation networks, thereby increasing the training data. Additionally, we employ the EdgeConv GNN to capture ROI connectivity structures, an autoencoder for data denoising, and mixup for enhancing model training through linear data augmentation. We evaluate our framework on two real-world neuroimaging datasets, ABIDE for Autism prediction and HCP for gender prediction. Extensive experiments demonstrate the superiority and robustness of BrainSTEAM when compared to a variety of existing models, showcasing the strong potential of our proposed mechanisms in generalizing to other studies for connectome-based fMRI analysis.  © 2023 The Authors.</t>
  </si>
  <si>
    <t>Time series data analysis is vital in numerous fields, driven by advancements in deep learning and machine learning. This paper presents a comprehensive overview of data augmen-tation techniques in time series analysis, with a specific focus on their applications within deep learning and machine learning. We commence with a systematic methodology for literature selection, curating 757 articles from prominent databases. Subsequent sections delve into various data augmentation techniques, encom-passing traditional approaches like interpolation and advanced methods like Synthetic Data Generation, Generative Adversarial Networks (GANs), and Variational Autoencoders (VAEs). These techniques address complexities inherent in time series data. Moreover, we scrutinize limitations, including computational costs and overfitting risks. However, it’s essential to note that our analysis does not end with limitations. We also comprehensively analyzed the advantages and applicability of the techniques under consideration. This holistic evaluation allows us to provide a balanced perspective. In summary, this overview illuminates data augmentation’s role in time series analysis within deep and machine-learning contexts. It provides valuable insights for researchers and practitioners, advancing these fields and charting paths for future exploration. © (2024), (Science and Information Organization). All Rights Reserved.</t>
  </si>
  <si>
    <t>Degenerative disorders such as Parkinson’s disease (PD) have an influence on daily activities due to rigidity of muscles, tremor or cognitive impairment. Micrographia, speech intensity, and deficient generation of voluntary saccadic eye movements (Pretegiani and Optican in Front Neurol 8:592, 2017) are manifestations of PD that can be used to devise noninvasive and low cost clinical tests. In this context, we have collected a multimodal dataset that we call Parkinson’s disease Multi-Modal Collection (PDMultiMC), which includes online handwriting, speech signals, and eye movements recordings. We present here the handwriting dataset that we call HandPDMultiMC that will be made publicly available. The HandPDMultiMC dataset includes handwriting samples from 42 subjects (21 PD and 21 controls). In this work we investigate the application of various Deep learning architectures, namely the CNN and the CNN-BLSTM, to PD detection through time series classification. Various approaches such as Spectrograms have been applied to encode pen-based signals into images for the CNN model, while the raw time series are directly used in the CNN-BLSTM. In order to train these models for PD detection on large scale data, various data augmentation approaches for pen-based signals are proposed. Experimental results on our dataset show that the best performance for early PD detection (97.62% accuracy) is reached by a combination of CNN-BLSTM models trained with Jittering and Synthetic data augmentation approaches. We also illustrate that deep architectures can surpass the models trained on pre-engineered features even though the available data is small. © 2020, Springer-Verlag GmbH Germany, part of Springer Nature.</t>
  </si>
  <si>
    <t>Homogenization of climatic time series aims to remove non-climatic biases which come from the technical changes in climate observations. The method comparison tests of the Spanish MULTITEST project (2015–2017) showed that ACMANT was likely the most accurate homogenization method available at that time, although the tested ACMANTv4 version gave suboptimal results when the test data included synchronous breaks for several time series. The technique of combined time series comparison was introduced to ACMANTv5 to better treat this specific problem. Recently performed tests confirm that ACMANTv5 adequately treats synchronous inhomogeneities, but the accuracy has slightly worsened in some other cases. The results for a known daily temperature test dataset for four U.S. regions show that the residual errors after homogenization may be larger with ACMANTv5 than with ACMANTv4. Further tests were performed to learn more about the efficiencies of ACMANTv4 and ACMANTv5 and to find solutions for the problems occurring with the new version. Planned changes in ACMANTv5 are presented in the paper along with related test results. The overall results indicate that the combined time series comparison can be kept in ACMANT, but smaller networks should be generated in the automatic networking process of the method. To improve further the homogenization methods and to obtain more reliable and more solid knowledge about their accuracies, more synthetic test datasets mimicking the true spatio-temporal structures of real climatic data are needed. © 2023 by the author.</t>
  </si>
  <si>
    <t>In the era of data-driven technologies, the need for diverse and high-quality datasets for training and testing machine learning models has become increasingly critical. In this article, we present a versatile methodology, the Generic Methodology for Constructing Synthetic Data Generation (GeMSyD), which addresses the challenge of synthetic data creation in the context of smart devices. GeMSyD provides a framework that enables the generation of synthetic datasets, aligning them closely with real-world data. To demonstrate the utility of GeMSyD, we instantiate the methodology by constructing a synthetic data generation framework tailored to the domain of event-based data modeling, specifically focusing on user interactions with smart devices. Our framework leverages GeMSyD to create synthetic datasets that faithfully emulate the dynamics of human–device interactions, including the temporal dependencies. Furthermore, we showcase how the synthetic data generated using our framework can serve as a valuable resource for machine learning practitioners. By employing these synthetic datasets, we perform a series of experiments to evaluate the performance of a neural-network-based prediction model in the domain of smart device interaction. Our results underscore the potential of synthetic data in facilitating model development and benchmarking. © 2024 by the authors.</t>
  </si>
  <si>
    <t>The data-driven approach to building evaluation is gaining significant popularity. Policies related to the adoption of new energy-saving technologies are now rooted in their actual effects on reducing energy consumption. The pandemic and subsequent war have emphasized the crucial significance of various building aspects, including air quality, indoor comfort (thermal, light, and acoustic), and energy efficiency. Evaluating these aspects necessitates the use of real data, which, unfortunately, is often inaccessible, of low quality, or incomplete. Yet, even in the energy and building fields, data anonymization methods like normalization and aggregation limit the information that can be shared. Therefore, finding more effective ways to collaborate on data without compromising privacy is critical for both data owners and data analysts. According to the European Commission’s Joint Research Centre, synthetic data will play a crucial role in enabling AI. This type of data serves as a unifying bridge between policy support and computational models, unlocking the potential of data that may be hidden in silos. Consequently, it becomes the primary catalyst for AI adoption in business and policy applications across Europe. Additionally, the resulting data not only can be freely shared but also aids in rebalancing under-represented classes in research studies through over-sampling, making it an ideal input for machine learning and AI models. One of the fundamental elements involves developing AI models that can accurately and faithfully reproduce various types of building data, considering factors such as climatic conditions, building and system types, occupancy profiles, and intended use. The present study aims to evaluate potential scenarios and applications of AI models for generating valuable data for both building energy assessments and economic evaluations. © The Author(s), under exclusive license to Springer Nature Switzerland AG 2024.</t>
  </si>
  <si>
    <t>Synthetic generation of biophysical signals caters to diverse applications of test vectors generation, exploration, data augmentation and machine learning training. Arrhythmiator, our contribution is a Python framework to generate synthetically, action potential for explain-ability and explore-ability of pathology (Arrhythmia) influenced cardiac episodes. In this work, we address the problem of large cardiac data-sets need, for deep learning models which are hindered by privacy laws by synthetic generation. We have addressed the problem of explainable computations, multi-scale, by virtue of novel stack sliced polynomial signatures, piece-wise linear and application context driven fitting/filtering in algorithmic framework. To account the problem of lack of standardised pathology specifications we developed PDL (Pathology descriptive language) portal which can be customised. We also addressed the challenge of high turnaround development cycle, inter-operate-ability computation issue by developing a single unified Python framework. To address computational costs, we leverage domain-specific heuristics through sliced state space control algorithms and a constant temporal resolution. We demonstrate the utility of our framework by generating two cases of Tachycardia, one influenced by sodium pump inhibition of spontaneous diastolic depolarisation (SDD) slope and other by ischaemic episode causing maximum diastolic depolarisation (MDP) shift. The concept of the pacemaker hierarchy is encompassed by developing pathology explainable computation as a structure (PECS). We showcase the flexibility and explore-ability of our framework through ease of filter connect profile plug-ins for action potential states upstroke and plateau. We validated the generated waveforms by developing trace and debug algorithms and a reference deviation score which marks the pathology influence. The validator module is a vectored attribute of action potential based on state space control algorithms. © 2023 Elsevier Ltd</t>
  </si>
  <si>
    <t>Cellular traffic prediction is of great importance on the path of enabling 5G mobile networks to perform intelligent and efficient infrastructure planning and management. However, available data are limited to base station logging information. Hence, training methods for generating high-quality predictions that can generalize to new observations across diverse parties are in demand. Traditional approaches require collecting measurements from multiple base stations, transmitting them to a central entity and conducting machine learning operations using the acquire data. The dissemination of local observations raises concerns regarding confidentiality and performance, which impede the applicability of machine learning techniques. Although various distributed learning methods have been proposed to address this issue, their application to traffic prediction remains highly unexplored. In this work, we investigate the efficacy of federated learning applied to raw base station LTE data for time-series forecasting. We evaluate one-step predictions using five different neural network architectures trained with a federated setting on non-identically distributed data. Our results show that the learning architectures adapted to the federated setting yield equivalent prediction error to the centralized setting. In addition, preprocessing techniques on base stations enhance forecasting accuracy, while advanced federated aggregators do not surpass simpler approaches. Simulations considering the environmental impact suggest that federated learning holds the potential for reducing carbon emissions and energy consumption. Finally, we consider a large-scale scenario with synthetic data and demonstrate that federated learning reduces the computational and communication costs compared to centralized settings. © 2023 Elsevier B.V.</t>
  </si>
  <si>
    <t>In recent years, there has been a surge in the development of models for the generation of synthetic mobility data. These models aim to facilitate the sharing of data while safeguarding privacy, all while ensuring high utility and flexibility regarding potential applications. However, current utility evaluation methods fail to fully account for real-life requirements.We evaluate the utility of five state-of-the-art synthesis approaches, each with and without the incorporation of differential privacy (DP) guarantees, in terms of real-world applicability. Specifically, we focus on so-called trip data that encode fine granular urban movements such as GPS-tracked taxi rides. Such data prove particularly valuable for downstream tasks at the road network level. Thus, our initial step involves appropriately map matching the synthetic data and subsequently comparing the resulting trips with those generated by the routing algorithm implemented in OpenStreetMap, which serves as an efficient and privacy-friendly baseline.Out of the five evaluated models, one fails to produce data within reasonable computation time and another generates too many jumps to meet the requirements for map matching. The remaining three models succeed to a certain degree in maintaining spatial distribution, one even with DP guarantees. However, all models struggle to produce meaningful sequences of geo-locations with reasonable trip lengths and to model traffic flow at intersections accurately. It is important to note that trip data encompasses various relevant characteristics beyond spatial distribution, such as temporal information, all of which are discarded by these models. Consequently, our results imply that current synthesis models fall short in their promise of high utility and flexibility.  © 2023 Owner/Author(s).</t>
  </si>
  <si>
    <t>In this contribution we deal with the problem of producing “reasonable” data, when considering recorded energy consumption data, which are at certain sections incomplete and/or erroneous. This task is important, when energy providers employ prediction models for expected energy consumption, which are based on past recorded consumption data, which then of course should be reliable and valid. In a related contribution Yilmaz (2022), GAN-based methods for producing such “artificial data” have been investigated. In this contribution, we describe an alternative and complementary method based on signal inpainting, which has been successfully applied to audio processing Lieb and Stark (2018). After giving a short overview of the theory of proximity-based convex optimization, we describe and adapt an iterative inpainting scheme to our problem. The usefulness of this approach is demonstrated by analyzing real-world-data provided by a German energy supplier. © 2023 The Author(s)</t>
  </si>
  <si>
    <t>Magnetic Resonance Imaging provides unprecedented images of the brain. Unfortunately, scanners and acquisition protocols can significantly impact MRI scans. The development of statistical methods able to reduce this variability without altering the relevant information in the scans, often coined harmonization methods, has been the topic of an increasing research effort supported by the recent growth of publicly available neuroimaging data sets and new possibilities for combining them to achieve greater statistical power. In this work, we focus on the challenges specifically raised by the harmonization of resting-state functional MRI scans. We propose to harmonize resting-state fMRI scans by reducing the impact of covariates such as scanner differences and scanning protocols on their associated functional connectomes and then propagating the changes back to the rs-fMRI time series. We use Riemannian geometric frameworks to preserve the mathematical properties of functional connectomes during their harmonization, and we demonstrate how state-of-the-art harmonization methods can be embedded within these frameworks to reduce covariates effects while preserving the relevant clinical information associated with aging or brain disorders. During our experiments, a large set of synthetic data was generated and processed to compare eighty variants of the proposed approach. The framework achieving the best harmonization was then applied to three low-dimensional data sets made of 712 sets of fMRI time series provided by the ABIDE consortium and two high-dimensional data sets obtained by processing 1527 rs-fMRI scans provided by the Human Connectome Project, the Framingham Heart Study and the Genetics of Brain Structure and Function study. These experiments established that our new framework could successfully harmonize low-dimensional connectomes and voxelwise functional time series and confirmed the need for preserving connectomes properties during their harmonization. © 2023</t>
  </si>
  <si>
    <t>Generating synthetic data is a promising solution for addressing privacy concerns that arise when distributing sensitive health data. In recent years, diffusion models have become the new standard for generating various types of data, while structured state space models have emerged as a powerful approach for capturing long-term dependencies in time series. Our proposed solution, SSSD-ECG, combines these two technologies to generate synthetic 12-lead electrocardiograms (ECGs) based on over 70 ECG statements. As reliable baselines are lacking, we also propose conditional variants of two state-of-the-art unconditional generative models. We conducted a thorough evaluation of the quality of the generated samples by assessing pre-trained classifiers on the generated data and by measuring the performance of a classifier trained only on synthetic data. SSSD-ECG outperformed its GAN-based competitors. Our approach was further validated through experiments that included conditional class interpolation and a clinical Turing test, which demonstrated the high quality of SSSD-ECG samples across a wide range of conditions. © 2023 Elsevier Ltd</t>
  </si>
  <si>
    <t>Business Process Management algorithms are heavily limited by suboptimal algorithmic implementations that cannot leverage state-of-the-art algorithms in the field of relational and graph databases. The recent interest in this discipline for various IT sectors (cybersecurity, Industry 4.0, and e-Health) calls for defining new algorithms improving the performance of existing ones. This paper focuses on generating several traces collected in a log from declarative temporal models by pre-emptively representing those as a specific type of finite state automaton: we show that this task boils down to a single-source multi-target graph traversal on such automaton where both the number of distinct paths to be visited as well as their length are bounded. This paper presents a novel algorithm running in polynomial time over the size of the declarative model represented as a graph and the desired log’s size. The final experiments show that the resulting algorithm outperforms the state-of-the-art data-aware and dataless sequence generations in business process management. © 2023 Copyright held by the owner/author(s).</t>
  </si>
  <si>
    <t>Comparing and contrasting subtle historical patterns is central to time series analysis. Here we introduce a new approach to quantify deviations in the underlying hidden stochastic generators of sequential discrete-valued data streams. The proposed measure is universal in the sense that we can compare data streams without any feature engineering step, and without the need of any hyper-parameters. Our core idea here is the generalization of the Kullback–Leibler divergence, often used to compare probability distributions, to a notion of divergence between finite-valued ergodic stationary stochastic processes. Using this notion of process divergence, we craft a measure of deviation on finite sample paths which we call the sequence likelihood divergence (SLD) which approximates a metric on the space of the underlying generators within a well-defined class of discrete-valued stochastic processes. We compare the performance of SLD against the state of the art approaches, e.g., dynamic time warping (Petitjean et al. in Pattern Recognit 44(3):678–693, 2011) with synthetic data, real-world applications with electroencephalogram data and in gait recognition, and on diverse time-series classification problems from the University of California, Riverside time series classification archive (Thanawin Rakthanmanon and Westover). We demonstrate that the new tool is at par or better in classification accuracy, while being significantly faster in comparable implementations. Released in the publicly domain, we are hopeful that SLD will enhance the standard toolbox used in classification, clustering and inference problems in time series analysis. © 2023, The Author(s), under exclusive licence to Springer-Verlag London Ltd., part of Springer Nature.</t>
  </si>
  <si>
    <t>Global System for Mobile Communications (GSM) data provides valuable insights into travel demand patterns by capturing people's consecutive locations. A major challenge, however, is how the polling interval (PI; the time between consecutive location updates) affects the accuracy in reconstructing the spatio-temporal travel patterns. Longer PIs will lead to lower accuracy and may even miss shorter activities or trips when not properly accounted for. In this paper, we analyze the effects of the PI on the ability to reconstruct an origin–destination (OD) matrix. We also propose and validate a new data-driven method that improves accuracy in case of longer PIs. The new method first learns temporal patterns in activities and trips, based on travel diaries, that are then used to infer activity-travel patterns from the (sparse) GSM traces. Both steps are data-driven thus avoiding any a priori (behavioral, temporal) assumptions. To validate the method we use synthetic data generated from a calibrated agent-based transport model. This gives us ground-truth OD patterns and full experimental control. The analysis results show that with our method it is possible to reliably reconstruct OD matrices even from very small data samples (i.e., travel diaries from a small segment of the population) that contain as little as 1% of the population’s movements. This is promising for real-life applications where the amount of empirical data is also limited. © National Academy of Sciences: Transportation Research Board 2023.</t>
  </si>
  <si>
    <t>Machine learning (ML) and deep learning (DL) have achieved great success in different tasks. These include computer vision, image segmentation, natural language processing, predicting classification, evaluating time series, and predicting values based on a series of variables. As artificial intelligence progresses, new techniques are being applied to areas like optical spectroscopy and its uses in specific fields, such as the agrifood industry. The performance of ML and DL techniques generally improves with the amount of data available. However, it is not always possible to obtain all the necessary data for creating a robust dataset. In the particular case of agrifood applications, dataset collection is generally constrained to specific periods. Weather conditions can also reduce the possibility to cover the entire range of classifications with the consequent generation of imbalanced datasets. To address this issue, data augmentation (DA) techniques are employed to expand the dataset by adding slightly modified copies of existing data. This leads to a dataset that includes values from laboratory tests, as well as a collection of synthetic data based on the real data. This review work will present the application of DA techniques to optical spectroscopy datasets obtained from real agrifood industry applications. The reviewed methods will describe the use of simple DA techniques, such as duplicating samples with slight changes, as well as the utilization of more complex algorithms based on deep learning generative adversarial networks (GANs), and semi-supervised generative adversarial networks (SGANs). © 2023 by the authors.</t>
  </si>
  <si>
    <t>The biophysical properties of a crop are a good indicator of potential crop stress conditions. However, these visible properties cannot indicate areas exhibiting non-visible stress, e.g., early water or nutrient stress. In this research, maize crop biophysical properties including canopy height and Leaf Area Index (LAI), estimated using drone-based RGB images, were used to identify stressed areas in the farm. First, the APSIM process-based model was used to simulate temporal variation in LAI and canopy height under optimal management conditions, and thus used as a reference for estimating healthy crop parameters. The simulated LAI and canopy height were then compared with the ground-truth information to generate synthetic data for training a linear and a random forest model to identify stressed and healthy areas in the farm using drone-based data products. A Healthiness Index was developed using linear as well as random forest models for indicating the health of the crop, with a maximum correlation coefficient of 0.67 obtained between Healthiness Index during the dough stage of the crop and crop yield. Although these methods are effective in identifying stressed and non-stressed areas, they currently do not offer direct insights into the underlying causes of stress. However, this presents an opportunity for further research and improvement of the approach. © 2023 by the authors.</t>
  </si>
  <si>
    <t>The theory of compressive sampling (CS) has revolutionized data compression technology by capitalizing on the inherent sparsity of a signal to enable signal recovery from significantly far fewer samples than what is required by the Nyquist–Shannon sampling theorem. Recent advancement in deep generative models, which can represent high-dimension data in a low-dimension latent space efficiently when trained with big data, has been used to further reduce the sample size for image data compressive sampling. However, compressive sampling for 1D time series data has not significantly benefited from this technological progress. In this study, we investigate the application of different architectures of deep neural networks suitable for time series data compression and propose an efficient method to solve the compressive sampling problem on one-dimensional (1D) structural health monitoring (SHM) data, based on block CS and the vector quantized–variational autoencoder model with a naïve multitask paradigm (VQ-VAE-M). The proposed method utilizes VQ-VAE-M to learn the data characteristics of the signal, replaces the “hard constraint” of sparsity to realize the compressive sampling signal reconstruction and thereby does not need to select the appropriate sparse basis for the signal. A comparative analysis against various CS methods and other deep neural network models was performed in both synthetic data and real-world data from two real bridges in China. The results have demonstrated the superiority of the proposed method, with achieving the smallest reconstruction error of 0.038, 0.034 and 0.021, and the highest reconstruction accuracy of 0.882, 0.892 and 0.936 for compression ratios of 4.0, 2.66, and 2.0, respectively. © 2023 by the authors.</t>
  </si>
  <si>
    <t>Accurate state of health (SOH) estimation constitutes a critical task for systems employing lithium-ion (Li-ion) batteries. However, many current studies that focus on data-driven SOH estimation methods ignore the battery degradation modes (DMs). This article proposes a two-stage framework to develop an SOH estimation model for Li-ion batteries considering the transferred DM knowledge. First, a battery DM regression model is designed to diagnose the contributions of three DMs by transferring the DM knowledge. Since the real and synthetic datasets are independent and identically distributed, a DM regression model trained with the synthetic dataset cannot be directly applied to the real dataset. To bridge the gap, this article proposes a deepCoral-based domain adaptation method to minimize the regression loss and domain adaptation loss between the source domain (synthetic) and the target domain (real) such that the degradation knowledge learned from the synthetic batteries can be transferred to the real batteries. The model's structure and parameters are optimized through simulation tests to improve the diagnosis accuracy. Second, we propose a new deep learning model, conditional time series generative adversarial network (CTSGAN), which can effectively preserve temporal dynamics during battery degradation. With the DM and other related conditions, a CTSGAN-based SOH estimation model is constructed, which shows good estimation performance. Finally, case studies verify the effectiveness and superiority of degradation knowledge transfer learning and the SOH estimation for synthetic and real battery datasets. © 2023 IEEE.</t>
  </si>
  <si>
    <t>The Becalm project is an open and low-cost solution for the remote monitoring of respiratory support therapies like the ones used in COVID-19 patients. Becalm combines a decision-making system based on Case-Based Reasoning with a low-cost, non-invasive mask that enables the remote monitoring, detection, and explanation of risk situations for respiratory patients. This paper first describes the mask and the sensors that allow remote monitoring. Then, it describes the intelligent decision-making system that detects anomalies and raises early warnings. This detection is based on the comparison of cases that represent patients using a set of static variables plus the dynamic vector of the patient time series from sensors. Finally, personalized visual reports are created to explain the causes of the warning, data patterns, and patient context to the healthcare professional. To evaluate the case-based early-warning system, we use a synthetic data generator that simulates patients' clinical evolution from the physiological features and factors described in healthcare literature. This generation process has been verified with a real dataset and allows the validation of the reasoning system with noisy and incomplete data, threshold values, and life/death situations. The evaluation demonstrates promising results and good accuracy (0.91) for the proposed low-cost solution to monitor respiratory patients.  © 2013 IEEE.</t>
  </si>
  <si>
    <t>Subsoil profile mapping is typically based on spatially discrete borehole logs obtained from site geotechnical investigations. During the mapping, soil information between two boreholes is indeed unknown and must be interpolated. The interpolation is not always able to identify geological anomalies, posing additional risks to tunneling. To supplement this need, this study develops a time-efficient pattern recognition framework for detecting potential geological anomalies ahead of the tunnel face during the advancement of Tunnel Boring Machine (TBM). Three basic unfavorable geology scenarios are defined, including a soil type change with varying inclination, an interlayer, and a boulder. A series of three-dimensional finite element shallow tunneling models are built to generate synthetic spatial and temporal data of ground settlements and pore water pressures during tunneling with respect to the three basic scenarios. Three machine learning methods, i.e., random forest (RF), support vector machine (SVM), and artificial neural network (ANN) are developed to recognize the geological anomalies using inputs comprised of the synthetic data combined with Gaussian noise that is added to enhance regularization and model robustness. The result shows that the proposed pattern recognition approach exhibits a powerful capability in classifying the unfavorable geology as early as 4.5-8D (D represents tunnel diameter) ahead of the target anomalies. Finally, the efficiency and effectiveness of the proposed pattern recognition framework are demonstrated in a real tunneling project. This study is of value in the mitigation of tunneling risks. © 2023 Elsevier Ltd</t>
  </si>
  <si>
    <t>Time series data generated by continuous glucose monitoring sensors offer unparalleled opportunities for developing data-driven approaches, especially deep learning-based models, in diabetes management. Although these approaches have achieved state-of-the-art performance in various fields such as glucose prediction in type 1 diabetes (T1D), challenges remain in the acquisition of large-scale individual data for personalized modeling due to the elevated cost of clinical trials and data privacy regulations. In this work, we introduce GluGAN, a framework specifically designed for generating personalized glucose time series based on generative adversarial networks (GANs). Employing recurrent neural network (RNN) modules, the proposed framework uses a combination of unsupervised and supervised training to learn temporal dynamics in latent spaces. Aiming to assess the quality of synthetic data, we apply clinical metrics, distance scores, and discriminative and predictive scores computed by post-hoc RNNs in evaluation. Across three clinical datasets with 47 T1D subjects (including one publicly available and two proprietary datasets), GluGAN achieved better performance for all the considered metrics when compared with four baseline GAN models. The performance of data augmentation is evaluated by three machine learning-based glucose predictors. Using the training sets augmented by GluGAN significantly reduced the root mean square error for the predictors over 30 and 60-minute horizons. The results suggest that GluGAN is an effective method in generating high-quality synthetic glucose time series and has the potential to be used for evaluating the effectiveness of automated insulin delivery algorithms and as a digital twin to substitute for pre-clinical trials.  © 2013 IEEE.</t>
  </si>
  <si>
    <t>As military technology continues to evolve and the amount of situational information available on the battlefield continues to increase, data-driven deep learning methods are becoming the primary method for air target intention recognition. Deep learning is based on a large amount of high quality data; however, in the field of intention recognition, it often faces key problems such as low data volume and unbalanced datasets due to insufficient real-world scenarios. To address these problems, we propose a new method called time-series conditional generative adversarial network with improved Hausdorff distance (IH-TCGAN). The innovation of the method is mainly reflected in three aspects: (1) Use of a transverter to map real and synthetic data into the same manifold so that they have the same intrinsic dimension; (2) Addition of a restorer and a classifier in the network structure to ensure that the model can generate high-quality multiclass temporal data; (3) An improved Hausdorff distance is proposed that can measure the time order differences between multivariate time-series data and make the generated results more reasonable. We conduct experiments using two time-series datasets, evaluate the results using various performance metrics, and visualize the results using visualization techniques. The experimental results show that IH-TCGAN is able to generate synthetic data similar to the real data and has significant advantages in the generation of time series data. © 2023 by the authors.</t>
  </si>
  <si>
    <t>The proceedings contain 22 papers. The topics discussed include: skin lesion classification based on involution neural networks with Triplet++ attention generator; ocular disease recognition and classification using TripleGAN; a transformer-based method for skin fungi identification from fluorescent images; edge computing-based cloud platform for snakebite assisted diagnosis; classification of a pressing movement by background removed single-photon calcium image sequences; an automatic classification framework using multi-modal deep learning for lung diseases; ADHD classification based on fMRI spatial-temporal features using monofractal and multifractal dimensions; an investigation of segment anything model (SAM) on uterus segmentation; enhanced U2 -Net framework for pulmonary airway segmentation in CT; diagnosis of thyroid nodule based on multi-scale Se-Segnet and Resnet50; an efficient tongue segmentation method using synthetic data based on Fourier transform and FASSP; tumor segmentation in weakly paired anatomical and functional MRI images with multimodal information fusion: tumor segmentation in MRI images with multimodal fusion; mechanical properties and experimental validation of serial pneumatic artificial muscle system; and the sitting and lying posture recognition via pressure information based on unconstrained flexible pressure sensor.</t>
  </si>
  <si>
    <t>Time series is a type of data that is popular in statistical analysis. Explosive behavior, which is an immediately skyrocketing time series, is one of the important behaviors of time series that is often used in many tasks. In addition, a particular tool that has been used frequently in the last few years is the Backward Supremum Augmented Dickey-Fuller Test (BSADF Test). BSADF is developed for mainly use in the stock market, but when it is used with PM 2.5 data in which wildfires occurred, it is observed that BSADF cannot detect the explosive behavior in a short time series of the data. This problem leads to the development of a method based on BSADF to detect explosive behavior in a short period of a time series, so this new method can face various types of data. From investigating the BSADF test by using different sizes of windows in synthetic data that was generated by the ARMA process, it has been noticed that decreasing of windows will affect the BSADF test by increasing the BSADF value a little in the explosive behavior period, whereas other periods have been increased numerously. So, by using the difference in the amount of gap of the BSADF value in different sizes of windows, it led to a new test statistic. The new test statistic is outperformed compared to the BSADF test both in synthetic and real data, it could detect explosive behavior in a short period of time series when wildfire occurred and not over-detect explosive behavior in other periods. © 2023, Thammasat University. All rights reserved.</t>
  </si>
  <si>
    <t>A sufficient amount of data is crucial for high-performance and accurate trend prediction. However, it is difficult and time-consuming to collect agricultural data over long periods of time; the consequence of such difficulty is datasets that are characterized by missing data. In this study we use a time-series generative adversarial network (TimeGAN) to synthesize multivariate agricultural sensing data and train RNN (Recurrent Neural Network), LSTM (Long Short-Term Memory), and GRU (Gated Recurrent Unit) neural network prediction models on the original and generated data to predict future pest populations. After our experiment, the data generated using TimeGAN and the original data have the smallest EC value in the GRU model, which is 9.86. The results show that the generative model effectively synthesizes multivariate agricultural sensing data and can be used to make up for the lack of actual data. The pest prediction model trained on synthetic data using time-series data generation yields results that are similar to that of the model trained on actual data. Accurate prediction of pest populations would represent a breakthrough in allowing for accurate and timely pest control. © 2023 by the authors.</t>
  </si>
  <si>
    <t>We present a comparison between various algorithms of inference of covariance and precision matrices in small data sets of real vectors of the typical length and dimension of human brain activity time series retrieved by functional magnetic resonance imaging (fMRI). Assuming a Gaussian model underlying the neural activity, the problem consists of denoising the empirically observed matrices to obtain a better estimator of the (unknown) true precision and covariance matrices. We consider several standard noise-cleaning algorithms and compare them on two types of data sets. The first type consists of synthetic time series sampled from a generative Gaussian model of which we can vary the fraction of dimensions per sample q and the strength of off-diagonal correlations. The second type consists of time series of fMRI brain activity of human subjects at rest. The reliability of each algorithm is assessed in terms of test-set likelihood and, in the case of synthetic data, of the distance from the true precision matrix. We observe that the so-called optimal rotationally invariant estimator, based on random matrix theory, leads to a significantly lower distance from the true precision matrix in synthetic data and higher test likelihood in natural fMRI data. We propose a variant of the optimal rotationally invariant estimator in which one of its parameters is optimzed by cross-validation. In the severe undersampling regime (large q) typical of fMRI series, it outperforms all the other estimators. We furthermore propose a simple algorithm based on an iterative likelihood gradient ascent, leading to very accurate estimations in weakly correlated synthetic data sets. © 2023 American Physical Society.</t>
  </si>
  <si>
    <t>We propose causal recurrent variational autoencoder (CR-VAE), a novel generative model that is able to learn a Granger causal graph from a multivariate time series x and incorporates the underlying causal mechanism into its data generation process. Distinct to the classical recurrent VAEs, our CR-VAE uses a multi-head decoder, in which the p-th head is responsible for generating the p-th dimension of x (i.e., xp). By imposing a sparsity-inducing penalty on the weights (of the decoder) and encouraging specific sets of weights to be zero, our CR-VAE learns a sparse adjacency matrix that encodes causal relations between all pairs of variables. Thanks to this causal matrix, our decoder strictly obeys the underlying principles of Granger causality, thereby making the data generating process transparent. We develop a two-stage approach to train the overall objective. Empirically, we evaluate the behavior of our model in synthetic data and two real-world human brain datasets involving, respectively, the electroencephalography (EEG) signals and the functional magnetic resonance imaging (fMRI) data. Our model consistently outperforms state-of-the-art time series generative models both qualitatively and quantitatively. Moreover, it also discovers a faithful causal graph with similar or improved accuracy over existing Granger causality-based causal inference methods. Code of CR-VAE is publicly available at https://github.com/hongmingli1995/CR-VAE. Copyright © 2023, Association for the Advancement of Artificial Intelligence (www.aaai.org). All rights reserved.</t>
  </si>
  <si>
    <t>Sonar systems, such as correlation velocity logs and synthetic aperture sonars, may exploit the spatial coherence of seafloor scattering for navigation. Motion estimation algorithms find the ping-to-ping displacement within the plane of an array using the magnitude of the complex correlation coefficient as an estimator of spatial coherence. Simulation of these systems requires large amounts of spatially coherent data. Therefore, methods used to simulate spatially coherent data for evaluating these algorithms should accurately describe the probability density function of the spatial coherence estimator. Several methods have been proposed for modeling and simulation of the spatial coherence of seafloor scattering. One method uses discretized time series models, such as point or facet-based models, to describe the seafloor as an ensemble of scattering elements and generate synthetic data in the time domain. The simulated time series data is used to compute the sample correlation coefficients required by the motion estimation algorithms. Such models, however, are often computationally burdensome. An alternative method directly simulates the sample covariance using Monte Carlo draws from a complex Wishart distribution. Sample correlation coefficients are computed from the random covariance matrices. The two types of methods are compared for the simulation of 200 kHz sonar array oriented at normal incidence to the seafloor. The simulated data are shown to be equivalent for the purposes of motion estimation. There are significant computational advantages, however, to using the complex Wishart-based Monte Carlo approach. © 1976-2012 IEEE.</t>
  </si>
  <si>
    <t>In this paper, we introduce Jinkou, a GAN-based algorithm that allows for the conditional generation of synthetic multivariate time series. The set of variables whose distribution is to be replicated include specific variables taking different values for different objects, as well state variables describing the state of the world, common to all objects at a given date and potentially influential on the specific features. The conditioning process is specified at inference time, and only involves state variables; it simply consists in setting lower and/or upper bounds on their values. The generative model is trained as an un-conditioned generator and is agnostic of any scenario the user might set at inference time. The use case considered in this pilot study is of interest for the financial industry: the generator produces random samples of the instrument-specific features over time (e.g their price, size or the risk for securities). Such generation is conditioned on user-defined macroeconomic assumptions/scenarios involving global variables, such as inflation, oil prices or interest rates. We introduce numerical metrics to assess the statistical closeness between the two multivariate distributions of historical and artificial data. As proof of concept, we test the proposed algorithm by reproducing the value variation for two possible portfolios, Energy and Financial, conditioned on scenarios for which a consensus is present in the community. Jinkou allows us to recover some classical stylized facts about the financial markets, this ability constituting a proof of its efficiency. © 2023 Elsevier B.V.</t>
  </si>
  <si>
    <t xml:space="preserve">The rapid increase of population and settlement structures in the Global South during recent decades has motivated the development of suitable models to describe their formation and evolution. Such settlement formation has been previously suggested to be dynamically driven by simple pattern-forming mechanisms. Here, we explore the use of a data-driven white-box approach, called SINDy, to discover differential equation models directly from available spatiotemporal demographic data for three representative regions of the Global South. We show that the current resolution and observation time of the available data are insufficient to uncover relevant pattern-forming mechanisms in settlement development. Using synthetic data generated with a generic pattern-forming model, the Allen-Cahn equation, we characterize what the requirements are for spatial and temporal resolution, as well as observation time, to successfully identify possible model system equations. Overall, the study provides a theoretical framework for the analysis of large-scale geographical and/or ecological systems, and it motivates further improvements in optimization approaches and data collection.  © 2023 American Physical Society. </t>
  </si>
  <si>
    <t>Purpose: To develop and evaluate a single-shot quantitative MRI technique called GRE-MOLED (gradient-echo multiple overlapping-echo detachment) for rapid (Formula presented.) mapping. Methods: In GRE-MOLED, multiple echoes with different TEs are generated and captured in a single shot of the k-space through MOLED encoding and EPI readout. A deep neural network, trained by synthetic data, was employed for end-to-end parametric mapping from overlapping-echo signals. GRE-MOLED uses pure GRE acquisition with a single echo train to deliver (Formula presented.) maps less than 90 ms per slice. The self-registered B0 information modulated in image phase was utilized for distortion-corrected parametric mapping. The proposed method was evaluated in phantoms, healthy volunteers, and task-based FMRI experiments. Results: The quantitative results of GRE-MOLED (Formula presented.) mapping demonstrated good agreement with those obtained from the multi-echo GRE method (Pearson's correlation coefficient = 0.991 and 0.973 for phantom and in vivo brains, respectively). High intrasubject repeatability (coefficient of variation &lt;1.0%) were also achieved in scan–rescan test. Enabled by deep learning reconstruction, GRE-MOLED showed excellent robustness to geometric distortion, noise, and random subject motion. Compared to the conventional FMRI approach, GRE-MOLED also achieved a higher temporal SNR and BOLD sensitivity in task-based FMRI. Conclusion: GRE-MOLED is a new real-time technique for (Formula presented.) quantification with high efficiency and quality, and it has the potential to be a better quantitative BOLD detection method. © 2023 International Society for Magnetic Resonance in Medicine.</t>
  </si>
  <si>
    <t>The proceedings contain 25 papers. The topics discussed include: access control vulnerabilities in network protocol implementations: how attackers exploit them and what to do about it; a framework for privacy-preserving white-box anomaly detection using a lattice-based access control; privacy-preserving multi-party access control for third-party UAV services; federated synthetic data generation with stronger security guarantees; APETEEt — secure enforcement of ABAC policies using trusted execution environment; how to raise a robot — beyond access control constraints in assistive humanoid robots; integrating spatio-temporal authorization with generic cloud-based software architecture for Internet of Things devices; non-repudiable secure logging system for the web; synthesizing and analyzing attribute-based access control model generated from natural language policy statements; and security analysis of access control policies for smart homes.</t>
  </si>
  <si>
    <t>This study investigates the influence of rainfall variability in time and space, as well as the location of storm center, on catchment outflow hydrograph. Synthetic data of over 600 rainfall events were generated for the Walnut Gulch catchment in Arizona using two rainfall generation models. After calibrating the distributed MIKE-SHE rainfall-runoff model for a sub-catchment in the basin, we subsequently used it to simulate the entire catchment behavior by employing the generated synthetic rainfall data with predetermined characteristics. The findings demonstrate that the storm center location has a significant impact on the characteristics of the outflow hydrograph, with closer proximity to the outlet resulting in increased peak magnitude and decreased time to peak. The spatiotemporal resolution of the monitoring network also affects the hydrograph characteristics, particularly the peak magnitude, with lower resolutions leading to underestimation of peak and overestimation of time to peak. The impact of spatial resolution on hydrograph characteristics increases as the correlation of rainfall events in space decreases. However, the effect of rainfall temporal resolution on catchment response remains almost consistent regardless of temporal correlation. Ultimately, the results imply that accurate estimation of the outflow hydrograph requires a monitoring network with relatively high spatial and temporal resolutions. © 2023, The Author(s), under exclusive licence to Springer Nature B.V.</t>
  </si>
  <si>
    <t>Synthetic data generation can be applied to Electronic Health Records (EHRs) to obtain synthetic versions that do not compromise patients' privacy. However, the proliferation of synthetic data generation techniques has led to the introduction of a wide variety of methods for evaluating the quality of generated data. This makes the task of evaluating generated data from different models challenging as there is no consensus on the methods used. Hence the need for standard ways of evaluating the generated data. In addition, the available methods do not assess whether dependencies between different variables are maintained in the synthetic data. Furthermore, synthetic time series EHRs (patient encounters) are not well investigated, as the available methods do not consider the temporality of patient encounters. In this work, we present an overview of evaluation methods and propose an evaluation framework to guide the evaluation of synthetic EHRs. © 2023 European Federation for Medical Informatics (EFMI) and IOS Press.</t>
  </si>
  <si>
    <t>Clinical trial digital twins are virtual patients that reflect personal characteristics in a high degree of granularity and can be used to simulate various patient outcomes under different conditions. With the growth of clinical trial databases captured by Electronic Data Capture (EDC) systems, there is a growing interest in using machine learning models to generate digital twins. This can benefit the drug development process by reducing the sample size required for participant recruitment, improving patient outcome predictive modeling, and mitigating privacy risks when sharing synthetic clinical trial data. However, prior research has mainly focused on generating Electronic Healthcare Records (EHRs), which often assume large training data and do not account for personalized synthetic patient record generation. In this paper, we propose a sample-efficient method TWIN for generating personalized clinical trial digital twins. TWIN can produce digital twins of patient-level clinical trial records with high fidelity to the targeting participant's record and preserves the temporal relations across visits and events. We compare our method with various baselines for generating real-world patient-level clinical trial data. The results show that TWIN generates synthetic trial data with high fidelity to facilitate patient outcome predictions in low-data scenarios and strong privacy protection against real patients from the trials.  © 2023 ACM.</t>
  </si>
  <si>
    <t>Prediction has recently been considered as a promising approach to meet low-latency and high-reliability requirements in long-distance haptic communications. However, most of the existing methods did not take features of tasks and the relationship between prediction and communication into account. In this paper, we propose a task-oriented prediction and communication co-design framework, where the reliability of the system depends on prediction errors and packet losses in communications. The goal is to minimize the required radio resources subject to the low-latency and high-reliability requirements of various tasks. Specifically, we consider the just noticeable difference (JND) as a performance metric for the haptic communication system. We collect experiment data from a real-world teleoperation testbed and use time-series generative adversarial networks (TimeGAN) to generate a large amount of synthetic data. This allows us to obtain the relationship between the JND threshold, prediction horizon, and the overall reliability including communication reliability and prediction reliability. We take 5G New Radio as an example to demonstrate the proposed framework and optimize bandwidth allocation and data rates of devices. Our numerical and experimental results show that the proposed framework can reduce wireless resource consumption up to 77.80% compared with a task-agnostic benchmark.  © 1967-2012 IEEE.</t>
  </si>
  <si>
    <t>Deformation produced by an earthquake has a wide variety of forms. Therefore, there are a variety of models for quantifying the amount of deformation observed on GNSS coordinate timeseries, each of them based on different assumptions about the underlying mechanism that generates the data. Hence, it is of interest to look for methods relying on minimal assumptions about the observed position series. In this work we propose a semiparametric method, based on adversarial learning, to perform inference of the permanent seismic deformation. The only assumption made is that the probability distributions of GNSS fixed-length coordinate series for periods with and without observable seismic deformation differs mainly in the permanent deformation, represented by an additive scaled heaviside function. A dataset based on the series of GNSS coordinates published by the Nevada Geodetic Laboratory was built, and an adversarial model was trained over this dataset. In order to train the algorithm, an initial labeling of the samples was conducted using time, position an magnitude information of seismic events from the USGS database. It was shown that learning was possible with the available real data, and multiple sanity checks were run, showing consistency of the offset estimations compared with a trajectory model based estimator and with published offsets for well studied events on the South American active margin. To assess the capabilities of the method in a more controlled environment, further experiments were conducted on synthetic data. Those experiments confirmed that the presence of postseismic transient signals does not impede learning. As a derivative, our proposal allows to refine imperfect initial estimations for the presence/absence of seismic deformation. © 2023 Elsevier Ltd</t>
  </si>
  <si>
    <t>Using the zone fire model CFAST as the simulation engine, time series data for building sensors, such as heat detectors, smoke detectors, and other targets at any arbitrary locations in multi-room compartments with different geometric configurations, can be obtained. An automated process for creating inputs files and summarizing model results, CData, is being developed as a companion to CFAST. An example case is presented to demonstrate the use of CData where synthetic data is generated for a wide range of fire scenarios. Three machine learning algorithms: support vector machine (SVM), decision tree (DT), and random forest (RF), are used to develop classification models that can predict the location of a fire based on temperature data within a compartment. Results show that DT and RF have excellent performance on the prediction of fire location and achieve model accuracy in between 93% and 96%. For SVM, model performance is sensitive to the size of training data. Additional study shows that results obtained from DT and RT can be used to examine the importance of each input feature. This paper contributes a learning-by-synthesis approach to facilitate the utilization of a machine learning paradigm to enhance situational awareness for fire fighting in buildings. © 2020, This is a U.S. Government work and not under copyright protection in the US; foreign copyright protection may apply.</t>
  </si>
  <si>
    <t>Despite the widespread use of artificial intelligence-based methods in detecting electricity theft by smart grid customers, current methods suffer from two main flaws: a limited amount of data on electricity theft customers compared to that on normal customers and an imbalanced dataset that can significantly affect the accuracy of the detection method. Additionally, most existing methods for detecting electricity theft rely solely on one-dimensional electricity consumption data, which fails to capture the periodicity of consumption and overlooks the temporal correlation of customers’ electricity consumption based on their weekly, monthly, or other time scales. To address the mentioned issues, this paper proposes a novel approach that first employed a time series generative adversarial network to balance the dataset by generating synthetic data for electricity theft customers. Then, a hybrid multi-time-scale neural network-based model was utilized to extract customers’ features and a CatBoost classifier was applied to achieve classification. Experiments were conducted on a real-world smart meter dataset obtained from the State Grid Corporation of China. The results demonstrated that the proposed method could detect electricity theft by customers with a precision rate of 96.64%, a recall rate of 96.87%, and a significantly reduced false detection rate of 3.77%. © 2023 by the authors.</t>
  </si>
  <si>
    <t>With the latest advances in deep learning-based generative models, it has not taken long to take advantage of their remarkable performance in the area of time series. Deep neural networks used to work with time series heavily depend on the size and consistency of the datasets used in training. These features are not usually abundant in the real world, where they are usually limited and often have constraints that must be guaranteed. Therefore, an effective way to increase the amount of data is by using data augmentation techniques, either by adding noise or permutations and by generating new synthetic data. This work systematically reviews the current state of the art in the area to provide an overview of all available algorithms and proposes a taxonomy of the most relevant research. The efficiency of the different variants will be evaluated as a central part of the process, as well as the different metrics to evaluate the performance and the main problems concerning each model will be analysed. The ultimate aim of this study is to provide a summary of the evolution and performance of areas that produce better results to guide future researchers in this field. © 2023, The Author(s).</t>
  </si>
  <si>
    <t>This paper proposes a battery data augmentation approach to enrich training data for state-of-charge (SOC) estimation algorithm. The approach is evaluated on battery datasets collected under various conditions to test its effectiveness. Visual comparison and low Kullback–Leibler divergence values prove that synthetic data is indistinguishable from real battery data. The computation results show that the performance of the SOC estimator can be greatly improved by adding synthetic data to the training data, and the accuracy of the estimator is even better than that of our previously proposed advanced white-box method. This data augmentation approach provides a credible way to enrich training data for SOC estimation algorithm and we have confidence that it will further accelerate the development of accurate SOC estimators. The proposed generative method is also an universal method to generate multi-type time series, rather than a method only applicable to battery data augmentation. © 2023 Elsevier B.V.</t>
  </si>
  <si>
    <t>Deep learning models for identification and subsequent mitigation of tokamak plasma disruption have recently shown great promise for reliable predictions for machines other than the one on which it has been trained. The performance of such artificial intelligence (AI)/machine learning (ML) models strongly depends on the training data. Considering the sparse availability of universal high quality data underscores the requirement for synthetic data for the training of the AI/ML models. Synthetic data generation methods reported in the current literature have limitations in terms of quantity, diversity and preserving the temporal dynamics of the experimental seed data (SD). The article presents generative adversarial networks based procedure capable enough to generate unlimited device-independent temporal evolution of tokamak plasma current. The synthetic data improves with the employment of the classified SD while retaining the characteristics of the original data. The procedure offers a substantial volume of synthetic data with a very impressive diversity, thereby ensuring the requirements for successful AI/ML model training. © 2022 Wiley-VCH GmbH.</t>
  </si>
  <si>
    <t>Simulating financial time series (FTS) data consistent with non-stationary, empirical market behaviour is difficult, but it has valuable applications for financial risk management. A better risk estimation can improve returns on capital and capital efficiency in investment decision making. Challenges to modelling financial risk in market crisis environments are anomalous asset price behaviour and a lack of historical data to learn from. This paper proposes a novel semi-supervised approach for generating regime-specific ‘deep fakes’ of FTS data using generative adversarial networks (GANs). The proposed architecture, a regime-specific Quant GAN (RSQGAN), is a conditional GAN (cGAN) that generates class-conditional synthetic asset return data. Conditional class labels correspond to distinct market regimes that have been detected using a structural breakpoint algorithm to segment FTS into regime classes for simulation. Our RSQGAN approach accurately simulated univariate time series behaviour consistent with specific empirical regimes, outperforming equivalently configured unconditional GANs trained only on crisis regime data. To evaluate the RSQGAN performance for simulating asset return behaviour during crisis environments, we also propose four test metrics that are sensitive to path-dependent behaviour and are also actionable during a crisis environment. Our RSQGAN model design borrows from innovation in the image GAN domain by enabling a user-controlled hyperparameter for adjusting the fit of synthetic data fidelity to real-world data; however, this is at the cost of synthetic data variety. These model features suggest that RSQGAN could be a useful new tool for understanding risk and making investment decisions during a time of market crisis. © 2023 by the authors.</t>
  </si>
  <si>
    <t>Dynamic responses can provide rich information for supporting the entire life cycle of structures, and they can either be measured from actual structures or simulated using the finite element (FE) method. For the FE simulation, insufficient fidelity of simulation data can significantly affect the confidence of analysis results, while FE model updating methods can partially address this problem by reducing the simulation error. However, most FE model updating methods inevitably update the hyperparameters of FE models using sophisticated algorithms with high computational complexities. Thus, one question was raised: whether there is a mapping that can transfer the FE simulation data to the corresponding measurement data directly without performing FE model updating? To achieve this, we proposed a data synthesis method using FE simulation and deep learning space mapping, which can be used to synthesise high-fidelity dynamic responses excited by some unseen load patterns in the measurement. A Dilated Causal Convolutional Neural Network (DCCNN) was designed for realising space mapping. Vibration experiments were conducted on both an I-shaped steel beam and the corresponding FE model to establish datasets and test the proposed method. The quality of the synthetic data was analysed in both the time domain and the frequency domain. The accurate amplitudes, natural frequencies, and mode shapes of the synthetic data successfully demonstrate the effectiveness of the proposed high-fidelity data synthesis method. © 2023 The Author(s)</t>
  </si>
  <si>
    <t>The proceedings contain 7 papers. The topics discussed include: the commercial side of graph analytics: big uses, big mistakes, big opportunities; graph feature management: impact, challenges and opportunities; better distributed graph query planning with scouting queries; EAGER: explainable question answering using knowledge graphs; going with the flow: real-time max-flow on asynchronous dynamic graphs; future-time temporal path queries; fast synthetic data-aware log generation for temporal declarative models; learning graph neural networks using exact compression; and a demonstration of interpretability methods for graph neural networks.</t>
  </si>
  <si>
    <t>Predicting machined surface roughness is critical for estimating a part's performance characteristics such as susceptibility to fatigue and corrosion. Prior studies have indicated that power consumed at the tool-chip interface may represent an indicator for the surface integrity of the machining process. However, no quantitative association has been reported between the machining power and surface roughness due to a lack of data to develop predictive models. This paper presents a data synthesis method to address this gap. Specifically, a conditional generative adversarial network (CGAN) is developed to synthesize power signals associated with varying process parameter combinations. The quality of the synthesized signals is evaluated against experimentally measured power signals by examining the consistency in: 1) the spatial pattern of the signals induced by the cutting process as shown in the frequency domain, and 2) the temporal pattern as shown in the clustering of the synthesized and measured signals corresponding to the same parameter combination. The synthesized signals are then used to augment the measured signals and develop a convolutional neural network (CNN) for predicting the machined surface roughness. Experiments performed using H13 tool steel have shown that data augmentation by CGAN has effectively reduced the error of the surface roughness prediction from 58 %, when no synthetic data is used for CNN training, to 9.1 % when 250 synthetic samples are used. The results demonstrate the effectiveness of CGAN as a data augmentation method and CNN for mapping machining power to surface roughness. © 2023 The Society of Manufacturing Engineers</t>
  </si>
  <si>
    <t>Large-scale high-quality data is critical for training modern deep neural networks. However, data acquisition can be costly or time-consuming for many time-series applications, thus researchers turn to generative models for generating synthetic time-series data. In particular, recent generative adversarial networks (GANs) have achieved remarkable success in time-series generation. Despite their success, existing GAN models typically generate the sequences in an auto-regressive manner, and we empirically observe that they suffer from severe distribution shifts and bias amplification, especially when generating long sequences. To resolve this problem, we propose Adversarial Error Correction GAN (AEC-GAN), which is capable of dynamically correcting the bias in the past generated data to alleviate the risk of distribution shifts and thus can generate high-quality long sequences. AEC-GAN contains two main innovations: (1) We develop an error correction module to mitigate the bias. In the training phase, we adversarially perturb the realistic time-series data and then optimize this module to reconstruct the original data. In the generation phase, this module can act as an efficient regulator to detect and mitigate the bias. (2) We propose an augmentation method to facilitate GAN's training by introducing adversarial examples. Thus, AEC-GAN can generate high-quality sequences of arbitrary lengths, and the synthetic data can be readily applied to downstream tasks to boost their performance. We conduct extensive experiments on six widely used datasets and three state-of-the-art time-series forecasting models to evaluate the quality of our synthetic time-series data in different lengths and downstream tasks. Both the qualitative and quantitative experimental results demonstrate the superior performance of AEC-GAN over other deep generative models for time-series generation. Copyright © 2023, Association for the Advancement of Artificial Intelligence (www.aaai.org). All rights reserved.</t>
  </si>
  <si>
    <t>Accurate 1-day global total electron content (TEC) forecasting is essential for ionospheric monitoring and satellite communications. However, it faces challenges due to limited data and difficulty in modeling long-term dependencies. This study develops a highly accurate model for 1-day global TEC forecasting. We utilized generative TEC data augmentation based on the International Global Navigation Satellite Service (IGS) data set from 1998 to 2017 to enhance the model's prediction ability. Our model takes the TEC sequence of the previous 2 days as input and predicts the global TEC value for each hourly step of the next day. We compared the performance of our model with 1-day predicted ionospheric products provided by both the Center for Orbit Determination in Europe (C1PG) and Beihang University (B1PG). We proposed a two-step framework: (a) a time series generative model to produce realistic synthetic TEC data for training, and (b) an auto-correlation-based transformer model designed to capture long-range dependencies in the TEC sequence. Experiments demonstrate that our model significantly improves 1-day forecast accuracy over prior approaches. On the 2018 benchmark data set, the global root mean squared error (RMSE) of our model is reduced to 1.17 TEC units (TECU), while the RMSE of the C1PG model is 2.07 TECU. Reliability is higher in middle and high latitudes but lower in low latitudes (RMSE &lt; 2.5 TECU), indicating room for improvement. This study highlights the potential of using data augmentation and auto-correlation-based transformer models trained on synthetic data to achieve high-quality 1-day global TEC forecasting. © 2023 The Authors.</t>
  </si>
  <si>
    <t>Biomolecular condensates are membraneless cellular compartments generated by phase separation that regulate a broad variety of cellular functions by enriching some biomolecules while excluding others. Live-cell single particle tracking of individual fluorophore-labeled condensate components has provided insights into a condensate’s mesoscopic organization and biological functions, such as revealing the recruitment, translation, and decay of RNAs within ribonucleoprotein (RNP) granules. Specifically, during dual-color tracking, one imaging channel provides a time series of individual biomolecule locations, while the other channel monitors the location of the condensate relative to these molecules. Therefore, an accurate assessment of a condensate’s boundary is critical for combined live-cell single particle-condensate tracking. Despite its importance, a quantitative benchmarking and objective comparison of the various available boundary detection methods is missing due to the lack of an absolute ground truth for condensate images. Here, we use synthetic data of defined ground truth to generate noise-overlaid images of condensates with realistic phase separation parameters to benchmark the most commonly used methods for condensate boundary detection, including an emerging machine-learning method. We find that it is critical to carefully choose an optimal boundary detection method for a given dataset to obtain accurate measurements of single particle-condensate interactions. The criteria proposed in this study to guide the selection of an optimal boundary detection method can be broadly applied to imaging-based studies of condensates. © 2023 American Chemical Society.</t>
  </si>
  <si>
    <t>The robust design of 5th generation district heating and cooling (5GDHC) systems requires accurate and sufficient operational data on the energy consumption and production of the connected prosumers. Often these data requirements are not met. Historical energy-related data for buildings is sometimes no longer accessible, and if available, often limited in time span and temporal resolution. Also, technical details on the utilization of the energy within the heating, ventillation and air-conditioning (HVAC) system of a building and its relationship with building occupation and outside weather conditions are often difficult to obtain. This lack of data requires careful pre-processing of this data, to ensure a robust 5GDHC system design. To cope with this lack of data, we propose a two-step model. First, techniques of linear regression are used to detect relations with contextual key factors, such as occupation, day of the week, hour of the day and outside temperature. In a second step, a piece-wise stochastic approach is used to generate artificial data for any combination of the key factors, allowing for the detection and regeneration of intermittent behavior that is typical present in the obtained operational data. The advantage of this method is that it takes into consideration the unknowns and randomness of the system's behavior. It allows for variance within the artificial time series (peaks and gaps), which makes it better suited for the robust design of 5GDHC systems. We applied this model on operational data from 23 buildings in Flanders, Belgium and produced artificial data for these buildings. The model can separate HVAC energy data related to the outdoor weather conditions from non-HVAC related energy data. It can also forecast energy data for other weather conditions and building occupation. © 2023 Elsevier B.V.</t>
  </si>
  <si>
    <t>With the progress of renewable energy generation and energy storage technologies, more and more renewable sources and devices are integrated into the power system. Due to the complexity of the power system, single and multiple power quality disturbances (PQDs) occur more frequently. Hence, real-time detection of PQDs is the primary issue to mitigate the risk of distortions. This study presents the real-time PQDs classification using fused convolutional neural networks (CNN) combined with long short-term memory (fused CNN-LSTM) architecture based on time and frequency domain features. The frequency-domain features were obtained from time-series data using fast Fourier transform. The original time-domain and frequency-domain features are extracted by respective CNN-LSTM structures. The extracted time and frequency domain features are concatenated to classify the PQD through fully connected layers. Our proposed method was trained and tested using 16 types of synthetic noise PQDs data generated by mathematical models, in accordance with the standard IEEE-1159. Moreover, to further verify the performance of our approach, a simulation distributed power system is carried out to detect various PQDs. We compared three advanced neural network approaches: Deep CNN, CNN-LSTM, and multifusion CNN (MFCNN). The fused CNN-LSTM model takes only 0.64 ms to classify each PQDs signal and achieves an accuracy of 98.95% and 98.89% in synthetic data and simulated power systems which indicates our proposed method outperformed compared methods. © 2023 The Authors. Energy Science &amp; Engineering published by the Society of Chemical Industry and John Wiley &amp; Sons Ltd.</t>
  </si>
  <si>
    <t>In recent years, deep learning techniques have revolutionized the field of data generation, including the creation of synthetic sensor data. The ability to generate large quantities of diverse, high-quality data have significant implications in fields such as robotics and computer vision. Synthetic sensor data generation using deep learning techniques involves training a model to generate data that closely resembles real-world sensor data. This is achieved by feeding the model large amounts of real-world data and using it to learn the underlying patterns and structures in the data. Once trained, the model can generate data that are similar in quality and complexity to the original data, but with added variations and noise to increase diversity and realism. Several deep learning techniques such as generative adversarial networks (GANs), variational autoencoders (VAEs), recurrent neural networks (RNNs) have shown impressive results in generating synthetic data for a range of sensors. In this letter, deep learning techniques based on autoregressive convolutional recurrent neural networks (CRNNs) for multivariate time series prediction have been exploited to generate synthetic data for ultrawide band (UWB) and for ultrahigh frequency radio frequency identification (UHF-RFID) sensors. The neural network presented here incorporates measurements from sensors and heterogeneous information, such as the position of the antennas and tags in the environment, to generate synthetic data that can be used to augment real-world data, increasing diversity and robustness of datasets. The deep generation approaches presented here can help researchers generate datasets to validate algorithms without the need for expensive and time-consuming data collection.  © 2017 IEEE.</t>
  </si>
  <si>
    <t>Wearable Human Activity Recognition (HAR) is an important field of research in smart assistive technologies. Collecting the data needed to train reliable HAR classifiers is complex and expensive. As a way to mitigate data scarcity, Time Series Data Augmentation (TSDA) techniques have emerged as a promising approach for generating synthetic HAR data. TSDA is not as trivial as image augmentation and has been relatively less investigated. In this paper, a comparative study of various state-of-the-art TSDA techniques is applied in the context of wearable HAR. More specifically, we investigate the classification of human activities on the OPPORTUNITY dataset [26] using a deep CNN-LSTM architecture trained on raw and synthetic data. Our study highlights the importance of TSDA on performance enhancement for multivariate multi-class datasets. Interestingly very simple time domain-based TSDA techniques notably outperform complex ones based on Generative Adversarial Networks. We provide practical advice on how to apply TSDA for imbalanced datasets in practice for generating the ideal amount of synthetic data to achieve optimal classification accuracy. Our TSDA-based approach outperforms the previous state-of-the-art [24] on the OPPORTUNITY dataset by and in average and weighted F1-scores, respectively.  © 2023 ACM.</t>
  </si>
  <si>
    <t>The synthetic control method has pioneered a class of powerful data-driven techniques to estimate the counterfactual reality of a unit from donor units. At its core, the technique involves a linear model fitted on the pre-intervention period that combines donor outcomes to yield the counterfactual. However, linearly combining spatial information at each time instance using time-agnostic weights fails to capture important inter-unit and intra-unit temporal contexts and complex nonlinear dynamics of real data. We instead propose an approach to use local spatiotemporal information before the onset of the intervention as a promising way to estimate the counterfactual sequence. To this end, we suggest a Transformer model that leverages particular positional embeddings, a modified decoder attention mask, and a novel pre-training task to perform spatiotemporal sequence-to-sequence modeling. Our experiments on synthetic data demonstrate the efficacy of our method in the typical small donor pool setting and its robustness against noise. We also generate actionable healthcare insights at the population and patient levels by simulating a state-wide public health policy to evaluate its effectiveness, an in silico trial for asthma medications to support randomized controlled trials, and a medical intervention for patients with Friedreich's ataxia to improve clinical decision making and promote personalized therapy (code is available at https://github.com/JHA-Lab/scout).  © 2023 Copyright held by the owner/author(s). Publication rights licensed to ACM.</t>
  </si>
  <si>
    <t>Recently, there has been renewed interest in lightweight structures; however, a small structure change can strongly affect vehicle dynamic behavior. Therefore, this study provides new insights into non-parametric modeling based on artificial neural networks (ANNs). This work is then motivated by the requirement for a reliable substitute for virtual instrumentation in electric car development to enable the prediction of the current value of the vehicle slip from a given time history of the vehicle (input) and previous values of synthetic data (feedback). The training data are generated from a multi-body simulation using MSC Adams Car; the simulation involves a double lane-change maneuver. This test is commonly used to evaluate vehicle stability. Based on dynamic considerations, this study implements the nonlinear autoregressive exogenous (NARX) identification scheme used in time-series modeling. This work presents an ANN that is able to predict the side slip angle from simulated training data generated employing MSC Adams Car. This work is a specific solution to overtake maneuvers, avoiding the loss of vehicle control and increasing driving safety. © 2023 by the authors.</t>
  </si>
  <si>
    <t>The main focus of this work is to introduce a single free-breathing and ungated imaging protocol to jointly estimate cardiac function and myocardial (Formula presented.) maps. We reconstruct a time series of images corresponding to k-space data from a free-breathing and ungated inversion recovery gradient echo sequence using a manifold algorithm. We model each image in the time series as a non-linear function of three variables: cardiac and respiratory phases and inversion time. The non-linear function is realized using a convolutional neural networks (CNN) generator, while the CNN parameters, as well as the phase information, are estimated from the measured k-t space data. We use a dense conditional auto-encoder to estimate the cardiac and respiratory phases from the central multi-channel k-space samples acquired at each frame. The latent vectors of the auto-encoder are constrained to be bandlimited functions with appropriate frequency bands, which enables the disentanglement of the latent vectors into cardiac and respiratory phases, even when the data are acquired with intermittent inversion pulses. Once the phases are estimated, we pose the image recovery as the learning of the parameters of the CNN generator from the measured k-t space data. The learned CNN generator is used to generate synthetic data on demand by feeding it with appropriate latent vectors. The proposed approach capitalizes on the synergies between cine MRI and (Formula presented.) mapping to reduce the scan time and improve patient comfort. The framework also enables the generation of synthetic breath-held cine movies with different inversion contrasts, which improves the visualization of the myocardium. In addition, the approach also enables the estimation of the (Formula presented.) maps with specific phases, which is challenging with breath-held approaches. © 2023 by the authors.</t>
  </si>
  <si>
    <t>Sufficient high-quality traffic data are a crucial component of various Intelligent Transportation System (ITS) applications and research related to congestion prediction, speed prediction, incident detection, and other traffic operation tasks. Nonetheless, missing traffic data are a common issue in sensor data which is inevitable due to several reasons, such as malfunctioning, poor maintenance or calibration, and intermittent communications. Such missing data issues often make data analysis and decision-making complicated and challenging. In this study, we have developed a generative adversarial network (GAN) based traffic sensor data imputation framework (TSDIGAN) to efficiently reconstruct the missing data by generating realistic synthetic data. In recent years, GANs have shown impressive success in image data generation. However, generating traffic data by taking advantage of GAN based modeling is a challenging task, since traffic data have strong time dependency. To address this problem, we propose a novel time-dependent encoding method called the Gramian Angular Summation Field (GASF) that converts the problem of traffic time-series data generation into that of image generation. We have evaluated and tested our proposed model using the benchmark dataset provided by Caltrans Performance Management Systems (PeMS). This study shows that the proposed model can significantly improve the traffic data imputation accuracy in terms of Mean Absolute Error (MAE) and Root Mean Squared Error (RMSE) compared to state-of-the-art models on the benchmark dataset. Further, the model achieves reasonably high accuracy in imputation tasks even under a very high missing data rate (&gt;50%), which shows the robustness and efficiency of the proposed model. © 2022 Tongji University and Tongji University Press</t>
  </si>
  <si>
    <t>For a long time, the classical problem of identifying the optimal modeling structure and/or parameters followed the calibration-validation norm, originating from the iconic split-sample scheme by Vit Klemeš. A common feature of such approaches is their dependence on the length and representativeness of the available data. This introduces several questions since the inferred parameters are selected according to a specific subset (or subsets) of historical data, while the rest of data is used for validation. In this vein, we propose a conceptually simple approach driven by the well-known stochastic simulation paradigm, which builds upon the idea of calibrating models using alternative, yet probabilistically consistent, synthetic data. Decoupling this way, the available data now become the basis to generate stochastic inputs, as well as for model validation and parameter uncertainty assessment. This allows for embedding the stochasticity of real-world drivers (rainfall, evapotranspiration) and responses (runoff) and thus their hydrological uncertainty. Furthermore, it results to stable and robust models, as calibration is performed using long enough time series that reproduce important properties that are associated with the changing climate (e.g., long-term persistence), which are generally hidden in the short historical samples. Identifying this way, the derived parameters are optimal not only for the historical data set, but for any alternative plausible realization of the modeled processes. © 2024 American Geophysical Union. Published 2024 by John Wiley &amp; Sons, Inc.</t>
  </si>
  <si>
    <t>Imbalanced learning jeopardizes the accuracy of traditional classification models, particularly for what concerns the minority class, which is often the class of interest. This paper addresses the issue of imbalanced learning in credit card fraud detection by introducing a novel approach that models fraudulent behavior as a time-dependent process. The main contribution is the design and assessment of an oversampling strategy, called 'Adversary-based Oversampling' (ADVO), which relies on modeling the temporal relationship among frauds. The strategy is implemented by two learning approaches: first, an innovative regression-based oversampling model that predicts subsequent fraudulent activities based on previous fraud features. Second, the adaptation of the state-of-the-art TimeGAN oversampling algorithm to the context of credit card fraud detection. This adaptation involves treating a sequence of frauds from the same card as a time series, from which artificial frauds' time series are generated. Experiments have been conducted using real credit card transaction data from our industrial partner, Worldline S.A, and a synthetic dataset generated by a transaction simulator for reproducibility purposes. Our findings show that an oversampling approach incorporating time-dependent modeling of frauds provides competitive results, measured against common fraud detection metrics, compared to traditional oversampling algorithms. © 2013 IEEE.</t>
  </si>
  <si>
    <t>Immense growth of network usage and the associated proliferation of network, traffic, traffic classes, and diverse QoS requirements pose numerous challenges for network operators. Though data-driven approaches can provide better solutions for these challenges, limited data has been a barrier to developing those methods with high resiliency. In this work, we propose SyNIG (Synthetic Network Traffic Generation through Time Series Imaging), which utilizes Generative Adversarial Networks (GANs) for network traffic synthesis by converting time series data to a specific image format called GASF (Gramian Angular Summation Field). With GASF images we encode correlation between samples in 1D signals on a single 2D pixel map. Taking three types of network traffic; video streaming, accessing websites and IoT, we synthesize over 200,000 traces using over 40,000 original traces generalizing our method for different network traffic. We validate our method by demonstrating the fidelity of the synthetic data and applying them to several network related use cases showing improved performance. © 2023 IEEE.</t>
  </si>
  <si>
    <t>Data shows an essential role in everyday life, particularly in the field of data analysis. It serves as a vital component for obtaining information used in decision-making processes. The rapid advancement of science and technology in data analysis has influenced the methods of data retrieval to be more efficient.One of the data engineering methods is the Skyline Query. The Skyline Query is a search method that generates interesting objects, referred to as skyline objects, which are superior to other objects and not worse than any other object in all attributes. However, the Skyline Query has a limitation as it does not consider time variables in its calculation algorithm, thus making it unable to process time interval-based queries.This article aims to address the issue of time interval-based Skyline queries on historical multidimensional data with a time series by modeling the Durable Skyline Query and designing a framework algorithm to process such queries. Two types of algorithms are created and compared: the grid-based and the naïve one. The effectiveness and efficiency of the algorithms are tested using real and synthetic data.Based on the experimental results, the grid algorithm outperforms the naive algorithm in independent (IND) and Forest Cover Type (FC) data, as it provides query results with computation time two to five times faster than the naïve algorithm. Several parameters that have an impact on precomputing and query processing time were also thoroughly observed in this work.  © 2023 IEEE.</t>
  </si>
  <si>
    <t>Aditya-L1 is India’s first observatory-class solar space mission to study the Sun from the Lagrange L1 point. The Solar Ultra-Violet Imaging Telescope (SUIT) is one of the payloads onboard Aditya-L1. SUIT is an off-axis Ritchey–Chrétien (RC) telescope, which images the Sun onto a 4k×4k CCD covering a field-of-view of 1.5 R⊙ with a plate scale of 0.7 ″ pixel−1. One of the primary objectives of SUIT is to study the early evolution of solar flares with high temporal cadence in the near-UV wavelengths (200 – 400 nm). The SUIT onboard intelligence was developed to achieve this objective. The complete intelligence algorithm is divided into several sub-modules, each working on a specific aspect of intelligence. These are: the HEL1OS flare-trigger module: generates flare trigger using HEL1OS hard X-ray data, the flare-localization module: locates the flare on the SUIT full-disc images, the Region of Interest (RoI) tracking module: accounts for the shift in RoI coordinates caused by rotation of the Sun, auto-exposure control module: adjusts the exposure time depending upon the flare intensity for better contrast. In this article, these onboard-intelligence modules are explained in detail. The working principles of these modules are tested using available data from various existing missions and also using synthetic data, and the obtained results are presented. The modules are implemented in hardware using an Actel RTAX 2000S FPGA and are tested using a laboratory setup. From the testing, it is found that flares are successfully localized in a mean time of 40 seconds from the GOES soft X-ray catalog start time. Also, a temporal cadence of under three seconds for a single-filter flare RoI image is achieved. © 2023, The Author(s), under exclusive licence to Springer Nature B.V.</t>
  </si>
  <si>
    <t>Insufficiency of training data is a persistent issue in medical image analysis, especially for task-based functional magnetic resonance images (fMRI) with spatio-temporal imaging data acquired using specific cognitive tasks. In this paper, we propose an approach for generating synthetic fMRI sequences that can then be used to create augmented training datasets in downstream learning tasks. To synthesize high-resolution task-specific fMRI, we adapt the α-GAN structure, leveraging advantages of both GAN and variational autoencoder models, and propose different alternatives in aggregating temporal information. The synthetic images are evaluated from multiple perspectives including visualizations and an autism spectrum disorder (ASD) classification task. The results show that the synthetic task-based fMRI can provide effective data augmentation in learning the ASD classification task. © The Author(s), under exclusive license to Springer Nature Switzerland AG 2023.</t>
  </si>
  <si>
    <t>Network link inference from measured time series data of the behavior of dynamically interacting network nodes is an important problem with wide-ranging applications, e.g., estimating synaptic connectivity among neurons from measurements of their calcium fluorescence. Network inference methods typically begin by using the measured time series to assign to any given ordered pair of nodes a numerical score reflecting the likelihood of a directed link between those two nodes. In typical cases, the measured time series data may be subject to limitations, including limited duration, low sampling rate, observational noise, and partial nodal state measurement. However, it is unknown how the performance of link inference techniques on such datasets depends on these experimental limitations of data acquisition. Here, we utilize both synthetic data generated from coupled chaotic systems as well as experimental data obtained from Caenorhabditis elegans neural activity to systematically assess the influence of data limitations on the character of scores reflecting the likelihood of a directed link between a given node pair. We do this for three network inference techniques: Granger causality, transfer entropy, and, a machine learning-based method. Furthermore, we assess the ability of appropriate surrogate data to determine statistical confidence levels associated with the results of link-inference techniques. Copyright © 2023 the Author(s).</t>
  </si>
  <si>
    <t>In the continuously evolving and increasingly complex environment of power systems, utilizing Generative Adversarial Networks (GAN) to process and optimize multidimensional electric power data has grad-ually become a hot research topic. This paper explores the applications and challenges of utilizing GAN for large-scale electric power data processing, highlighting their ability to generate synthetic data amidst challenges like cost, equipment limitations, and data privacy in the power domain. While GAN showcase significant potential in enhancing time-series and image data sam-ples, they exhibit drawbacks, such as complex training and uncontrollable results. Therefore, various improved models, such as Conditional GAN, Wasserstein GAN, Wasserstein GAN-gradient penalty, etc. have been derived to address these issues, and are elaborated upon in the latter part of the review. Ultimately, this paper summarizes the current application challenges and future research directions of GAN in electric power systems.  © 2023 IEEE.</t>
  </si>
  <si>
    <t>Due to the complex and dynamic nature of the wireless network environment, data-driven model often requires a significant amount and diversity of training data, leading to a challenging difficulty of stalling detection with high performance, especially at the client side. To address this issue, a novel Generative Adversarial Network (GAN) based data generation model Seq2Seq-TCN GAN (S2TGAN) is proposed in this paper for both chunk-based and stream-based video streaming sequences in order to further improve the performance of stalling detection of video on demand (VoD) and live video streaming (LVS). Resorting to Seq2Seq, the generator is constructed to generate video streaming sequences under the control of stalling information, and the discriminator adopts Temporal Convolutional Network (TCN) to extract more discriminative temporal features of video streaming sequences. Meanwhile, Iman-Conover method is used to incorporate domain knowledge to guide the generation of video streaming and improve the fidelity of synthetic data. A LVS dataset collected from HuYa and DouYu is carefully prepared to verify the generation performance of proposed model, as well as a public RequetDataSet. Extensive experimental results indicate that the proposed model can outperform the other state-of-the-arts in terms of maximum mean discrepancy (MMD) and Train on synthetic, Test on Real (TSTR) evaluation methods of stalling detection. © 2023 IEEE.</t>
  </si>
  <si>
    <t>Synthetic data generated by text-to-speech (TTS) systems can be used to improve automatic speech recognition (ASR) systems in low-resource or domain mismatch tasks. It has been shown that TTS-generated outputs still do not have the same qualities as real data. In this work we focus on the temporal structure of synthetic data and its relation to ASR training. By using a novel oracle setup we show how much the degradation of synthetic data quality is influenced by duration modeling in non-autoregressive (NAR) TTS. To get reference phoneme durations we use two common alignment methods, a hidden Markov Gaussian-mixture model (HMM-GMM) aligner and a neural connectionist temporal classification (CTC) aligner. Using a simple algorithm based on random walks we shift phoneme duration distributions of the TTS system closer to real durations, resulting in an improvement of an ASR system using synthetic data in a semi-supervised setting. © 2023 IEEE.</t>
  </si>
  <si>
    <t>In disease detection, generative models for data augmentation offer a potential solution to the challenges posed by limited high-quality electroencephalogram (EEG) data. The study proposes a temporal-spatial feature-aware denoising diffusion probabilistic model (DDPM), termed TF-DDPM, as an EEG time-series augmentation framework for autism research. The module for predicting noise is CCA-UNet based on the channel correlation-based attention (CCA) mechanism, which considers the spatial and temporal correlation between channels, and uses depthwise separable convolution instead of traditional convolution, thereby suppressing the interference from irrelevant channels. Visualization and binary classification results on synthetic signals indicate that proposed method generates higher quality synthetic data compared to Generative Adversarial Networks (GAN) and DDPM. © 2023, The Author(s), under exclusive license to Springer Nature Singapore Pte Ltd.</t>
  </si>
  <si>
    <t>Objectives âAnalysis of health care real-world data (RWD) provides an opportunity to observe the actual patient diagnostic, treatment, and outcome events. However, researchers should understand the possible limitations of RWD. In particular, the dates in these data may be shifted from their actual values, which might affect the validity of study conclusions. Methods âA methodology for detecting the presence of shifted dates in RWD was developed by considering various approaches to confirm the expected occurrences of medical events, including unique temporal occurrences as well as recurring seasonal or weekday patterns in diagnoses or procedures. Diagnosis and procedure data was obtained from 71 U.S. health care data provider organizations (HCOs), members of the TriNetX global research network. Synthetic data was generated for various degrees of date shifting corresponding to the diagnoses and procedures studied, yielding the resulting patterns when various degrees of shifting (including no shift) were applied. These patterns were compared with those produced for each HCO to predict the presence and degree of date shifting. These predictions were compared with statements of date shifting by the originating HCOs to determine the predictive accuracy of the methods studied. Results âTwenty-eight of the 71 HCOs analyzed were predicted by methodology and confirmed by their data providers to have shifted data. Likewise, 39 were predicted and confirmed to not have shifted data. With four HCOs, agreement between predicted and stated date shifting status was not obtained. The occurrence of routine medical exams, only happening during weekdays, for these U.S. HCOs was most predictive (0.92 correlation coefficient) of the presence or absence of date shifting. Conclusion âThe presence of date shifting for U.S. HCOs may be reliably detected assessing whether the routine exams should always occur on weekdays. © 2023 Georg Thieme Verlag. All rights reserved.</t>
  </si>
  <si>
    <t>Detecting change points in time series data is a widely acknowledged challenge with diverse applications, in which the data obtained from measured values is often characterized by complex compositions, and the availability of real data is typically limited. However, current detection algorithms often depend on domain-specific data to achieve better performance or are restricted to analyzing single variant series, limiting their applicability. In this paper, we introduce a novel approach to change point detection that eliminates the requirement for collecting supervised data. Initially, we train a discriminant model using artificially generated synthetic signals comprising a combination of intricate patterns and random noise. This discriminant model is designed to predict the number of change points, and the synthetic data set encompasses a wide range of patterns observed in real data and offers significant advantages in terms of diversity and data volume. The trained discriminant model is then applied in conjunction with the ClaSP method for change point detection. To fully exploit multivariate series information, we propose a simple yet useful weighted-merging method that improves detection performance by aggregating change point votes within each time gap. Experimental results demonstrate the superiority of our Detection Model via Synthetic Signals (DMSS) compared to the original ClaSP method, demonstrating exceptional performance on the Human Activity Segmentation dataset. © 2023, The Author(s), under exclusive license to Springer Nature Switzerland AG.</t>
  </si>
  <si>
    <t>Atmospheric phase screen (APS) is the dominant error source of InSAR. The spatial-temporal variations of APS in interferograms can lead to incorrect interpretation of phase and inaccurate extraction of surface deformation. In recent years, deep learning denoising models have been applied to study the features of APS in InSAR interferograms and extract deformation information in existing researches. However, the characteristics of APS are diverse, and it is difficult to extract this knowledge using a deep learning model based on limited interferograms that contain APS. Moreover, existing methods mainly use synthetic data to train the model and remove APS. In order to provide sufficient APS data for training deep learning networks, this paper proposes a new method for generating atmospheric phase samples. This method is based on the auxiliary classifier generative adversarial network (ACGAN) to generate more APS samples from available interferograms, fully learning the atmospheric delay errors related to terrain, atmospheric turbulence, and heavy rainfall, and generating atmospheric phase screen interferogram samples with multiple features. The technique is applied to 235 interferograms collected over Hangzhou on ascending orbit number 108 between January 12, 2020, and December 3, 2022, to generate different types of atmospheric sample screen interferogram samples. The network has shown great potential for the removal of atmospheric phase in InSAR research. © 2023 IEEE.</t>
  </si>
  <si>
    <t>Anomaly detection is a challenging problem in science and engineering that appeals to numerous scholars. It is of great relevance to detect anomalies and analyze their potential implications. In this study, a multi-level anomaly detection framework with information granules of higher type and higher order is developed based on the principle of justifiable granularity and Fuzzy C-Means (FCM) clustering algorithm, including two different types of approaches, namely abstract level approach (ALA) and detailed level approach (DLA). The ALA approach is implemented at a comparatively abstract level (viz., level-1), in which two distinct types of information granules of order-1 (viz., information granules of type-1 and type-2) are employed for anomaly detection. The DLA approach is formulated and derived from the ALA approach at a more detailed level (viz., level-2), which generates more detailed information granules, namely information granules of order-2, through successive splitting information granules and the FCM clustering algorithm to refine the problem at various levels. Furthermore, a similarity measurement algorithm is designed for anomaly detection utilizing information granules of higher type and higher order. Comprehensive performance indexes are produced to quantify the performance of the proposed framework compared with the methods of two single-level approaches and two multi-level approaches. Synthetic data and several real-world data coming from various areas are engaged to demonstrate and support the superiority of the proposed approaches over other classical methods in terms of detection accuracy and data anomaly resolution. © 2022, The Author(s), under exclusive licence to Springer Science+Business Media, LLC, part of Springer Nature.</t>
  </si>
  <si>
    <t>InSAR and associated analytic methods enable relative surface deformation measurements from low Earth orbit with a potential accuracy of centimeters to millimeters. However, assessing the actual accuracy can be quite difficult. The analytic methods are complicated enough that naïve analytic error propagation is infeasible, and, in many settings, InSAR practitioners lack sufficient ground truth to assess results. Phase noise due to partial decorrelation from changes in the scattering properties of the ground is a prominent source of accuracy loss. In this paper we present a method to assess the loss of precision due to this component of phase noise. The proposed method consists of generating synthetic data stacks whose statistical properties match those of the actual input SAR data stacks, and then using the synthetic data for an ensemble calculation. The spread of the results of the ensemble calculation indicates the loss of precision. We show examples of the ensemble analysis at a mining operation in South Africa, and demonstrate the ability to estimate the precision of two InSAR deformation retrieval methods on a point-by-point and epoch-by-epoch basis. © 2023</t>
  </si>
  <si>
    <t>While eco-friendly energy is attracting the public's interest in recent environmental issues, the market of lithium-ion batteries is expanding. Ensuring the safety and reliability of batteries is important in using batteries. Hence, it is essential to monitor the state of health (SOH) of the battery. Model-based SOH estimation has a limitation because battery data exhibit non-linear characteristics according to complex internal changes. To overcome this limitation, the data-based estimation of the SOH of the battery has been researched extensively. Data-based SOH estimation requires a large, high-quality battery dataset. In general, a battery dataset is built based on data obtained from experimental tests. However, this approach is time-dependent. To overcome this problem, data augmentation algorithms are used. TimeGAN is one of the time-series data augmentation algorithms that generate time-series data in the latent space while preserving temporal dynamics and static characteristics. To ensure stable training of data, TimeGAN generates synthetic data after data has been preprocessed using Min-Max scaling. In this study, various preprocessing techniques were applied for TimeGAN to generate more realistic synthetic data which was close to the original battery data. Results based on different preprocessing techniques were analyzed, and the preprocessing technique suitable for generating a battery dataset was proposed. Discriminative and predictive scores were used for evaluation with t-SNE graphs for visual comparison. When Max-Abs scaling and Normalization preprocessing techniques were applied, the discriminative score improved by 53.7 and 44.4%, respectively, compared to the conventional Min-Max scaling.  © 2023 IEEE.</t>
  </si>
  <si>
    <t>Time series data are commonly used in biomedical applications, but such datasets are often small, expensive to collect, and may involve privacy issues that restrict large-scale deep learning models. Data augmentation techniques for time series data are limited by the need to maintain signal properties, but Generative Adversarial Networks (GANs) offer a promising approach for expanding datasets. This paper presents BioSGAN, a transformer-based label-guided GAN model capable of generating multi-class, class-specific synthetic time-series sequences of arbitrary length. Our proposed model architecture and design strategies produce synthetic sequences that are almost indistinguishable from real signals, enabling data augmentation. To evaluate the quality of the generated data, we propose a wavelet coherence metric that compares the similarity of real and synthetic signals. Our results show that BioSGAN outperforms existing state-of-the-art time-series GAN models, as demonstrated by qualitative visualizations using PCA and t-SNE, as well as quantitative comparisons of the discriminative and predictive power of the synthetic data. BioSGAN source code: https://github.com/imics-lab/BioSGAN © 2023 IEEE.</t>
  </si>
  <si>
    <t>Objective: Doppler ultrasound (DU) is used to detect venous gas emboli (VGE) post dive as a marker of decompression stress for diving physiology research as well as new decompression procedure validation to minimize decompression sickness risk. In this article, we propose the first deep learning model for VGE grading in DU audio recordings. Methods: A database of real-world data was assembled and labeled for the purpose of developing the algorithm, totaling 274 recordings comprising both subclavian and precordial measurements. Synthetic data was also generated by acquiring baseline DU signals from human volunteers and superimposing laboratory-acquired DU signals of bubbles flowing in a tissue mimicking material. A novel squeeze-and-excitation deep learning model was designed to effectively classify recordings on the 5-class Spencer scoring system used by trained human raters. Results: On the real-data test set, we show that synthetic data pretraining achieves average ordinal accuracy of 84.9% for precordial and 90.4% for subclavian DU which is a 24.6% and 26.2% increase over training with real-data and time-series augmentation only. The weighted kappa coefficients of agreement between the model and human ground truth were 0.74 and 0.69 for precordial and subclavian respectively, indicating substantial agreement similar to human inter-rater agreement for this type of data. Conclusion: The present work demonstrates the first application of deep-learning for DU VGE grading using a combination of synthetic and real-world data. Significance: The proposed method can contribute to accelerating DU analysis for decompression research.  © 1964-2012 IEEE.</t>
  </si>
  <si>
    <t>Artificial intelligence (AI) profoundly affects the research of meteorology. As an AI method, deep learning greatly improves the accuracy of weather forecasting. Deep learning training requires a lot of data, while the collection of meteorological data faces some problems, such as the long collection cycle, the high cost, and the desensitization requirement. We propose a deep learning model called MDPGAN (Meteorology Differential Privacy Generative Adversarial Network), which introduces a differential privacy framework to reduce the risk of identifying real data by querying synthetic data. The MDPGAN model can generate synthetic weather data with similar statistical characteristics to real weather data. The data generated by the MDPGAN model meets the requirements of data augmentation and data desensitization at the same time. In this paper, the meteorological data set of Kennedy Airport published by NOAA (National Oceanic and Atmospheric Administration) was used for the experiments of the MDPGAN model. The reliability and validity of generated meteorological data were analyzed and tested. The comparison between the generated data and the real data shows that they have similar statistical characteristics, and the synthetic data has achieved good results in the time series prediction of temperature changes. The MDPGAN model provides a convenient tool for the meteorology researches based on deep learning, which can automatically generate a large amount of safe and reliable data, especially suitable for the meteorology researches with small sample data. © 2023 Elsevier Ltd</t>
  </si>
  <si>
    <t>Diffusion models have achieved state-of-the-art performance in generative modeling tasks across various domains. Prior works on time series diffusion models have primarily focused on developing conditional models tailored to specific forecasting or imputation tasks. In this work, we explore the potential of task-agnostic, unconditional diffusion models for several time series applications. We propose TSDiff, an unconditionally-trained diffusion model for time series. Our proposed self-guidance mechanism enables conditioning TSDiff for downstream tasks during inference, without requiring auxiliary networks or altering the training procedure. We demonstrate the effectiveness of our method on three different time series tasks: forecasting, refinement, and synthetic data generation. First, we show that TSDiff is competitive with several task-specific conditional forecasting methods (predict). Second, we leverage the learned implicit probability density of TSDiff to iteratively refine the predictions of base forecasters with reduced computational overhead over reverse diffusion (refine). Notably, the generative performance of the model remains intact - downstream forecasters trained on synthetic samples from TSDiff outperform forecasters that are trained on samples from other state-of-the-art generative time series models, occasionally even outperforming models trained on real data (synthesize). © 2023 Neural information processing systems foundation. All rights reserved.</t>
  </si>
  <si>
    <t>The proceedings contain 331 papers. The topics discussed include: METFORC: classification with meta-learning and multimodal stratified time series forest; exploring the faithfulness of synthetic data by generative models; few-shot image classification for rare ocular disease with an ensemble of pretrained feature extractors and a statistical classifier; SAttisUNet: UNet-like Swin transformer with attentive skip connections for enhanced medical image segmentation; benchmarking communicative reinforcement learning frameworks on multi-robot cooperative tasks; vision transformer-based classification for lung and colon cancer using histopathology images; relevant instance segmentation in American football practice images to aid risky tackle detection; optimizing multi commodity flow problem under uncertainty: a deep reinforcement learning approach; and temporal-based action graph with sequential pattern mining for churn detection: a Playtika case study.</t>
  </si>
  <si>
    <t>We focus on the problem of generating high-quality, private synthetic glucose traces, a task generalizable to many other time series sources. Existing methods for time series data synthesis, such as those using Generative Adversarial Networks (GANs), are not able to capture the innate characteristics of glucose data and cannot provide any formal privacy guarantees without severely degrading the utility of the synthetic data. In this paper we present GlucoSynth, a novel privacy-preserving GAN framework to generate synthetic glucose traces. The core intuition behind our approach is to conserve relationships amongst motifs (glucose events) within the traces, in addition to temporal dynamics. Our framework incorporates differential privacy mechanisms to provide strong formal privacy guarantees. We provide a comprehensive evaluation on the real-world utility of the data using 1.2 million glucose traces; GlucoSynth outperforms all previous methods in its ability to generate high-quality synthetic glucose traces with strong privacy guarantees. © 2023 Neural information processing systems foundation. All rights reserved.</t>
  </si>
  <si>
    <t>Reducing CO (Formula presented.) emissions from coal-fired power plants is an urgent global issue. Effective and precise monitoring of CO (Formula presented.) emissions is a prerequisite for optimizing electricity production processes and achieving such reductions. To obtain the high temporal resolution emissions status of power plants, a lot of research has been done. Currently, typical solutions are utilizing Continuous Emission Monitoring System (CEMS) to measure CO (Formula presented.) emissions. However, these methods are too expensive and complicated because they require the installation of a large number of devices and require periodic maintenance to obtain accurate measurements. According to this limitation, this paper attempts to provide a novel data-driven method using net power generation to achieve near-real-time monitoring. First, we study the key elements of CO (Formula presented.) emissions from coal-fired power plants (CFPPs) in depth and design a regression and physical variable model-based emission simulator. We then present Emission Estimation Network (EEN), a heterogeneous network-based deep learning model, to estimate CO (Formula presented.) emissions from CFPPs in near-real-time. We use artificial data generated by the simulator to train it and apply a few real-world datasets to complete the adaptation. The experimental results show that our proposal is a competitive approach that not only has accurate measurements but is also easy to implement. © 2023 by the authors.</t>
  </si>
  <si>
    <t>Data generation is becoming an increasingly important issue in the field of machine learning due to the high cost of data collection and the privacy concerns associated with raw data. Generating new data with high fidelity is extremely challenging because even a minor perturbation in high-dimensional data may alter its semantic meaning. The challenge becomes particularly acute in multivariate time-series data as it often exhibits human-imperceptible temporal patterns and lacks standard representation. To address this issue, we propose a straightforward yet effective technique that helps preserve the fidelity of the original data. Experimental results demonstrate that our technique enhances the performance of time-series forecasting model.  © 2023 IEEE.</t>
  </si>
  <si>
    <t>Interferometric synthetic aperture radar (InSAR) has been successfully used to map ground displacements associate with landslides. One challenge with InSAR is that the basic measurement of interferometric phase takes values between 0 and 2π instead of values representing total displacement relative to a stable reference frame. Phase unwrapping is necessary to reconstruct measurements of total displacement for use in quantitative analysis. Unwrapping approaches often assume that the absolute phase difference between two neighboring pixels should be smaller than π. In the presence of noise or high-strain rates associated with fast-moving landslides, aliasing of the phase (undersampling of the wrapped signal) can result in unwrapping errors and misinterpretation of total displacement. Here we use a pattern-based strategy for phase unwrapping of InSAR observations of fast-moving landslides, where we determine the unwrapped deformation field that is most similar to a scaled reference displacement map. We describe a range of metrics that we use to evaluate the most appropriate scaling for each interferogram. We also demonstrate the range of conditions where they perform well using synthetic data. For evaluation of the results, we generated UAVSAR wrapped interferograms over the Slumgullion landslide in Colorado where phase aliasing for interferograms with temporal baselines larger than 7 days is common. We compare the interferograms unwrapped with our approach against results from range offsets (pixel tracking). The comparison demonstrates that our approach can be used for time spans much larger than those where traditional phase unwrapping performs well. © 2023. American Geophysical Union. All Rights Reserved.</t>
  </si>
  <si>
    <t>We present a method for jointly modeling power generation from a fleet of photovoltaic (PV) systems. We propose a white-box method that finds a function that invertibly maps vector time-series data to independent and identically distributed standard normal variables. The proposed method, based on a novel approach for fitting a smooth, periodic copula transform to data, captures many aspects of the data such as diurnal variation in the distribution of power output, dependencies among different PV systems, and dependencies across time. It consists of interpretable steps and is scalable to many systems. The resulting joint probability model of PV fleet output across systems and time can be used to generate synthetic data, impute missing data, perform anomaly detection, and make forecasts. In this paper, we explain the method and demonstrate these applications.  © 2023 IEEE.</t>
  </si>
  <si>
    <t>Approaches to Human Activity Recognition are typically data driven, classifying activities performed by humans based on low level sensor data from ambient and/or wearable sensors. Collecting this data is a challenging task, being time consuming to collect and label the data, whilst also being expensive to deploy the acquisition systems. The use of synthetic data offers a potential solution to these challenges. This research is based on generating synthetic data, with the aim of improving the performance of HAR. The data used in this study is generated based on a well-known open dataset, Mobile Health (mHealth) dataset, which was collected with wearable sensors for 12 activities. Firstly, the real data was pre- processed and classification methods such as Decision Tree, Gaussian Naïve Bayes, and Support Vector Machine were applied. Three different synthetic generation techniques Synthetic Data Vault Probabilistic Autoregressive (SDV-PAR), Time-series Generative Adversarial Network (TGAN), and Conditional Tabular Generative Adversarial Network (CTGAN) were subsequently used. In comparison to real data, which achieves an accuracy score of 0.9725, the synthetic data generated by CTGAN achieved an accuracy score of 0.8373. © 2023, The Author(s), under exclusive license to Springer Nature Switzerland AG.</t>
  </si>
  <si>
    <t>Machine learning has significant potential for optimizing various industrial processes. However, data acquisition remains a major challenge as it is both time-consuming and costly. Synthetic data offers a promising solution to augment insufficient data sets and improve the robustness of machine learning models. In this paper, we investigate the feasibility of incorporating synthetic data into the training process of the injection molding process using an existing Long Short-Term Memory architecture. Our approach is to generate synthetic data by simulating production cycles and incorporating them into the training data set. Through iterative experimentation with different proportions of synthetic data, we attempt to find an optimal balance that maximizes the benefits of synthetic data while preserving the authenticity and relevance of real data. Our results suggest that the inclusion of synthetic data improves the model’s ability to handle different scenarios, with potential practical industrial applications to reduce manual labor, machine use, and material waste. This approach provides a valuable alternative for situations where extensive data collection and maintenance has been impractical or costly and thus could contribute to more efficient manufacturing processes in the future. © 2023, The Author(s), under exclusive license to Springer Nature Switzerland AG.</t>
  </si>
  <si>
    <t>This study delves into the utilization of Generative Adversarial Networks (GANs) for generating subject-specific time series sensor data, offeringaninnovativealternativetotraditionalmetamodel-basedsimulations. We undertake an in-depth analysis of DoppelGANger, a prominent GAN variant for time series data and metadata generation, evaluating its efficiency and efficacy. The sensor data for this investigation was sourced from the National Health and Nutrition Examination Survey, which served as the foundational training set. We scrutinized the synthesized sensor data corresponding to various physical attributes, focusing on the temporal and multi-dimensional statistical properties. Our empirical findings underscore the potential of GANs to adeptly capture the time-dependent correlations and the intricate statistical characteristics inherent in multi-dimensional data. This insight into GANs' capabilities is a crucial step towards more sophisticated synthetic data generation, with significant implications for future applications in wearable technology and personalized health monitoring systems.  © 2023 IEEE.</t>
  </si>
  <si>
    <t>We introduce PointOdyssey, a large-scale synthetic dataset, and data generation framework, for the training and evaluation of long-term fine-grained tracking algorithms. Our goal is to advance the state-of-the-art by placing emphasis on long videos with naturalistic motion. Toward the goal of naturalism, we animate deformable characters using real-world motion capture data, we build 3D scenes to match the motion capture environments, and we render camera viewpoints using trajectories mined via structure-from-motion on real videos. We create combinatorial diversity by randomizing character appearance, motion profiles, materials, lighting, 3D assets, and atmospheric effects. Our dataset currently includes 104 videos, averaging 2,000 frames long, with orders of magnitude more correspondence annotations than prior work. We show that existing methods can be trained from scratch in our dataset and outperform the published variants. Finally, we introduce modifications to the PIPs point tracking method, greatly widening its temporal receptive field, which improves its performance on PointOdyssey as well as on two real-world benchmarks. Our data and code are publicly available at: https://pointodyssey.com © 2023 IEEE.</t>
  </si>
  <si>
    <t>One of the main drawbacks of using ML and DL-based optimization techniques is that a massive amount of historical data is needed for the algorithms to converge to quasi-optimal solutions. In the DCs' scope, it is difficult, expensive, and sometimes even dangerous to gather data from all kinds of real situations, as the equipment's physical integrity may be at risk. Thus, the generation of realistic synthetic data in computing environments is crucial to enabling these optimization technologies. The goal of this paper is to create an automated system that produces near-term forecasts of globally important economic / financial time series. The system will create features from a wide variety of data sources and create forecasts using an ensemble of time series models. We will exploit distributed computing and storage technologies to build a system that is always on, evaluating new potential features and constantly updating the deployed forecasting model. We will begin with the daily spot price of crude oil but hope to expand to other important series. This paper proposes to solve these challenges by generating synthetic data and forecasting possible realistic scenarios in a real cloud-based DC environment. For this purpose, we will use a technique that has given extraordinary results in recent years: generative adversarial networks (GAN). These generative algorithms based on artificial neural networks have been commonly used to create realistic synthetic multimedia data (mainly images and videos). Some proposals in the state of the art use GAN to generate synthetic time-series data. However, this research has significant limitations, such as the limitation of handling multi-variable and categorical data in the generation of scenarios. © 2023 IEEE.</t>
  </si>
  <si>
    <t>Data-science is a key component of modern science since it fuels AI, ML and data analytics, etc. As the electrical grid has been modernized into a smart grid, it has also become increasingly dependent on data science to monitor and control grid activity. Realistic data is essential to evaluating the algorithm's workability but it is difficult to obtain real smart meter data due to strict privacy and security policies of many countries. In this paper, using the prophet library, we code and develop a prediction-based Synthetic Data Generator GUI, which generate the synthetic data sets. © 2023 The Author(s)</t>
  </si>
  <si>
    <t>In major urban cities, government authorities have developed various service-requesting systems to report non-emergency public issues related to urban rare events such as noise, blocked driveways, illegal parking, etc. For certain events, request volumes can surge significantly, and timely response depends on accurate prediction. In this paper, we investigate how long it takes to resolve service requests by the agencies. This paper introduces NERPS, a non-emergency response system designed to forecast service request response time. Leveraging urban data, the model establishes connections between historical and future response times. In time series data, applying boot-strapping on the reminder component for generating synthetic data with original time series before fitting the model has been viewed to be effective. The NERPS integrates Holt-Winters with the Moving Block Bootstrap (MBB+HW) model for forecasting the service requests in the NYC dataset. Proposed model forecasts to generate 100-time series values and final prediction obtained by averaging the forecast set. The optimal block size is estimated via the flat-top lag windows technique. This research extends beyond prior studies by comparing the forecasting performance of proposed statistical methods with MI/DL approaches on complex and nonlinear time series data. We consider SARIMA, ARIMA, FB-Prophet, linear regression and basic LSTM as baseline models for response time forecasting and compare the proposed model with multistep ahead point forecasts. The results show that in most cases, the NERPS achieves low RMSE, MAE and Relative Errors among top complaint types and agencies.  © 2023 IEEE.</t>
  </si>
  <si>
    <t>Accessible high-quality data is the bread and butter of machine learning research, and the demand for data has exploded as larger and more advanced ML models are built across different domains. Yet, real data often contain sensitive information, subject to various biases, and are costly to acquire, which compromise their quality and accessibility. Synthetic data have thus emerged as a complement, sometimes even a replacement, to real data for ML training. However, the landscape of synthetic data research has been fragmented due to the large number of data modalities (e.g., tabular data, time series data, images, etc.) and various use cases (e.g., privacy, fairness, data augmentation, etc.). This poses practical challenges in comparing and selecting synthetic data generators in different problem settings. To this end, we develop Synthcity, an open-source Python library that allows researchers and practitioners to perform one-click benchmarking of synthetic data generators across data modalities and use cases. In addition, Synthcity's plug-in style API makes it easy to incorporate additional data generators into the framework. Beyond benchmarking, it also offers a single access point to a diverse range of cutting-edge data generators. Through examples on tabular data generation and data augmentation, we illustrate the general applicability of Synthcity, and the insight one can obtain. © 2023 Neural information processing systems foundation. All rights reserved.</t>
  </si>
  <si>
    <t>Anomaly detection is one of the most mature applications in time series data analysis. However, due to the nonlinearity of time step and sequence, it often leads to abnormal state of a specific step in time series. On the one hand, previous GAN studies focused on the method of generating sequence data, but did not pay attention to the autocorrelation of sequences. After all, a good model should learn not only the distribution of features across each timestamp, but also the underlying relationships between different points in time. On the other hand, a good generation model should ensure the generation of high-quality synthetic data. Most of the researches on this aspect are based on RCGAN, so the TimeGAN applied in this paper is also conducted on this basis, and the visualization analysis of data is combined with T-SNE to evaluate the quality of the model qualitatively. Then LSTM neural network is used to evaluate the influence of periodicity, noise, step size and other factors on the model. The results show that both methods can detect anomalies effectively, but TimeGAN is better than traditional RCGAN, which verifies the feasibility of this method.  © 2023 IEEE.</t>
  </si>
  <si>
    <t>To obtain high performance, generalization, and accuracy in machine learning applications, such as prediction or anomaly detection, large datasets are a necessary prerequisite. Moreover, the collection of data is time-consuming, difficult, and expensive for many imbalanced or small datasets. These challenges are evident in collecting data for financial and banking services, pharmaceuticals and healthcare, manufacturing and the automobile, robotics car, sensor time-series data, and many more. To overcome the challenges of data collection, researchers in many domains are becoming more and more interested in the development or generation of synthetic data. Generating synthetic time-series data is far more complicated and expensive than generating synthetic tabular data. The primary objective of the paper is to generate multivariate time-series data (for continuous and mixed parameters) that are comparable and evaluated with real multivariate time-series synthetic data. After being trained to produce such data, a novel GAN architecture named as MTS-TGAN is proposed and then assessed using both qualitative measures namely t-SNE, PCA, discriminative and predictive scores as well as quantitative measures, for which an RNN model is implemented, which calculates MAE and MSLE scores for three training phases; Train Real Test Real, Train Real Test Synthetic and Train Synthetic Test Real. The model is able to reduce the overall error up to 13% and 10% in predictive and discriminative scores, respectively. The research’s objectives are met, and the outcomes demonstrate that MTS-TGAN is able to pick up on the distribution and underlying knowledge included in the attributes of the real data and it can serve as a starting point for additional research in the respective area. © 2023 by the authors.</t>
  </si>
  <si>
    <t>Methods for synthetic data generation are extremely valuable nowadays since they allow researchers and practitioners to develop and test their models without the risk and cost associated with using real data. In this paper, we propose a method for the generation of synthetic financial time series. The method adopts time series regimes clustering to perform generative models training on the data from each cluster separately. Also, we suggest the modification of Quantum Generative Adversarial Networks (QuantGAN) architecture that is able to produce synthetic data with frequency characteristics closer to the corresponding real-world time series ones. Our experiments show that (1) synthetic financial time series can be effectively generated by our method; (2) the distribution characteristics of synthetic time series generated by the method are closer to the initial ones in comparison with Fourier Flows and QuantGAN; (3) training the forecasting model on the synthetics generated by the proposed method (Fourier Flows model is used within it) can reduce the forecasting error on the real-world series. © 2023 by the authors.</t>
  </si>
  <si>
    <t>Computational models have become a powerful tool in the quantitative sciences to understand the behavior of complex systems that evolve in time. However, they often contain a potentially large number of free parameters whose values cannot be obtained from theory but need to be inferred from data. This is especially the case for models in the social sciences, economics, or computational epidemiology. Yet, many current parameter estimation methods are mathematically involved and computationally slow to run. In this paper, we present a computationally simple and fast method to retrieve accurate probability densities for model parameters using neural differential equations. We present a pipeline comprising multiagent models acting as forward solvers for systems of ordinary or stochastic differential equations and a neural network to then extract parameters from the data generated by the model. The two combined create a powerful tool that can quickly estimate densities on model parameters, even for very large systems. We demonstrate the method on synthetic time series data of the SIR model of the spread of infection and perform an in-depth analysis of the Harris- Wilson model of economic activity on a network, representing a nonconvex problem. For the latter, we apply our method both to synthetic data and to data of economic activity across Greater London. We find that our method calibrates the model orders of magnitude more accurately than a previous study of the same dataset using classical techniques, while running between 195 and 390 times faster.  Copyright © 2023 the Author(s).</t>
  </si>
  <si>
    <t>Synthetic data generation has become increasingly popular with the increasing use of generative networks. Recently, Generative Adversarial Network (GAN) architectures have produced exceptional results in synthetic image generation. However, time series generation still needs to be studied. This paper proposes a Conditional GAN-based system to generate unique samples of non-REM sleep electroencephalographic (EEG) signals. The CGAN model had a 1-D Convolution Neural Network based architecture. The model was trained using real EEG from healthy controls. The trained model can generate an artificial 30-second epoch of non-REM sleep whose power spectrum is identical to that of a real sleep EEG.Clinical relevance - Sleep EEG simulation can be used to train and enhance the skillset of fellows and technicians in the sleep medicine field. Variations in EEG signals can be highly complex to model mathematically; however, here, we harness the power of deep learning, using generative models such as CGANs to train, model complex data distributions, and generate diverse and artificial but realistic EEG signals during non-REM sleep. © 2023 IEEE.</t>
  </si>
  <si>
    <t>Neural networks have been proven particularly accurate in univariate time series forecasting settings, requiring however a significant number of training samples to be effectively trained. In machine learning applications where available data are limited, data augmentation techniques have been successfully used to generate synthetic data that resemble and complement the original train set. Since the potential of data augmentation has been largely neglected in univariate time series forecasting, in this study we investigate nine data augmentation techniques, ranging from simple transformations and adjustments to sophisticated generative models and a novel upsampling approach. We empirically evaluate the impact of data augmentation on forecasting accuracy considering both shallow and deep feed-forward neural networks and time series data sets of different sizes from the M4 and the Tourism competitions. Our results suggest that certain data augmentation techniques that build on upsampling and time series combinations can improve forecasting performance, especially when deep networks are used. However, these improvements become less significant as the initial size of the train set increases. © 2022 Elsevier Ltd</t>
  </si>
  <si>
    <t>Dynamic mode decomposition (DMD) is an efficient tool for decomposing spatio-Temporal data into a set of low-dimensional modes, yielding the oscillation frequencies and the growth rates of physically significant modes. In this paper, we propose a novel DMD model that can be used for dynamical systems affected by multiplicative noise. We first derive a maximum a posteriori (MAP) estimator for the data-based model decomposition of a linear dynamical system corrupted by certain multiplicative noise. Applying penalty relaxation to the MAP estimator, we obtain the proposed DMD model whose epigraphical limits are the MAP estimator and the conventional optimized DMD model. We also propose an efficient alternating gradient descent method for solving the proposed DMD model and analyze its convergence behavior. The proposed model is demonstrated on both the synthetic data and the numerically generated one-dimensional combustor data and is shown to have superior reconstruction properties compared to state-of-The-Art DMD models. Considering that multiplicative noise is ubiquitous in numerous dynamical systems, the proposed DMD model opens up new possibilities for accurate data-based modal decomposition.  Copyright © by SIAM. Unauthorized reproduction of this article is prohibited.</t>
  </si>
  <si>
    <t>High-quality synthetic data can support the development of effective predictive models for biomedical tasks, especially in rare diseases or when subject to compelling privacy constraints. These limitations, for instance, negatively impact open access to electrocardiography datasets about arrhythmias. This work introduces a self-supervised approach to the generation of synthetic electrocardiography time series which is shown to promote morphological plausibility. Our model (ECGAN) allows conditioning the generative process for specific rhythm abnormalities, enhancing synchronization and diversity across samples with respect to literature models. A dedicated sample quality assessment framework is also defined, leveraging arrhythmia classifiers. The empirical results highlight a substantial improvement against state-of-the-art generative models for sequences and audio synthesis. © 2023, The Author(s), under exclusive license to Springer Nature Switzerland AG.</t>
  </si>
  <si>
    <t>Neuromorphic vision sensors, whose pixels output events/spikes asynchronously with a high temporal resolution according to the scene radiance change, are naturally appropriate for capturing high-speed motion in the scenes. However, how to utilize the events/spikes to smoothly track high-speed moving objects is still a challenging problem. Existing approaches either employ time-consuming iterative optimization, or require large amounts of labeled data to train the object detector. To this end, we propose a bio-inspired unsupervised learning framework, which takes advantage of the spatiotemporal information of events/spikes generated by neuromorphic vision sensors to capture the intrinsic motion patterns. Without off-line training, our models can filter the redundant signals with dynamic adaption module based on short-term plasticity, and extract the motion patterns with motion estimation module based on the spike-timing-dependent plasticity. Combined with the spatiotemporal and motion information of the filtered spike stream, the traditional DBSCAN clustering algorithm and Kalman filter can effectively track multiple targets in extreme scenes. We evaluate the proposed unsupervised framework for object detection and tracking tasks on synthetic data, publicly available event-based datasets, and spiking camera datasets. The experiment results show that the proposed model can robustly detect and smoothly track the moving targets on various challenging scenarios and outperforms state-of-the-art approaches. © 1992-2012 IEEE.</t>
  </si>
  <si>
    <t>The development of practical Brain-Computer Interface (BCI) systems has been hindered by significant issues related to data, specifically the lack of sufficient data needed for training. To address this challenge, generating synthetic data that mimics real recorded data has been proposed to augment the real data. One promising technique for data augmentation is through the use of Generative Adversarial Networks (GANs), which have been successfully applied in many other fields. This paper proposes a novel GAN-based approach for generating synthetic spectrum images of Motor Imagery (MI) Electroencephalogram (EEG). The proposed GAN is examined with two Convolutional Neural Network (CNN) architectures in the context of MI classification. Using the public dataset BCI competition IV, our findings reveal that the generated EEG spectrum images using GANs exhibit temporal, spectral, and spatial characteristics similar to the real ones. The average classification accuracy of right-hand versus left-hand MI using the proposed GAN/CNN models has improved to 76.71% with an enhancement of 2.5% in comparison to using the CNN applied to the real data only. These results suggest that using GANs could improve MI BCI systems with limited data. © 2023 IEEE.</t>
  </si>
  <si>
    <t>Process mining techniques are used for the discovery of process models from recorded events, to analyze the conformance of a specification derived from recorded events and a process model, and for predictive analytics. However, mostly the recorded events come from (business) data of IT systems and process mining techniques have been developed to process structured data that is at a high (business) level of abstraction. Plenty of scenarios exist with low-level data and where process mining could give valuable insights when analyzing these kinds of data. The purpose of this PhD proposal is to design a process mining pipeline for time-series data in distributed settings. The challenges for process mining in such a scenario are that usually no ground truth exist to learn and optimize against nor techniques exist to efficiently process the high volume of time-series data, which is typical in such scenarios. To address these challenges, we suggest a process analytics pipeline relying on the generation of synthetic data and data sampling. © 2023 Copyright for this paper by its authors.</t>
  </si>
  <si>
    <t>Taking photographs "in-the-wild"is often hindered by fence obstructions that stand between the camera user and the scene of interest, and which are hard or impossible to avoid. De-fencing is the algorithmic process of automatically removing such obstructions from images, revealing the invisible parts of the scene. While this problem can be formulated as a combination of fence segmentation and image inpainting, this often leads to implausible hallucinations of the occluded regions. Existing multi-frame approaches rely on propagating information to a selected keyframe from its temporal neighbors, but they are often inefficient and struggle with alignment of severely obstructed images. In this work we draw inspiration from the video completion literature, and develop a simplified framework for multi-frame de-fencing that computes high quality flow maps directly from obstructed frames, and uses them to accurately align frames. Our primary focus is efficiency and practicality in a real world setting: the input to our algorithm is a short image burst (5 frames) - a data modality commonly available in modern smartphones- and the output is a single reconstructed keyframe, with the fence removed. Our approach leverages simple yet effective CNN modules, trained on carefully generated synthetic data, and outperforms more complicated alternatives real bursts, both quantitatively and qualitatively, while running real-time. © 2023 IEEE.</t>
  </si>
  <si>
    <t>Cybersecurity systems have become increasingly important as businesses and individuals rely more on technology. However, the increasing complexity of these systems and the evolving nature of cyber threats require innovative solutions to protect against cyber attacks. One promising approach is the idea of autonomous self-learning and auto-training neural architectures. Autonomous self-learning refers to the ability of the system to adapt to new threats and learn from past experiences without human intervention. Auto-training, on the other hand, refers to the ability of the system to improve its performance over time by automatically adjusting its parameters and algorithms. This research proposes an autonomous Self-Learning and Self-Adversarial Training (SLSAT) neural architecture for intelligent and resilient cyber security systems. It is an extension of the next-generation Continuous-Time Reservoir Computing (CTRC) that was proposed by the authors recently. The CTRC is a time-series anomaly detection system controlled by time-varying differential equations. It uses Reinforcement Learning (RL) to dynamically fine-tune the reservoir computing parameters in order to identify the aberrant changes in the data. The proposed method in this research improves the CTRC’s architecture by including a Conditional Tabular Generative Adversarial Network (CTGAN). Specifically, including CTGAN allows the SLSAT architecture to generate synthetic data based on the identified abnormalities to improve the model’s performance and adapt to new and evolving threats without manual intervention. This, as proved experimentally, helps the model identify aberrant changes in the data and fend off poison and zero-day attacks. © 2023, The Author(s), under exclusive license to Springer Nature Switzerland AG.</t>
  </si>
  <si>
    <t>An integrated system for processing sensor data has been developed based on novel variational autoencoder (VAE) algorithms with explainability that significantly eases analysis of sensor data. By continuously updating a generative model of the data, the system assists users with minimal artificial intelligence (AI) training or experience to perform data analysis. The system performs an extensive range of integrated machine learning (ML) tasks: anomaly detection, active learning, model-drift detection, synthetic data generation, semi-supervised classification, and counterfactual explanation generation. When the system is provided a data schema (map of Booleans, integers, reals, categories, time series, etc.) and data set, it automatically forms a preliminary generative model of the data. The construction of the system is modular, so new data types can be added as necessary. Counterfactually explainable anomaly detection is immediately performed via sparse gradient search. This informs the user how to interactively remove or repair bad records and/or begin labeling records of interest. The addition of labels to the data allows multi-class, semi-supervised, counterfactually explainable classification via the support vector machine embedded hyperplane algorithm (SVM-EH). Once some labels are added, active learning is used to assist further labeling by suggesting data elements that are highly likely to improve classification accuracy, significantly accelerating the labeling process by trading human effort for computational cycles. In production, the system detects when its training is becoming stale and requests retraining. Classification accuracy is demonstrated to be comparable to other deep learning systems on benchmark data sets. © 2023 SPIE. All rights reserved.</t>
  </si>
  <si>
    <t>Continuous-time Markov chains are used to model stochastic systems where transitions can occur at irregular times, e.g., birth-death processes, chemical reaction networks, population dynamics, and gene regulatory networks. We develop a method to learn a continuous-time Markov chain's transition rate functions from fully observed time series. In contrast with existing methods, our method allows for transition rates to depend nonlinearly on both state variables and external covariates. The Gillespie algorithm is used to generate trajectories of stochastic systems where propensity functions (reaction rates) are known. Our method can be viewed as the inverse: given trajectories of a stochastic reaction network, we generate estimates of the propensity functions. While previous methods used linear or log-linear methods to link transition rates to covariates, we use neural networks, increasing the capacity and potential accuracy of learned models. In the chemical context, this enables the method to learn propensity functions from non-mass-action kinetics. We test our method with synthetic data generated from a variety of systems with known transition rates. We show that our method learns these transition rates with considerably more accuracy than log-linear methods, in terms of mean absolute error between ground truth and predicted transition rates. We also demonstrate an application of our methods to open-loop control of a continuous-time Markov chain.  © 2023 The Society of Instrument and Control Engineers.</t>
  </si>
  <si>
    <t>BACKGROUND: Large routinely collected data such as electronic health records (EHRs) are increasingly used in research, but the statistical methods and processes used to check such data for temporal data quality issues have not moved beyond manual, ad hoc production and visual inspection of graphs. With the prospect of EHR data being used for disease surveillance via automated pipelines and public-facing dashboards, automation of data quality checks will become increasingly valuable. FINDINGS: We generated 5,526 time series from 8 different EHR datasets and engaged &gt;2,000 citizen-science volunteers to label the locations of all suspicious-looking change points in the resulting graphs. Consensus labels were produced using density-based clustering with noise, with validation conducted using 956 images containing labels produced by an experienced data scientist. Parameter tuning was done against 670 images and performance calculated against 286 images, resulting in a final sensitivity of 80.4% (95% CI, 77.1%-83.3%), specificity of 99.8% (99.7%-99.8%), positive predictive value of 84.5% (81.4%-87.2%), and negative predictive value of 99.7% (99.6%-99.7%). In total, 12,745 change points were found within 3,687 of the time series. CONCLUSIONS: This large collection of labelled EHR time series can be used to validate automated methods for change point detection in real-world settings, encouraging the development of methods that can successfully be applied in practice. It is particularly valuable since change point detection methods are typically validated using synthetic data, so their performance in real-world settings cannot be assumed to be comparable. While the dataset focusses on EHRs and data quality, it should also be applicable in other fields. © The Author(s) 2023. Published by Oxford University Press GigaScience.</t>
  </si>
  <si>
    <t>The spatiotemporal resolution of Partial Differential Equations (PDEs) plays important roles in the mathematical description of the world's physical phenomena. In general, scientists and engineers solve PDEs numerically by the use of computationally demanding solvers. Recently, deep learning algorithms have emerged as a viable alternative for obtaining fast solutions for PDEs. Models are usually trained on synthetic data generated by solvers, stored on disk and read back for training. This paper advocates that relying on a traditional static dataset to train these models does not allow the full benefit of the solver to be used as a data generator. It proposes an open source online training framework1 for deep surrogate models. The framework implements several levels of parallelism focused on simultaneously generating numerical simulations and training deep neural networks. This approach suppresses the I/O and storage bottleneck associated with disk-loaded datasets, and opens the way to training on significantly larger datasets. Experiments compare the offline and online training of four surrogate models, including state-of-the-art architectures. Results indicate that exposing deep surrogate models to more dataset diversity, up to hundreds of GB, can increase model generalization capabilities. Fully connected neural networks, Fourier Neural Operator (FNO), and Message Passing PDE Solver prediction accuracy is improved by 68%, 16% and 7%, respectively. © 2023 Proceedings of Machine Learning Research. All rights reserved.</t>
  </si>
  <si>
    <t>Surrogate data are necessary for increasing data availability for data-intensive engineering analyses, e.g., optimization, by generating artificial data instances that preserve both the trends as well as the randomness inherent in the raw data, allowing the analyst to expand the usable data for downstream analyses. This manuscript focuses on the generation of surrogate timeseries data for applications within the HERON framework developed by Idaho National Laboratory to optimize resource allocation of a nuclear reactor with cogeneration capabilities, i.e., steam or electricity production. The HERON surrogate data generation relies on a user-defined Fourier-based algorithm for detrending seasonal behavior and an autoregressive moving-average (ARMA) algorithm for preserving the statistical nature of the detrended data. A key limitation of this algorithm is that the resultant errors may not be normally distributed, thus reducing confidence in the statistical consistency between the raw and surrogate data. To overcome this limitation, this manuscript proposes an alternative data-driven non-parametric algorithm whose dimensionality reduction is determined by an entropy-based cutoff criterion to hedge against overfitting and ensure statistical consistency. This manuscript develops the proposed algorithm, called NEST, and compares it to HERON surrogate data using several quantitative tests. © 2022</t>
  </si>
  <si>
    <t>The proceedings contain 19 papers. The special focus in this conference is on Hybrid Artificial Intelligence and Enterprise Modelling for Intelligent Information Systems. The topics include: A Linked Data Based Advanced Credit Rationale; interactive Machine Learning of Knowledge Graph-Based Explainable Process Analysis; a Weighted Knowledge Graph for Representing the Results of a Systematic Literature Review; Knowledge Engineering Formalizing DECENT Meta Model; using Knowledge Graphs for Record Linkage: Challenges and Opportunities; employing Knowledge Graphs for Capturing Semantic Aspects of Robotic Process Automation; Regulation-Friendly Privacy-Preserving Blockchain Based on zk-SNARK; blockchain Governance Design a Computer Science Perspective; The MEV Saga: Can Regulation Illuminate the Dark Forest?; enriching Enterprise Architecture Models with Healthcare Domain Knowledge; supporting Reuse of Business Process Models by Semantic Annotation; position Paper - Hybrid Artificial Intelligence for Realizing a Leadership Assistant for Platform-Based Leadership Consulting; developing a Maturity Assessment Tool to Enable the Management of Artificial Intelligence for Organizations; mapping Time-Series Data on Process Patterns to Generate Synthetic Data; Towards Crisis Response and Intervention Using Knowledge Graphs - CRISP Case Study; The RAI Way: A Technical Analysis and Design Method for Building Enterprise Semantic Layers; Towards Recommendations for Knowledge-Graph-Based Requirements Management in Construction: A Report on the EU DigiChecks Project.</t>
  </si>
  <si>
    <t>Predicting power electricity consumption is essential for managing the power grid and ensuring a stable and reliable power supply at short and medium terms. Deep learning models are often used for forecasting, but they require a large amount of data to train and acquire power of generalisation. Data availability in real-world scenarios can be limited, as a result, prediction accuracy can be affected in a negative way. In order to overcome this limitation, generative models such as GAN can generate synthetic data in order to supplement the available data and help the model train on data quality data sets both in terms of quality and quantity. Time GAN, a state-of-the-art model for handling time series data, is proposed in this paper to generate a synthetic data-set for Algerian electricity load data. Subsequently, the obtained results show that using synthetic data improves the predictive accuracy of the forecasting model accuracy by 7.45 using different metrics for evaluation. © 2023 IEEE.</t>
  </si>
  <si>
    <t>Data anomalies are found using anomaly detection. Generative adversarial networks (GANs) can produce synthetic data and learn complex patterns. Temporal dependencies and relevant features are needed to identify timeseries anomalies. A GAN is trained to detect anomalies in timeseries data. The model performs better with synthetic data. Traditional ML models struggle with the difficulties of anomaly identification in time-series data due to issues such as dealing with high dimensionality, capturing temporal correlations, and detecting infrequent events with skewed class distributions. This study tested machine learning techniques for anomaly identification in time-series data using the Yahoo! Webscope S5 dataset. In terms of F1 score (0.912), precision (0.S99), recall (0.925), AUC-ROC (0.976), TP rate (0.925), and FP rate (0.045), the suggested approach beat the baseline methods. The suggested method uses GANs to generate synthetic data for anomaly identification in time-series data.  © 2023 IEEE.</t>
  </si>
  <si>
    <t>We present a major new version of Scenic, a probabilistic programming language for writing formal models of the environments of cyber-physical systems. Scenic has been successfully used for the design and analysis of CPS in a variety of domains, but earlier versions are limited to environments that are essentially two-dimensional. In this paper, we extend Scenic with native support for 3D geometry, introducing new syntax that provides expressive ways to describe 3D configurations while preserving the simplicity and readability of the language. We replace Scenic’s simplistic representation of objects as boxes with precise modeling of complex shapes, including a ray tracing-based visibility system that accounts for object occlusion. We also extend the language to support arbitrary temporal requirements expressed in LTL, and build an extensible Scenic parser generated from a formal grammar of the language. Finally, we illustrate the new application domains these features enable with case studies that would have been impossible to accurately model in Scenic 2. © 2023, The Author(s).</t>
  </si>
  <si>
    <t>Our goal is to synthesize 3D human motions given textual inputs describing simultaneous actions, for example 'waving hand' while 'walking' at the same time. We refer to generating such simultaneous movements as performing spatial compositions. In contrast to temporal compositions that seek to transition from one action to another, spatial compositing requires understanding which body parts are involved in which action, to be able to move them simultaneously. Motivated by the observation that the correspondence between actions and body parts is encoded in powerful language models, we extract this knowledge by prompting GPT-3 with text such as "what are the body parts involved in the action &lt;action name&gt;?", while also providing the parts list and few-shot examples. Given this action-part mapping, we combine body parts from two motions together and establish the first automated method to spatially compose two actions. However, training data with compositional actions is always limited by the combinatorics. Hence, we further create synthetic data with this approach, and use it to train a new state-of-the-art text-to-motion generation model, called SINC ("Simultaneous actioN Compositions for 3D human motions"). In our experiments, we find that training with such GPT-guided synthetic data improves spatial composition generation over baselines. Our code is publicly available at sinc.is.tue.mpg.de. © 2023 IEEE.</t>
  </si>
  <si>
    <t>Autism spectrum disorder (ASD) is a collection of a way of continuing neurodevelopment illnesses identified by limited and repetitive behavioral patterns, as well as social and communication impairments. Despite the fact that symptoms are most common in childhood, diagnosis is sometimes delayed. Because the current ASD diagnostic technique is solely uncertain and questionnaire, requiring the physician to review the behavior and developmental history of a child. It's been suggested that behavioral symptoms in ASD are linked to brain findings of increased short-distance and diminished long-distance connections. The suggested approach makes use of brain imaging data from Autism Brain Imaging Data Exchange (ABIDE), a global multi-site database. For ASD identification, the proposed approach uses functional connectivity characteristics extracted from resting state functional MRI data. ASD patients’ brain connections could be disturbed. The presented method extracts time series from 122 regions of interest defined by the Bootstrap Analysis of Stable Clusters (BASC) and also extracts time series from 48 regions of interest defined by the Harvard Oxford (HO) brain atlas to create an efficient functional connectivity matrix for all individuals. Synthetic Minority Over-sampling Technique (SMOTE) an oversampling procedure employed for artificial data generation. The classification challenge is carried out using a Recurrent Convolutional Neural Network (RCNN) and Convolutional Neural Network (CNN) and results were compared. In both models, fivefold Cross-Validation is applied. The model performed better in the modified experiment, with RCNN achieving an accuracy of nearly 85%. © 2023, The Author(s), under exclusive license to Springer Nature Singapore Pte Ltd.</t>
  </si>
  <si>
    <t>Data augmentation techniques have been developed to address the challenge of acquiring large and diverse datasets for training machine learning models. In this paper, the focus is on time series data and proposing a Generative Adversarial Network (GAN) architecture based on Long Short-Term Memory (LSTM) for generating synthetic pseudo-time series data. The dataset is preprocessed by normalizing the series lengths and then designing the LSTM-GAN architecture, which consists of a generator network and a discriminator network. The generator network uses an LSTM layer to generate synthetic time series data, while the discriminator network distinguishes between real and synthetic data. LSTM-GAN is trained using an adversarial approach and update the network parameters iteratively. To evaluate the quality of the generated data, the original and synthetic data are compared using metrics such as silhouette score, Mean Squared Error (MSE), and Root Mean Squared Error (RMSE). Our results show that the LSTM-GAN is capable of generating synthetic time series data that closely resembles the real data, as evidenced by similar silhouette score and low MSE and RMSE values. This work contributes to the field of data augmentation for time series data and demonstrates the effectiveness of GANs in generating realistic and complex time series data. © 2023 Copyright for this paper by its authors. Use permitted under Creative Commons License Attribution 4.0 International (CC BY 4.0). CEUR Workshop Proceedings (CEUR-WS.org)</t>
  </si>
  <si>
    <t>The prevalence of multivariate space-time data collected from monitoring networks and satellites, or generated from numerical models, has brought much attention to multivariate spatio-temporal statistical models, where the covariance function plays a key role in modeling, inference, and prediction. For multivariate space-time data, understanding the spatio-temporal variability, within and across variables, is essential in employing a realistic covariance model. Meanwhile, the complexity of generic covariances often makes model fitting very challenging, and simplified covariance structures, including symmetry and separability, can reduce the model complexity and facilitate the inference procedure. However, a careful examination of these properties is needed in real applications. In the work presented here, we formally define these properties for multivariate spatio-temporal random fields and use functional data analysis techniques to visualize them, hence, providing intuitive interpretations. We then propose a rigorous rank-based testing procedure to conclude whether the simplified properties of covariance are suitable for the underlying multivariate space-time data. The good performance of our method is illustrated through synthetic data, for which we know the true structure. We also investigate the covariance of bivariate wind speed, a key variable in renewable energy, over a coastal and an inland area in Saudi Arabia. The supplementary material is available online, including the R code for our developed methods. © 2023 American Statistical Association and Institute of Mathematical Statistics.</t>
  </si>
  <si>
    <t>One of the most crucial challenges in exploring deep neural networks for signal modeling and classification tasks is the availability of a large quantity of domain-specific data. The generative adversarial network (GAN) has emerged as an effective artificial data generation method. Motivated by that, we explore the generation of auditory event-related electroencephalographic (EEG) signals and their task-specific authentication in this work. For synthesizing subject-specific EEG signals, a conditional deep convolutional GAN is used. Apart from measuring the usual signal similarity, we also computed the correlation between the subject-wise event-related potentials (ERPs) corresponding to the real and synthetic EEG data. The characterization of the ERPs highlights that the GAN is not only able to learn the distribution of real EEG signals but also can preserve their temporal characteristics. Further, EEG biometrics experiments are also performed to verify the effectiveness of the synthesized EEG signals in data augmentation. It is noted that the averaged classification accuracy improves by augmenting the real data set with synthetic EEG signals.  © 2023 IEEE.</t>
  </si>
  <si>
    <t>Type 1 diabetes (T1D) outcome prediction plays a vital role in identifying novel risk factors, ensuring early patient care and designing cohort studies. TEDDY is a longitudinal cohort study that collects a vast amount of multi-omics and clinical data from its participants to explore the progression and markers of T1D. However, missing data in the omics profiles make the outcome prediction a difficult task. TEDDY collected time series gene expression for less than 6% of enrolled participants. Additionally, for the participants whose gene expressions are collected, 79% time steps are missing. This study introduces an advanced bioinformatics framework for gene expression imputation and islet autoimmunity (IA) prediction. The imputation model generates synthetic data for participants with partially or entirely missing gene expression. The prediction model integrates the synthetic gene expression with other risk factors to achieve better predictive performance. Comprehensive experiments on TEDDY datasets show that: (1) Our pipeline can effectively integrate synthetic gene expression with family history, HLA genotype and SNPs to better predict IA status at 2 years (sensitivity 0.622, AUC 0.715) compared with the individual datasets and state-of-the-art results in the literature (AUC 0.682). (2) The synthetic gene expression contains predictive signals as strong as the true gene expression, reducing reliance on expensive and long-term longitudinal data collection. (3) Time series gene expression is crucial to the proposed improvement and shows significantly better predictive ability than cross-sectional gene expression. (4) Our pipeline is robust to limited data availability. Availability: Code is available at https://github.com/compbiolabucf/TEDDY  © 2022 The Author(s). Published by Oxford University Press. All rights reserved. For Permissions, please email: journals.permissions@oup.com.</t>
  </si>
  <si>
    <t>Change detection has played an increasingly important role in multitemporal remote sensing applications recently. Long time series analysis is providing new information of land cover changes and improving the quality and accuracy of the change information being derived from remote sensing. The purpose of this study is to dig for more change temporal information and change pattern information from synthetic aperture radar (SAR) image time series (ITS), which is of great significance for monitoring urban area changes, conducting land use surveys, and renovating illegal constructions. In the study, a novel unified framework for long time series SAR image change detection and change pattern analysis (SAR-TSCC) was proposed for land cover change mapping. To obtain the most notable change time rapidly, a fast SAR ITS change point search method based on pruned exact linear time (SAR-PELT) algorithm was adopted. Meanwhile, the deep time series classification network, named SAR time series transformer (SAR-TST), was implemented to recognize the change patterns, which is based on time series transformer (TST) architecture. Considering the lack of real training data, a novel synthetic data generation method is developed. The combination of the synthetic and real data enhanced the generalization of the classifiers. The proposed framework was used for monitoring a large urbanization area in the northwest of Hong Kong, China. The Cosmo Skymed (CSK) time series data acquired from 2013 to 2020 were exploited for land cover change analysis. Experiment results showed that our approach achieved the state-of-the-art performance, as the time accuracy reached 86% and the classification accuracy on the four main change patterns (impulse, step, cycle, and complex) is over 99%. In particular, the proposed SAR-TST model showed remarkable advantages in the presence of insufficient real data.  © 1980-2012 IEEE.</t>
  </si>
  <si>
    <t>The changing world of work brings with it massive changes. However, it is largely unclear what exactly these changes will look like in terms of the skills required. In order to close part of this knowledge gap, we collected, classified, and analyzed 12.66 million job advertisements published online in Germany from 2014 to 2020 in the fields of administration &amp; customer care, human resources, marketing &amp; sales, and information technology. We specifically focus on the ability to evaluate skills in higher-level clusters and how these develop in different industries and company sizes over time. We find major differences in the speed of adjustment between the professional fields. In addition, we cluster industries according to their demand and development over time for specific skills. This allows industries to be identified in which the demand for skills is much alike. Companies that are a part of a particular cluster might therefore specifically look for employees from other companies in the same cluster, as their overall skill requirements are similar. In addition, we train a Long Short-Term Memory (LSTM) predictor with synthetically generated data using a Time-Generative-Adversarial-Network (TimeGAN) on real validation and test data, which outperforms the model trained only with real data. For the training, time series of the demand of entire industries is aggregated into single time series, which further emphasizes the benefit of generating synthetic data in applications with a small subset of data.  © 2023 IEEE.</t>
  </si>
  <si>
    <t>Data anonymization has been used as a fundamental tool in various domains, e.g. healthcare, to alter personal data such that individuals can no longer be identified directly or indirectly in a way to enable broader sharing of data. For example, data perturbation techniques add noise to original data allowing individual record confidentiality while maintaining high-quality data for analytical purposes. In this paper, we propose a perturbation technique for anonymizing longitudinal tabular data such as electronic health records (EHRs). Our model starts by learning a latent space of original data to better capture temporal trends, then employs a generative adversarial network together to train a perturbation generator. During model training, a time-supervised loss function for handling sequence-dependent noise, together with the adversarial unsupervised, anonymization, and reconstruction loss functions are utilized. To evaluate our model quantitatively, we use multiple evaluation metrics for the fidelity, utility, and identifiability of generated data, in addition, the model is evaluated qualitatively by visualizing generated and original data. The results confirm that our model preserves the privacy of the original data and generates a perturbed version with high fidelity and utility compared to some state-of-the-art techniques. © 2023 IEEE.</t>
  </si>
  <si>
    <t>Deep learning has transformed data generation, particularly in creating synthetic sensor data. This capability is invaluable in fields like autonomous driving, robotics, and computer science. To achieve this, we train models using real data, enabling them to replicate sensor data closely. These models introduce variations and noise, enhancing diversity and realism. Prominent techniques, including generative adversarial networks (GANs), variational autoencoders (VAEs), and recurrent neural networks (RNNs), excel in generating synthetic sensor data. Our paper focuses on Autoregressive Convolutional Recurrent Neural Networks (CRNN) for Multivariate Time Series Prediction. We incorporate Denoising Autoencoders (DAE) to mimic real-world noise characteristics. Our model is trained and validated using Ultra Wide Band (UWB) and Ultra High-Frequency Radio Frequency Identification (UHF-RFID) sensor data. It integrates sensor measurements and diverse information sources to produce synthetic data complementing real-world data. While demonstrated with UHF-RFID and UWB sensors, these techniques extend to industrial automation, healthcare and environmental monitoring. While our methodology exhibits broad potential, we present practical demonstrations with UHF-RFID and UWB sensors. Our deep neural network model allows researchers to construct datasets for algorithm validation, eliminating the need for costly and time-consuming data collection.  © 2023 The Authors.</t>
  </si>
  <si>
    <t>Background: Large routinely collected data such as electronic health records (EHRs) are increasingly used in research, but the statistical methods and processes used to check such data for temporal data quality issues have not moved beyond manual, ad hoc production and visual inspection of graphs. With the prospect of EHR data being used for disease surveillance via automated pipelines and public-facing dashboards, automation of data quality checks will become increasingly valuable. Findings: We generated 5,526 time series from 8 different EHR datasets and engaged &gt;2,000 citizen-science volunteers to label the locations of all suspicious-looking change points in the resulting graphs. Consensus labels were produced using density-based clustering with noise, with validation conducted using 956 images containing labels produced by an experienced data scientist. Parameter tuning was done against 670 images and performance calculated against 286 images, resulting in a final sensitivity of 80.4% (95% CI, 77.1%-83.3%), specificity of 99.8% (99.7%-99.8%), positive predictive value of 84.5% (81.4%-87.2%), and negative predictive value of 99.7% (99.6%-99.7%). In total, 12,745 change points were found within 3,687 of the time series. Conclusions: This large collection of labelled EHR time series can be used to validate automated methods for change point detection in real-world settings, encouraging the development of methods that can successfully be applied in practice. It is particularly valuable since change point detection methods are typically validated using synthetic data, so their performance in real-world settings cannot be assumed to be comparable. While the dataset focusses on EHRs and data quality, it should also be applicable in other fields. © 2023 The Author(s). Published by Oxford University Press GigaScience.</t>
  </si>
  <si>
    <t>Synthetic data is becoming the way forward to manage legal and regulatory aspects of biomedical research involving personal and clinical data. As no matches are expected between artificial instances and real samples and/or subjects, external researchers performing secondary analyses could benefit significantly by having unlimited access to uncompromised information. In this context, one of the main objectives of the H2020 VITALISE project is to develop a platform for providing synthetic data generated from real data collected in Living Labs to those external researchers. In addition, while some time series specific synthetic data generation models exist, only a few of them consider metadata (e.g., patient demographics) as part of the time series generation process itself. Therefore, the objective of this research is to perform a comparative assessment of two synthetic data generation models that use and process the metadata of subjects differently: The Wasserstein GAN with Gradient Penalty (WGAN-GP) and the DöppelGANger (DGAN). To achieve this goal making sure the analyses were data-independent, we selected two healthcare-related longitudinal datasets: (1) Treadmill Maximal Effort Test (TMET) measurements from the University of Málaga; and (2) a hypotension subset derived from the MIMIC-III v1.4 database. After synthetic data was generated, we assessed three pivotal aspects: resemblance to the original data, utility, and level of privacy. As a main conclusion, the importance of using metadata as context variables and the methodology to take them into account was proved to be significant and valuable, the DGAN model offering better results overall. A more extensive time series specific evaluation is left as the main avenue for future research. © 2023 IEEE.</t>
  </si>
  <si>
    <t>This paper investigates the potential of synthetic data in enhancing the performance of Machine Learning classifiers. Our focus lies primarily on the Human Activity Recognition task, specifically through wearable device sensors. We analyze the performance of three Generative Adversarial Networks (GANs) and a Diffuse model, considering fidelity, diversity, and generalization metrics. In addition, we assess the relationship between the addition of synthetic samples to the training data and the impact of imbalanced classes on the generative model in the production of synthetic samples. We also introduce a novel GAN designed to generate synthetic samples of time series data from wearable devices. After conducting nearly 400 experiments, our results suggest that synthetic samples can significantly improve the performance of Machine Learning models when real data are scarce. More importantly, our findings underline that data quality precedes the quantity of synthetic data added to training samples. © 2023 The Authors. Published by Elsevier B.V.</t>
  </si>
  <si>
    <t>Disagreement among text annotators as a part of a human (expert) labeling process produces noisy labels, which affect the performance of supervised learning algorithms for natural language processing. Using only high agreement annotations introduces another challenge: the data imbalance problem. We study this challenge within the problem of relating user comments to the content of a news article. We show that traditional techniques for learning from imbalanced data, such as oversampling, using weighted loss functions, or assigning weak labels using crowdsourcing, may not be sufficient for modeling complex temporal relationships between news articles and user comments. In this study, we propose a framework for aligning comments and articles 1) from imbalanced news data characterized with 2) different degrees of annotator agreement, under 3) a constrained budget for human labeling and computing resources. Within the framework, we propose a Semi-Automatic Labeling solution based on Human-AI collaboration. We compare our proposed technique with traditional data imbalance handling techniques and synthetic data generation on the article-comment alignment problem, where the goal is to determine a category of an article-comment pair that represents how relevant the comment is to the article. Finding an effective and efficient solution is essential because it is time-consuming and prohibitively costly to manually label a sufficiently large amount of article-comment pairs based on the semantic understanding of an article and its comments. We discover that the Human-AI collaboration outperforms all alternative techniques by 17% of article-comment alignment accuracy. When there is no time or budget for re-labeling some article-comment pairs, we found that synonym augmentation is a reasonable alternative. We also provide a detailed analysis of the effect of humans in the loop and the use of unlabeled data.  © 2013 IEEE.</t>
  </si>
  <si>
    <t>This paper presents a novel coupled Generative Adversarial Network (GAN) for the optimization of algorithmic trading techniques, termed Visio- Temporal Conditional Generative Adversarial Network (VTCGAN). The termed Visio- Temporal Conditional Generative Adversarial Network combines an Image Generative Adversarial Network and a Multivariate Time Series Generative Adversarial Network, offering an innovative approach for producing realistic and high-quality financial time series and chart patterns. By utilizing the generated synthetic data, the resilience and flexibility of algorithmic trading models can be enhanced, leading to improved decision-making and decreased risk exposure. Although empirical analyses have not yet been conducted, the termed Visio- Temporal Conditional Generative Adversarial Network shows promise as a valuable tool for optimizing algorithmic trading techniques, potentially leading to better performance and generalizability when applied to actual financial records.  © 2023 IEEE.</t>
  </si>
  <si>
    <t>In terms of electric vehicles (EVs), electric kickboards are crucial elements of smart transportation networks for short-distance travel that is risk-free, economical, and environmentally friendly. Forecasting the daily demand can improve the local service provider’s access to information and help them manage their short-term supply more effectively. This study developed the forecasting model using real-time data and weather information from Jeju Island, South Korea. Cluster analysis under the rental pattern of the electric kickboard is a component of the forecasting processes. We cannot achieve noticeable results at first because of the low amount of training data. We require a lot of data to produce a solid prediction result. For the sake of the subsequent experimental procedure, we created synthetic time-series data using a generative adversarial networks (GAN) approach and combined the synthetic data with the original data. The outcomes have shown how the GAN-based synthetic data generation approach has the potential to enhance prediction accuracy. We employ an ensemble model to improve prediction results that cannot be achieved using a single regressor model. It is a weighted combination of several base regression models to one meta-regressor. To anticipate the daily demand in this study, we create an ensemble model by merging three separate base machine learning algorithms, namely CatBoost, Random Forest (RF), and Extreme Gradient Boosting (XGBoost). The effectiveness of the suggested strategies was assessed using some evaluation indicators. The forecasting outcomes demonstrate that mixing synthetic data with original data improves the robustness of daily demand forecasting and outperforms other models by generating more agreeable values for suggested assessment measures. The outcomes further show that applying ensemble techniques can reasonably increase the forecasting model’s accuracy for daily electric kickboard demand. © 2023 by the authors.</t>
  </si>
  <si>
    <t>Today, over 1500 gamma-ray burst (GRB) afterglows have been observed by The Neil Gehrels Swift Observatory, with light curves displaying different morphologies in the succession of decay regimes with time. We explore prospects for acquiring physical inference from ML models by investigating the presence of different classes in the morphology of GRB afterglow X-ray light curves. We carry out unsupervised classification of Swift-XRT time-series data using a variational autoencoder. We evaluate our model’s ability to identify different morphological classes by carrying out training on synthetic data. The generative aspect of the model can provide physical insight by highlighting the discriminative features in the light curves. We compare the classification results obtained with the traditional functional-form-based classification, and investigate the resulting level of segregation in the data set. We find that the data is segregated in the latent space according to traditional morphology. However, the observed gradual transition in between over-densities unifies the prevalent classification of GRBs based on their X-ray data into a single continuum, suggesting that light curves of different types should be unified under a single model. © 2023, The Author(s), under exclusive license to Springer Nature Switzerland AG.</t>
  </si>
  <si>
    <t>Current video text spotting methods can achieve preferable performance, powered with sufficient labeled training data. However, labeling data manually is time-consuming and labor-intensive. To overcome this, using low-cost synthetic data is a promising alternative. This paper introduces a novel video text synthesis technique called FlowText, which utilizes optical flow estimation to synthesize a large amount of text video data at a low cost for training robust video text spotters. Unlike existing methods that focus on image-level synthesis, FlowText concentrates on synthesizing temporal information of text instances across consecutive frames using optical flow. This temporal information is crucial for accurately tracking and spotting text in video sequences, including text movement, distortion, appearance, disappearance, shelter, and blur. Experiments show that combining general detectors like TransDETR with the proposed FlowText produces remarkable results on various datasets, such as ICDAR2015video and ICDAR2013video. Code is available at https://github.com/callsys/FlowText. © 2023 IEEE.</t>
  </si>
  <si>
    <t>Cetaceans are phenomenal swimmers, but the marine environment makes it difficult to directly observe and quantify their dynamic swimming behavior. Biologging tags are often used to measure animal movement in the wild. But these embedded systems only measure movement kinematics where they are attached, and cannot measure the hydrodynamic forces the animals use to swim. Here, we present a framework that leverages a low-order model of dolphin swimming dynamics and kinematic data (orientation, depth, speed) collected from a biologging tag to: A) estimate the sagittal-plane body kinematics of swimming bottlenose dolphins (Tursiops truncatus); and B) estimate swimming kinetics and propulsive efficiency during steady-state swimming. Body kinematics for the segmented dolphin model were estimated from tag data using a temporal convolutional network that was trained using a synthetic data set. The estimated segment angles had errors of less than 2° from the true body joint angles. The measured and estimated kinematic data were used as inputs for the dolphin model to estimate the internal and external forces generated during swimming. The estimated kinematics and kinetics compare with published results, and the estimated propulsive efficiency were typically greater than 70% across the range of swimming speeds investigated. These results enable per stoke estimates of propulsive efficiency, and provide the foundation for an approach that can be used in the future to estimate the swimming biomechanics of dolphins in the wild. © 2023 IEEE.</t>
  </si>
  <si>
    <t>This paper introduces 5GT-GAN, a novel approach leveraging generative adversarial networks (GANs) to create synthetic mobile Internet traffic data, particularly tailored to smart city applications. Given the challenges of data scarcity and privacy concerns in the context of 5G, generating synthetic data becomes a crucial aspect for effectively deploying AI-driven systems in real-world scenarios. 5GT-GAN integrates unsupervised GAN schemes with the ability to manage temporal dynamics through supervised autoregressive models, successfully generating large-scale synthetic mobile Internet traffic data. Our experimental results illustrate the superior performance of 5GT-GAN in terms of mean squared error (MSE) and mean absolute error (MAE) compared to traditional models. The use of 'Train Synthetic Test Real' (TSTR) and 'Train Real Test Synthetic' (TRTS) methodologies affirmed the model's effectiveness with (0.0023 MAE, 0.0074 MSE) and (0.0045 MAE, 0.0092 MSE) respectively. Moreover, the model's runtime complexity of O(n log n) emphasized its efficiency in handling larger datasets, an edge over traditional models. The study also identifies potential future work in augmenting data for traffic prediction and integrating self-attention mechanisms to enhance the capabilities of the model further. © 2013 IEEE.</t>
  </si>
  <si>
    <t>The complexity and diversity of smart grid systems increase the likelihood of anomalies in communications between devices in the system, and how these anomalies are detected is critical to the security of the grid system. However, the distribution of traffic types in the grid is often highly unbalanced, with the total amount of normal traffic data often far outweighing the anomalous data. This imbalance compromises the effectiveness of the detection model and poses a significant threat to the overall security of the grid This paper improves on traditional conditional generation adversarial neural networks and designs a new approach to overcome this obstacle and enhance the security of smart grid systems. In the generator part, the spatial features of the data are captured by convolutional neural networks, and the temporal features of the data are captured by gated recurrent units. By integrating these two components into the generative network we can generate synthetic data with both temporal and spatial features, thus enhancing the minority class samples. By incorporating the augmented minority data into the training process, the proposed approach enables the detection model to understand the distribution of features of the minority anomaly samples more accurately. This improved learning accuracy translates into improved model performance, resulting in higher detection rates for Previously under-represented anomalies. In addition, our approach effectively addresses the inherent bias towards traffic types with higher flows typically observed in asymmetric datasets, thus providing a more equitable and comprehensive security solution for smart grid systems. © 2023 IEEE.</t>
  </si>
  <si>
    <t>Recently, interest has grown in exploring the hypothesis that neural activity conveys information through precise spiking motifs. To investigate this phenomenon, various algorithms have been proposed to detect such motifs in Single Unit Activity (SUA) recorded from populations of neurons. In this study, we present a novel detection model based on the inversion of a generative model of raster plot synthesis. Using this generative model, we derive an optimal detection procedure that takes the form of logistic regression combined with temporal convolution. A key advantage of this model is its differentiability, which allows us to formulate a supervised learning approach using a gradient descent on the binary cross-entropy loss. To assess the model’s ability to detect spiking motifs in synthetic data, we first perform numerical evaluations. This analysis highlights the advantages of using spiking motifs over traditional firing rate based population codes. We then successfully demonstrate that our learning method can recover synthetically generated spiking motifs, indicating its potential for further applications. In the future, we aim to extend this method to real neurobiological data, where the ground truth is unknown, to explore and detect spiking motifs in a more natural and biologically relevant context. © 2023, The Author(s), under exclusive license to Springer Nature Switzerland AG.</t>
  </si>
  <si>
    <t>Time series data is generated in various application areas, such as IoT devices or sensors in vehicles. This type of data is often characterized by a high resource demand due to the interval at which information is measured ranges from daily down to milliseconds. Next to the frequency, the number of data sources, for example hundreds of sensors in modern airplanes generating time series concurrently, is typical for such big data scenarios. Such scenarios require the persistence of the measurements for further evaluations. In this work, we introduce an artificial data benchmark for relational, NoSQL, and NewSQL database management systems in the context of time series. We compare these databases by having multiple read and write data sources accessing the database management systems simultaneously. The evaluation shows that no tested system outperforms all other systems. While DolphinDB shows the highest read performance in single-user scenarios, CrateDB is able to show its advantages regarding when multiple users access the data simultaneously.  © 2023 IEEE.</t>
  </si>
  <si>
    <t>A key challenge to Geomagnetic Disturbance (GMD) studies is the scarcity of severe geomagnetic field data available to researchers due to its low event occurrence. This study aims to address this challenge by first creating realistic 'synthetic' data that represents the geomagnetic field fluctuations caused by recent GMD events. This paper utilizes a machine-learning approach to generate synthetic geomagnetic field data. Specifically, the application and preliminary results of a modified form of the generative adversarial network (GAN) to create time-series synthetic geomagnetic field data of three different severities are described here. The purpose of this paper is to document the first step towards creating severe synthetic geomagnetic field data to advance power system research. Future studies beyond this paper will extend on this work to generate data representing severe GMD storms.  © 2023 IEEE.</t>
  </si>
  <si>
    <t>Preservation of private user data is of paramount importance for high Quality of Experience (QoE) and acceptability, particularly with services treating sensitive data, such as IT-based health services. Whereas anonymization techniques were shown to be prone to data re-identification, synthetic data generation has gradually replaced anonymization since it is relatively less time and resource-consuming and more robust to data leakage. Generative Adversarial Networks (GANs) have been used for generating synthetic datasets, especially GAN frameworks adhering to the differential privacy phenomena. This research compares state-of-the-art GAN-based models for synthetic data generation to generate time-series synthetic medical records of dementia patients which can be distributed without privacy concerns. Predictive modeling, autocorrelation, and distribution analysis are used to assess the Quality of Generating (QoG) of the generated data. The privacy preservation of the respective models is assessed by applying membership inference attacks to determine potential data leakage risks. Our experiments indicate the superiority of the privacy-preserving GAN (PPGAN) model over other models regarding privacy preservation while maintaining an acceptable level of QoG. The presented results can support better data protection for medical use cases in the future.  © 2023 IEEE.</t>
  </si>
  <si>
    <t>One of the particular concerns of the Bank for ATM transaction services is the availability of cash at ATMs. Prediction of the availability of ATM money is required by the Bank to manage funds optimally. This study aims to analyze and predict cash availability at ATM machines using Time-GAN and Extreme Gradient Boosting (XGBoost). Time-Series data is highly dependent on the size and consistency of the dataset used in the training. The features available in the dataset are limited and have constraints such as missing dimensions or missing values. Therefore, synthetic data generation technique is used as an effective way to increase the amount of data and handle imbalanced data. Synthetic data generation has been shown to increase the generalizability of models with Time-Series data. The generated data will be divided into Training data, Validation data, and Testing data, resulting in a Load Model that will be analyzed using the XGBoost method. The ultimate goal of this research is to provide a summary of the evaluation and performance that results in better ATM availability for future research. Model performance is evaluated with the Mean Absolute Error (MAE) metric 2.57 value, Mean Squared Error (MSE) 1.64 value, and R-squared 5.02 value. © 2023 IEEE.</t>
  </si>
  <si>
    <t>Mobile Edge Computing (MEC) in 5G networks has emerged as a promising technology to enable efficient and low-latency services for mobile users. In this paper, we present a novel synthetic data generation approach tailored for evaluating MEC in 5G networks. Our methodology incorporates resource-efficient techniques to generate realistic synthetic datasets that capture the spatio-temporal patterns of mobile traffic and user behavior. By leveraging advanced modeling techniques, including multi-head attention and bidirectional LSTM, we accurately model the complex dependencies in the data while optimizing computational resources. The proposed synthetic data generator enables the creation of diverse datasets that closely resemble real-world scenarios, facilitating the evaluation of MEC performance and optimizing resource utilization. Through extensive experiments and evaluations, we demonstrate the effectiveness of our approach in enabling accurate assessments of MEC in 5G networks. Our work contributes to the field by providing a robust methodology for synthetic data generation specifically tailored for MEC evaluation, addressing the need for resource-efficient evaluation frameworks in the context of emerging technologies. The results of our study provide valuable insights for the design and optimization of MEC systems in real-world deployments. © 2020 IEEE.</t>
  </si>
  <si>
    <t>The Cloud paradigm is at a critical point in which the existing energy-efficiency techniques are reaching a plateau, while the computing resources demand at Data Center facilities continues to increase exponentially. The main challenge in achieving a global energy efficiency strategy based on Artificial Intelligence is that we need massive amounts of data to feed the algorithms. This paper proposes a time-series data augmentation methodology based on synthetic scenario forecasting within the Data Center. For this purpose, we will implement a powerful generative algorithm: Generative Adversarial Networks (GANs). Specifically, our work combines the disciplines of GAN-based data augmentation and scenario forecasting, filling the gap in the generation of synthetic data in DCs. Furthermore, we propose a methodology to increase the variability and heterogeneity of the generated data by introducing on-demand anomalies without additional effort or expert knowledge. We also suggest the use of Kullback-Leibler Divergence and Mean Squared Error as new metrics in the validation of synthetic time series generation, as they provide a better overall comparison of multivariate data distributions. We validate our approach using real data collected in an operating Data Center, successfully generating synthetic data helpful for prediction and optimization models. Our research will help optimize the energy consumed in Data Centers, although the proposed methodology can be employed in any similar time-series-like problem. © 2022, The Author(s), under exclusive licence to Springer Science+Business Media, LLC, part of Springer Nature.</t>
  </si>
  <si>
    <t>The deployment of Industrial Internet offers abundant passive data from manufacturing systems and networks, which enables data-driven modeling with high-data-demand, advanced statistical models such as Deep Neural Networks (DNNs). Deep Neural Networks (DNNs) have proven to be remarkably effective in supervised learning in critical manufacturing applications, such as AI-enabled automatic inspection, quality modeling, etc. However, there is a lack of performance guarantee of DNN models primarily due to data class imbalance, shifting distribution, and multi-modality variables (e.g., time series and images) in training and testing datasets collected in manufacturing. Inspired by active data generation through Design of Experiments (DoE) and passive observational data collection for manufacturing data analytics, we propose a SynthetIc Data gEneration and Sampling (SIDES) framework, to provide adequate DNN model performance through the improvement of training data preparation. In the SIDES framework, a bi-level Hierarchical Contextual Bandits is proposed to provide a scientific way to integrate DoE and observational data sampling, which optimizes DNNs' online learning performance. Multimodality-Aligned Variational Autoencoder transforms the multimodal predictors from manufacturing into a shared low-dimensional latent space for controlled data generation from DoE and effective sampling from observational data. The merits of SIDES are evaluated by a real case study of printed electronics with a binary multimodal data classification problem. Results show the advantages of the cost-effective integration of DoE in improving the DNNs' online learning performance.  © 2023 IEEE.</t>
  </si>
  <si>
    <t>Capturing high frame rate and high dynamic range (HFR&amp;HDR) color videos in high-speed scenes with conventional frame-based cameras is very challenging. The increasing frame rate is usually guaranteed by using shorter exposure time so that the captured video is severely interfered by noise. Alternating exposures can alleviate the noise issue but sacrifice frame rate due to involving long-exposure frames. The neuromorphic spiking camera records high-speed scenes of high dynamic range without colors using a completely different sensing mechanism and visual representation. We introduce a hybrid camera system composed of a spiking and an alternating-exposure RGB camera to capture HFR&amp;HDR scenes with high fidelity. Our insight is to bring each camera's superiority into full play. The spike frames, with accurate fast motion information encoded, are firstly reconstructed for motion representation, from which the spike-based optical flows guide the recovery of missing temporal information for long-exposure RGB images while retaining their reliable color appearances. With the strong temporal constraint estimated from spike trains, both missing and distorted colors cross RGB frames are recovered to generate time-consistent and HFR color frames. We collect a new Spike-RGB dataset that contains 300 sequences of synthetic data and 20 groups of real-world data to demonstrate 1000 FPS HDR videos outperforming HDR video reconstruction methods and commercial high-speed cameras. © 2023 IEEE.</t>
  </si>
  <si>
    <t>The combination of machine learning techniques with process analytics like process mining might significantly elevate novel insights into time-series data collections that are predominantly used in disciplines like life and natural science. To efficiently analyse time-series data by process mining requires bridging several challenges. For instance, time-series data need to be processed and represented in a useable form to turn into information. This paper provides: (1) A structured approach to map time-series data on control-flow patterns that we annotated for our purpose. (2) Based on the simulation of the patterns it is possible to generate synthetic data in varying quality, which is again a crucial step for accurate results from machine learning techniques. In this way, our approach contributes understanding novel insights in terms of causal-effects in time-series data, which could not be answered by traditional approaches used in the disciplines. © 2023, The Author(s), under exclusive license to Springer Nature Switzerland AG.</t>
  </si>
  <si>
    <t>In astronomical surveys, such as the Zwicky Transient Facility, supernovae (SNe) are relatively uncommon objects compared to other classes of variable events. Along with this scarcity, the processing of multiband light curves is a challenging task due to the highly irregular cadence, long time gaps, missing values, few observations, etc. These issues are particularly detrimental to the analysis of transient events: SN-like light curves. We offer three main contributions: (1) Based on temporal modulation and attention mechanisms, we propose a deep attention model (TimeModAttn) to classify multiband light curves of different SN types, avoiding photometric or hand-crafted feature computations, missing-value assumptions, and explicit imputation/interpolation methods. (2) We propose a model for the synthetic generation of SN multiband light curves based on the Supernova Parametric Model, allowing us to increase the number of samples and the diversity of cadence. Thus, the TimeModAttn model is first pretrained using synthetic light curves. Then, a fine-tuning process is performed. The TimeModAttn model outperformed other deep learning models, based on recurrent neural networks, in two scenarios: late-classification and early-classification. Also, the TimeModAttn model outperformed a Balanced Random Forest (BRF) classifier (trained with real data), increasing the balanced-F 1score from ≈.525 to ≈.596. When training the BRF with synthetic data, this model achieved a similar performance to the TimeModAttn model proposed while still maintaining extra advantages. (3) We conducted interpretability experiments. High attention scores were obtained for observations earlier than and close to the SN brightness peaks. This also correlated with an early highly variability of the learned temporal modulation. © 2022. The Author(s). Published by the American Astronomical Society.</t>
  </si>
  <si>
    <t>Several approaches exist to generate synthetic data centre traces for various purposes: from augmenting operational traces for data centre simulators and digital twins to forecasting incoming workload to improve data centre behaviour. The evaluation of the quality of synthetically generated multivariate time-series datasets, such as those related to data-centre traces, is not a trivial task, since complex patterns and correlation between variables may be present. This paper proposes a new multivariate time-series evaluation framework that computes a set of metrics and figures that can be used to measure the quality of synthetically generated data-centre traces. We then employ the proposed tool to compare two synthetic data centre traces with the original trace and assess their quality. These synthetic traces have been generated by means of Generative Adversarial Networks (GAN). In this work, we employ TimeGAN, a GAN model focused on the generation of multivariate time series traces. We finally show how the proposed framework provides us with a set of metrics consistent with the observable behaviour and numerical insights on the quality of the generated data centre traces, which are hard to acquire otherwise. © ECMS Enrico Vicario, Romeo Bandinelli, Virginia Fani, Michele Mastroianni (Editors) 2023.</t>
  </si>
  <si>
    <t>Synthetic time series data generation is a wide area to research, and lot of attention has drawn recently. The assumption for generating multivariate time sequenced data is well proportioned and continuous without missing values. A productive time series data model should retain momentum, such that the new sequence maintains the actual relationship between different variations occurrence over time. Different existing approaches that put forward generative adversarial networks into the sequence system that prohibits care for temporary interactions that differ from sequential time data. Simultaneously, monitored sequence prediction models—allowing for fine control over network dynamics—are naturally determined. Time series data generation has problems like informative missing data values leading to untraceable challenge and long sequences with variable length. These problems are biggest challenges in making of a powerful generative algorithm. Herein, we are using an innovative structure to produce real-time sequence which associates the adaptability of different unattended prototype through controls provided during the supervised model training. Privacy data analysis safeguards data privacy and data sharing. Generation of accurate private synthetic data is a NP hard problem from any considered scenario. This paper discusses about privacy parameter and data analysis of real and synthetic data. The synthetic data is enclosed in the boundaries of real data and have similar behavior. © 2023, The Author(s), under exclusive license to Springer Nature Singapore Pte Ltd.</t>
  </si>
  <si>
    <t>In the last years, energy markets have shown a great volatility with high prices' variations. Most of the machine learning algorithms implemented to forecast the market evolution and to optimize the trading strategies are data-driven and data-intensive; thus, it is important to have a sufficient number of training samples to avoid the overfitting issue. In this context, Generative Adversarial Networks (GANs) have become very popular in the recent years, especially in computer vision, where they are used to manipulate and generate video and images. This methodology has been applied also for time series analysis, especially in the financial context for generating synthetic data. In this work, the application of GANs for generating intraday open-high-low-close prices and related traded volumes for European Carbon Emissions Allowances futures. In particular, a new encoding and decoding process has been introduced to allow the generation of longer time series with significantly higher quality, making the generated data useful for practical applications.  © 2023 IEEE.</t>
  </si>
  <si>
    <t>A new deep learning algorithm for performing anomaly detection and multi-class classification with explainability using counterfactuals is described. The system is a Variational Autoencoder (VAE) with a modified loss function and new methods for counterfactual identification. An additional hinge-loss term is added to VAE training. This enables convenient synthetic data generation and allows straightforward construction of multi-class counterfactuals. Counterfactuals are synthetic data generated to explain system decisions by answering the question: “If this data was not anomalous or was in another class, what modifications would need to be made?” To determine counterfactuals, a path is determined through the embedding space via adversarial attack-like techniques to minimize reconstruction error, with the restriction of minimally altering the number of columns changed. Large changes are allowed, unlike adversarial attack approaches, so changes are isolated and easily visible. Anomaly detection is performed by modifying a result to lower its anomalousness. Classification changes are performed by modifying the data to another class. Multi-class classification is performed on the embedding space of the VAE via an attached linear support vector machine (SVM). By adding the hinge-loss term to the VAE embedding training as well as the SVM, the embedding is modified to prefer class separation without being informed of the specific class labels. This causes the classes in the embedding space to be separated by hyperplanes, making counterfactual generation convenient and SVM classification accurate. Accuracy is shown to be comparable to other deep learners. Approaches to accommodating the image and time-series data are discussed. © 2023 SPIE. All rights reserved.</t>
  </si>
  <si>
    <t>The application of smart meters was delayed, leading to sparse power load data collection in industrial and commercial buildings, often encompassing only days to a few months of data. In contrast, deep learning models necessitate extensive datasets, spanning several years. To bridge this data deficit, this article proposes a hybrid forecasting method combining time-series generation adversarial network (TimeGAN) with a convolutional neural network (CNN)-enhanced long short-term memory (LSTM) neural network. Initially, the scarce dataset is expanded using synthetic data derived from TimeGAN. Subsequently, the comprehensive data undergo CNN filtering, optimizing the information extraction and expediting the forecasting network. The extracted information is then channeled into LSTM network for load forecasting. A case study is carried out using two-month power load data from four different industrial and commercial building types, underpins this methodology. Comparative analysis reveals that the proposed model effectively improves short-term power load forecasting accuracy.  © 2020 IEEE.</t>
  </si>
  <si>
    <t>In view of the increasing demand for the short-Term load forecasting accuracy of commercial buildings, in order to overcome the data shortage, so that the subsequent forecasting model can learn the characteristics of the original data set more fully, and extract the effective characteristics of the data better, this paper proposes a short-Term load forecasting method based on the hybrid model of TimeGAN generative adversarial network and CNN-LSTM Network. Firstly, the TimeGAN network is used to generate synthetic data to expand the scarce data set. Then, the CNN network is used to filter the input data and extract useful information, and the LSTM network is used to analyze and forecast the time series data. The proposed method calculates the power load data of a company in Shanghai for two months. Compared with CNNLSTM model and LSTM model which do not use synthetic data, the obtained short-Term power load forecasting results improve the forecasting accuracy. © 2023 IEEE.</t>
  </si>
  <si>
    <t>Marine snow is formed by the aggregation of small particles of organic debris and inorganic sediments that settle through the water column and give the appearance of snow falling through the sky. Although critical to aquatic ecosystems, marine snow can potentially compromise underwater computer vision tasks. This works begins with a survey of techniques for overcoming such issues. Since many recent techniques rely on machine learning, which in turn relies on large amounts of training data, we also survey current approaches at generating such data. After discussing opportunities in existing approaches, we present novel solutions for simulation, isolation, and removal of marine snow in both images and video. Unlike other approaches, we focus on simulating marine snow in industrial scenarios with moving cameras and photorealistic discoloration, lens distortion, and motion blur typical in imagery collected by underwater robots. To remove the marine snow, we use only synthetic data, including a new dataset that we share online, to train a convolutional autoencoder extended to consider temporal information in consecutive video frames. Experiments are then conducted on two real datasets - one collected by an autonomous underwater vehicle in a shallow lake and the other by a remotely-operated vehicle in the deep sea.  © 2023 IEEE.</t>
  </si>
  <si>
    <t>The application of machine learning-based tele-rehabilitation faces the challenge of limited availability of data. To overcome this challenge, data augmentation techniques are commonly employed to generate synthetic data that reflect the configurations of real data. One such promising data augmentation technique is the Generative Adversarial Network (GAN). However, GANs have been found to suffer from mode collapse, a common issue where the generated data fails to capture all the relevant information from the original dataset. In this paper, we aim to address the problem of mode collapse in GAN-based data augmentation techniques for post-stroke assessment. We applied the GAN to generate synthetic data for two post-stroke rehabilitation datasets and observed that the original GAN suffered from mode collapse, as expected. To address this issue, we propose a Time Series Siamese GAN (TS-SGAN) that incorporates a Siamese network and an additional discriminator. Our analysis, using the longest common sub-sequence (LCSS), demonstrates that TS-SGAN generates data uniformly for all elements of two testing datasets, in contrast to the original GAN. To further evaluate the effectiveness of TS-SGAN, we encode the generated dataset into images using Gramian Angular Field and classify them using ResNet-18. Our results show that TS-SGAN achieves a significant accuracy increase of classification accuracy (35.2%-42.07%) for both selected datasets. This represents a substantial improvement over the original GAN.  © 2001-2011 IEEE.</t>
  </si>
  <si>
    <t>Recently, an increasing number of Artificial Intelligence services have been developed for a variety of domains. Machine Learning and especially Deep Learning services require a large amount of data to provide their functionality. Since data collection is typically complex and difficult, there is often not enough data available. Machine learning services such as anomaly detection or disaggregation algorithms are also being developed in the smart living domain. In practice, however, only a few energy datasets are publicly available, as the collection of such data is expensive and time-consuming due to the equipment required. One way to generate more smart meter data is to use a simulation. Developing such a simulation that is capable of generating meaningful data is a complex task. Therefore, in this paper, we present the Synthetic Time Series Data Generator (SynTiSeD), a multi-agent-based simulation tool that generates meaningful synthetic energy data based on real-world data. Furthermore, SynTiSeD allows generating data of critical situations, which are important for the development of such services, but which cannot be provoked in the real world. For transferability, we demonstrate that Nonintrusive Load Monitoring algorithms trained on synthetic data generated by SynTiSeD provide meaningful results that are even better than those of models trained on real data. © 2023 IEEE.</t>
  </si>
  <si>
    <t>Load modeling is one of the crucial tasks for improving smart grids’ energy efficiency. Among many alternatives, machine learning-based load models have become popular in applications and have shown outstanding performance in recent years. The performance of these models highly relies on data quality and quantity available for training. However, gathering a sufficient amount of high-quality data is time-consuming and extremely expensive. In the last decade, Generative Adversarial Networks (GANs) have demonstrated their potential to solve the data shortage problem by generating synthetic data by learning from recorded/empirical data. Educated synthetic datasets can reduce prediction error of electricity consumption when combined with empirical data. Further, they can be used to enhance risk management calculations. Therefore, we propose RCGAN, TimeGAN, CWGAN, and RCWGAN which take individual electricity consumption data as input to provide synthetic data in this study. Our work focuses on one dimensional times series, and numerical experiments on an empirical dataset show that GANs are indeed able to generate synthetic data with realistic appearance. © 2022 The Author(s)</t>
  </si>
  <si>
    <t>Metabolomic time course analyses of biofluids are highly relevant for clinical diagnostics. However, many sampling methods suffer from unknown sample sizes, commonly known as size effects. This prevents absolute quantification of biomarkers. Recently, several mathematical post acquisition normalization methods have been developed to overcome these problems either by exploiting already known pharmacokinetic information or by statistical means. Here we present an improved normalization method, MIX, that combines the advantages of both approaches. It couples two normalization terms, one based on a pharmacokinetic model (PKM) and the other representing a popular statistical approach, probabilistic quotient normalization (PQN), in a single model. To test the performance of MIX, we generated synthetic data closely resembling real finger sweat metabolome measurements. We show that MIX normalization successfully tackles key weaknesses of the individual strategies: it (i) reduces the risk of overfitting with PKM, and (ii), contrary to PQN, it allows to compute sample volumes. Finally, we validate MIX by using real finger sweat as well as blood plasma metabolome data and demonstrate that MIX allows to better and more robustly correct for size effects. In conclusion, the MIX method improves the reliability and robustness of quantitative biomarker detection in finger sweat and other biofluids, paving the way for biomarker discovery and hypothesis generation from metabolomic time course data. © 2022, The Author(s).</t>
  </si>
  <si>
    <t>Multi-agent market simulators usually require careful calibration to emulate real markets, which includes the number and the type of agents. Poorly calibrated simulators can lead to misleading conclusions, potentially causing severe loss when employed by investment banks, hedge funds, and traders to study and evaluate trading strategies. In this paper, we propose a world model simulator that accurately emulates a limit order book market - it requires no agent calibration but rather learns the simulated market behavior directly from historical data. Traditional approaches fail short to learn and calibrate trader population, as historical labeled data with details on each individual trader strategy is not publicly available. Our approach proposes to learn a unique "world"agent from historical data. It is intended to emulate the overall trader population, without the need of making assumptions about individual market agent strategies. We implement our world agent simulator models as a Conditional Generative Adversarial Network (CGAN), as well as a mixture of parametric distributions, and we compare our models against previous work. Qualitatively and quantitatively, we show that the proposed approaches consistently outperform previous work, providing more realism and responsiveness.  © 2022 ACM.</t>
  </si>
  <si>
    <t>With the development of cloud computing technology，users can use public computing resources to complete big data analysis services such as machine learning with low cost and high efficiency，which improves computing efficiency and economic benefits while facing privacy disclosure risk. Aiming at the users’load data leakage problem hidden in the cloud computing represented by machine learning as a service，an electrical load data masking method based on time-series generative adversarial network under differential privacy protection is proposed. The synthetic data satisfying differential privacy is used to replace the original sensitive data so as to effectively prevent attackers from inferring real sensitive information from stolen training data. Rényi differential privacy mechanism is introduced to remove individual characteristics on the premise of keeping the statistical characteristics of load data. On this basis，the recurrent neural network is used as generator and discriminator of generative adversarial network to capture the dynamic time characteristics of load series. At the same time，the static characteristics of load series are mined by combining autoencoder with generative adversarial network. Theoretical derivation proves that the proposed method can meet the differential privacy requirements and the total privacy budget can be quantified. Numerical experiment results verify that the proposed method can ensure the privacy and availability of electrical load data after privacy protection processing. © 2022 Electric Power Automation Equipment Press. All rights reserved.</t>
  </si>
  <si>
    <t>One of the most common health risks for senior citizens is a falling event, and to reduces the risk of death, a fall needs to be quickly reported. Thus, automatic fall detection systems were proposed to mitigate the falling problem, most of them relying on image detection. However, identifying a fall from a sequence of images is challenging because the contextual information present in some activities of daily living (ADL) are similar to fall events, and the recognition model has to deal with very high-level information. Furthermore, the publicly available datasets are generally unbalanced, having only synthetic data of fall events. Thus, approaches that do not need explicit labels to train a model are desirable. As falls are rare events, a possible solution is to use a one-class approach, and Generative Adversarial Networks (GAN) have presented competitive results in this context. This paper proposes OneFall-GAN, a One-Class GAN that uses only ADL for training and can identify a fall as an anomaly on the learned representations. We trained our neural network using the data captured by an RGB camera and pre-processed by a pre-trained Mask R-CNN that can segment and binarize a person in a scene. Thus, our model has robust temporal information used in the training phase and once trained, the discriminator is specialized on classifying ADL events. Consequently, when a fall event is presented, it is capable of classifying them as an anomaly. Using this approach, we are turning a binary classification problem into a one-class approach. Our experimental results show that our OneFall-GAN framework is a competitive alternative for fall classification as an anomaly detection task using only visual data, particularly because it achieved the best performance when compared to current state-of-the-art approaches, reaching an accuracy of 99.02%, 0.97 precision, 1.0 recall on PRECIS HAR and 98.75% accuracy, 0.87 precision, 0.99 recall on UP Fall. © 2022 Karabuk University</t>
  </si>
  <si>
    <t>Drive testing continues to play a key role in mobile network optimization for operators but its high cost is a big concern. Alternative approaches like virtual drive testing (VDT) target device testing in the lab whereas MDT or crowdsourcing based approaches are limited by the incentives users have to participate and contribute measurements. With the aim of augmenting drive testing and significantly reducing its cost, we propose GenDT, a novel deep generative model that synthesizes high-fidelity time series of key radio network key performance indicators (KPIs). The training of GenDT relies on a relatively small amount of real-world measurement data along with corresponding and easily accessible network and environment context data. Through this, GenDT learns the relationship between context and radio network KPIs as they vary over time, and therefore trained GenDT model can subsequently be relied on to generate time series for different KPIs for new drive test routes (trajectories) without having to collect field measurements. GenDT represents an initial attempt at enabling efficient drive testing via generative modeling. Evaluations with real-world mobile network drive testing measurement datasets from two countries demonstrate that GenDT can synthesize significantly more dependable data than a range of baselines. We further show that GenDT has the potential to significantly reduce the drive testing related measurement effort, and that GenDT-generated data yields similar results to that with real data in the context of two downstream use cases - QoE prediction and handover analysis.  © 2022 ACM.</t>
  </si>
  <si>
    <t>Realistic fine-grained multi-agent simulation of real-world complex systems is crucial for many downstream tasks such as reinforcement learning. Recent work has used generative models (GANs in particular) for providing high-fidelity simulation of real-world systems. However, such generative models are often monolithic and miss out on modeling the interaction in multi-agent systems. In this work, we take a first step towards building multiple interacting generative models (GANs) that reflects the interaction in real world. We build and analyze a hierarchical set-up where a higher-level GAN is conditioned on the output of multiple lower-level GANs. We present a technique of using feedback from the higher-level GAN to improve performance of lower-level GANs. We mathematically characterize the conditions under which our technique is impactful, including understanding the transfer learning nature of our set-up. We present three distinct experiments on synthetic data, time series data, and image domain, revealing the wide applicability of our technique. Copyright © 2022, Association for the Advancement of Artificial Intelligence (www.aaai.org). All rights reserved.</t>
  </si>
  <si>
    <t>Network traffic data is key in addressing several important cybersecurity problems, such as intrusion and malware detection, and network management problems, such as application and device identification. However, it poses several challenges to building machine learning models. Two main challenges are manual feature engineering and scarcity of training data due to privacy and security concerns. In this tutorial we provide a comprehensive review of recent advances to address these challenges through use of deep learning. Network traffic data can be cast as a multivariate time-series (sequential) data, attributed graph data, or image data to leverage representation learning architectures available in deep learning. To preserve data privacy, generative methods, such as GANs and autoregressive neural architectures can be used to synthesize realistic network traffic data. In particular, our tutorial is organized into three parts: 1) we describe network traffic data, applications to security and network management, and challenges; 2) we present different deep learning architectures used for representation learning instead of feature engineering of network traffic data; and, 3) we describe use of generative neural models for synthetic generation of network traffic data.  © 2022 Owner/Author.</t>
  </si>
  <si>
    <t>Network representation learning or embedding aims to project the network into a low-dimensional space that can be devoted to different network tasks. Temporal networks are an important type of network whose topological structure changes over time. Compared with methods on static networks, temporal network embedding (TNE) methods are facing three challenges: 1) it cannot describe the temporal dependence across network snapshots; 2) the node embedding in the latent space fails to indicate changes in the network topology; and 3) it cannot avoid a lot of redundant computation via parameter inheritance on a series of snapshots. To overcome these problems, we propose a novel TNE method named temporal network embedding method based on the VAE framework (TVAE), which is based on a variational autoencoder (VAE) to capture the evolution of temporal networks for link prediction. It not only generates low-dimensional embedding vectors for nodes but also preserves the dynamic nonlinear features of temporal networks. Through the combination of a self-attention mechanism and recurrent neural networks, TVAE can update node representations and keep the temporal dependence of vectors over time. We utilize parameter inheritance to keep the new embedding close to the previous one, rather than explicitly using regularization, and thus, it is effective for large-scale networks. We evaluate our model and several baselines on synthetic data sets and real-world networks. The experimental results demonstrate that TVAE has superior performance and lower time cost compared with the baselines.  © 2012 IEEE.</t>
  </si>
  <si>
    <t>In this work, we introduce a new methodology for inferring the interaction structure of discrete valued time series which are Poisson distributed. While most related methods are premised on continuous state stochastic processes, in fact, discrete and counting event oriented stochastic process are natural and common, so called time-point processes. An important application that we focus on here is gene expression, where it is often assumed that the data is generated from a multivariate Poisson distribution. Nonparameteric methods such as the popular k-nearest neighbors are slow converging for discrete processes, and thus data hungry. Now, with the new multi-variate Poisson estimator developed here as the core computational engine, the causation entropy (CSE) principle, together with the associated greedy search algorithm optimal CSE (oCSE) allows us to efficiently infer the true network structure for this class of stochastic processes that were previously not practical. We illustrate the power of our method, first in benchmarking with synthetic datum, and then by inferring the genetic factors network from a breast cancer micro-ribonucleic acid sequence count data set. We show the Poisson oCSE gives the best performance among the tested methods and discovers previously known interactions on the breast cancer data set. © 2022, The Author(s).</t>
  </si>
  <si>
    <t>Predicting long sequences of values is a task with multiple applications. Aircraft manufacturers and airlines stock prices reflect the society and investors trust in aviation industry. The amount of transported freight is directly related to logistics planning. Exploiting neural networks for such a task has not been studied in depth. In some areas, a recurrent approach is used, e.g. for text generation, but other studies show that direct output of the entire sequence in a single step is more accurate. A comprehensive theoretical analysis of the properties of such models is currently beyond the capabilities of modern science, so we will limit ourselves to an empirical study of specific cases with synthetic data and real financial multivariate time series. The performance of the direct and recurrent approaches is compared and conclusions are made about their effectiveness under different conditions. © 2022 American Institute of Physics Inc.. All rights reserved.</t>
  </si>
  <si>
    <t>This paper presents a novel two-stage load profile super-resolution (LPSR) framework, ProfileSR-GAN, to upsample the low-resolution load profiles (LRLPs) to high-resolution load profiles (HRLPs). The LPSR problem is formulated as a Maximum-a-Posteriori problem. In the first-stage, a GAN-based model is adopted to restore high-frequency components from the LRLPs. To reflect the load-weather dependency, aside from the LRLPs, the weather data is added as an input to the GAN-based model. In the second-stage, a polishing network guided by outline loss and switching loss is novelly introduced to remove the unrealistic power fluctuations in the generated HRLPs and improve the point-to-point matching accuracy. To evaluate the realisticness of the generated HRLPs, a new set of load shape evaluation metrics is developed. Simulation results show that: I) ProfileSR-GAN outperforms the state-of-the-art methods in all shape-based metrics and can achieve comparable performance with those methods in point-to-point matching accuracy, and ii) after applying ProfileSR-GAN to convert LRLPs to HRLPs, the performance of a downstream task, non-intrusive load monitoring, can be significantly improved. This demonstrates that ProfileSR-GAN is an effective new mechanism for restoring high-frequency components in downsampled time-series data sets and improves the performance of downstream tasks that require HR load profiles as inputs.  © 2022 IEEE.</t>
  </si>
  <si>
    <t>One of the major bottlenecks in refining supervised algorithms is data scarcity. This might be caused by a number of reasons often rooted in extremely expensive and lengthy data collection processes. In natural domains such as Heliophysics, it may take decades for sufficiently large samples for machine learning purposes. Inspired by the massive success of generative adversarial networks (GANs) in generating synthetic images, in this study we employed the conditional GAN (CGAN) on a recently released benchmark dataset tailored for solar flare forecasting. Our goal is to generate synthetic multivariate time-series data that (1) are statistically similar to the real data and (2) improve the performance of flare prediction when used to remedy the scarcity of strong flares. To evaluate the generated samples, first, we used the Kullback–Leibler divergence and adversarial accuracy measures to quantify the similarity between the real and synthetic data in terms of their descriptive statistics. Second, we evaluated the impact of the generated samples by training a predictive model on their descriptive statistics, which resulted in a significant improvement (over 1100% in TSS and 350% in HSS). Third, we used the generated time series to examine their high-dimensional contribution to mitigating the scarcity of the strong flares, which we also observed a significant improvement in terms of TSS (4%, 7%, and 31%) and HSS (75%, 35%, and 72%), compared to oversampling, undersampling, and synthetic oversampling methods, respectively. We believe our findings can open new doors toward more robust and accurate flare forecasting models. © 2022, The Author(s), under exclusive licence to Springer-Verlag London Ltd., part of Springer Nature.</t>
  </si>
  <si>
    <t>The use of machine learning in the field of reactor safety and noise diagnostics has recently seen great potential given the advancements made in computational tools, hardware and noise simulations. In this work we demonstrate how deep neural networks, specifically recurrent and convolutional neural networks can be trained in a synthetic setting and aligned to operate on real plant measurements to recover perturbation type and origin location from time-series signals. We first utilize the vast quantities of synthetic data generated from the extended SIMULATE-3K codes, simulating a Swiss 3-loop pre-KONVOI reactor to train our networks under a variety of differing perturbation settings. Additionally, we extend these approaches to operate in the setting of unsupervised real plant measurements, where information about the true perturbation characteristics is unknown. As such, we show the applicability of a self-supervised domain adaptation approach to correctly align the representations learned by the neural network between both the synthetic and real detector readings to more concretely classify and localize perturbation. We validate our approaches under a number of experimental analyses showing successful performance in both simulated and synthetic domains. © 2022 The Author(s)</t>
  </si>
  <si>
    <t>From ecology to atmospheric sciences, many academic disciplines deal with data characterized by intricate spatiotemporal complexities, the modeling of which often requires specialized approaches. Generative models of these data are of particular interest, as they enable a range of impactful downstream applications like simulation or creating synthetic training data. Recently, COT-GAN, a new GAN algorithm inspired by the theory of causal optimal transport (COT), was proposed in an attempt to improve generation of sequential data. However, the task of learning complex patterns over time and space requires additional knowledge of the specific data structures. In this study, we propose a novel loss objective combined with COT-GAN based on an autoregressive embedding to reinforce the learning of spatio-temporal dynamics. We devise SPATE (spatio-temporal association), a new metric measuring spatio-temporal autocorrelation. We compute SPATE for real and synthetic data samples and use it to compute an embedding loss that considers space-time interactions, nudging the GAN to learn outputs that are faithful to the observed dynamics. We test our new SPATE-GAN on a diverse set of spatio-temporal patterns: turbulent flows, log-Gaussian Cox processes and global weather data. We show that our novel embedding loss improves performance without any changes to the architecture of the GAN backbone, highlighting our model's increased capacity for capturing autoregressive structures. Copyright © 2022, Association for the Advancement of Artificial Intelligence (www.aaai.org). All rights reserved.</t>
  </si>
  <si>
    <t>Extended Reality is a revolutionary method of delivering multimedia content to users. A large contributor to its popularity is the sense of immersion and interactivity enabled by having real-world motion reflected in the virtual experience accurately and immediately. This user motion, mainly caused by head rotations, induces several technical challenges. For instance, which content is generated and transmitted depends heavily on where the user is looking. Seamless systems, taking user motion into account proactively, will therefore require accurate predictions of upcoming rotations. Training and evaluating such predictors requires vast amounts of orientational input data, which is expensive to gather, as it requires human test subjects. A more feasible approach is to gather a modest dataset through test subjects, and then extend it to a more sizeable set using synthetic data generation methods. In this work, we present a head rotation time series generator based on TimeGAN, an extension of the well-known Generative Adversarial Network, designed specifically for generating time series. This approach is able to extend a dataset of head rotations with new samples closely matching the distribution of the measured time series.  © 2022 ACM.</t>
  </si>
  <si>
    <t>The spatial and temporal coverage of spaceborne optical imaging systems are well suited for automated marine litter monitoring. However, developing machine learning-based detection and identification algorithms requires large amounts of data. Indeed, when it comes to marine debris, ground validated data is scarce. In this study, we propose a general methodology that leverages synthetic data in order to avoid overfitting and generalizes well. The idea is to utilize realistic models of spaceborne optical image acquisition and marine litter to generate large amounts of data to train the machine learning algorithms. These can then be used to detect marine pollution automatically on real satellite images. The main contribution of our study is showing that algorithms trained on simulated data can be successfully transferred to real-life situations. We present the general components of our framework, our modeling of satellites and marine debris and a proof of concept implementation for macro-plastic detection with Sentinel-2 images. In this case study, we generated a large dataset (more than 16,000 pixels of marine debris) composed of seawater, plastic, and wood and trained a Random Forest classifier on it. This classifier, when tested on real satellite images, successfully discriminates marine litter from seawater, thus proving the effectiveness of our approach and paving the way for machine learning-based marine litter detection with even more representative simulation models. © 2022 by the authors.</t>
  </si>
  <si>
    <t>Residential energy consumption data and related sociodemographic information are critical for energy demand management, including providing personalized services, ensuring energy supply, and designing demand response programs. However, it is often difficult to collect sufficient data to build machine learning models, primarily due to cost, technical barriers, and privacy. Synthetic data generation becomes a feasible solution to address data availability issues, while most existing work generates data without considering the balance between usability and privacy. In this paper, we first propose a data generation model based on the Wasserstein Deep Convolutional Generative Adversarial Network (WDCGAN), which is capable of synthesizing fine-grained energy consumption time series and corresponding sociodemographic information. The WDCGAN model can generate realistic data by balancing data usability and privacy level by setting a hyperparameter during training. Next, we take the classification of sociodemographic information as an application example and train four classical classification models with the generated datasets, including CNN, LSTM, SVM, and LightGBM. We evaluate the proposed data generator using Irish data, and the results show that the proposed WDCGAN model can generate realistic load profiles with satisfactory similarity in terms of data distribution, patterns, and performance. The classification results validate the usability of the generated data for real-world machine learning applications with privacy guarantee, e.g., most of the differences in classification accuracy and F1 scores are less than 8% between using real and synthesized data. © 2022 The Authors</t>
  </si>
  <si>
    <t>This work develops machine learning (ML) predictive models on price signals for financial instruments and their integration into trading strategies. In general, ML models have been shown powerful when trained with large amounts of data. In practice, the time-series nature of financial datasets limits the effective amount of data available to train, validate and retrain models since special care must be taken not to include future data in any way. In this setting, we develop deep generative models to produce synthetic time-series data, enhancing the amount of data available for training predictive models. Synthetic data obtained this way replicates the distribution properties of real historical data, leads to better performance, and enables thorough validation of predictive models for price signals. We leverage machine-generated predictive signals on synthetic data to build trading strategies. We show consistent improvement leading up to profits in our simulations for commodities and forex exchange markets. © 2022 Elsevier B.V.</t>
  </si>
  <si>
    <t>Pressure and rate transient analyses have been widely used to determine the properties of a reservoir, such as boundary types, permeability, and formation pressure. Typically, one analytical model must be selected first to interpret the transient data; however, it is very difficult to determine which model suits the reservoir conditions. In this study, a hybrid deep learning (DL) model is developed to offer an alternative approach to characterize the reservoir (i.e., reservoir shape, flow boundary type, and porosity system) using pressure and rate transient data interpretation in unconventional tight and shale reservoirs. A multivariate synthetic data set of pressure and rate transients is first generated from the analytical solutions. Five DL architectures of recurrent, convolutional, and hybrid recurrent-convolutional types are trained on a multivariate time series of five features: pressure, pressure derivative, normalized rate, normalized cumulative production, and normalized integral derivative cumulative production. The performances of these architectures are compared, and the hybrid convolutional neural networks-long short-term memory leads to the highest performance with an accuracy of 0.98 on validation data. The performance of the optimum architecture is examined on transient data generated from reservoir simulations, and results demonstrate that the developed architecture can correctly characterize the reservoir with a accuracy of 98%. The applicability of the hybrid architecture on different length and resolution time series is also tested. It is found that the short-time flow regimes of wellbore storage and initial transition do not affect the machine learning architecture's classification performance, and the boundary-dominated flow is the main regime for classification of these types of resources.  Copyright ©2022. The American Association of Petroleum Geologists. All rights reserved.</t>
  </si>
  <si>
    <t>Accurate modelling of household electricity on a large scale is a cornerstone for demand management and decarbonisation efforts. This paper introduces a data-driven model for South African households. According to the Paris Agreement, a 50 % reduction in global CO2 emissions is required to ensure the global average temperature does not surpass 2 °C above pre-industrial levels. In this context, 26 % of the overall European energy consumption is used by the residential sector and the global energy consumption is estimated to increase by 1.3 % on average per year until 2050. In the last decade, the development and implementation of smart grid technologies have grown to efficiently and cost-effectively meet the electricity demands of the grid and mitigating greenhouse gas emissions. We present a data-driven, enveloped sum of Gaussians-based model and residential household synthesiser that statistically models the household's electricity usage demand based on smart meter data and generates synthetic data that accurately represents the actual demand profile, load peaks, and daily variances for an individual or aggregate group of households. The measured data was gathered over a one year period for 1200 households in South Africa. Our model accounts for temporal variations such as seasonality and the day of week, household uniqueness, and is fully autonomous. Our results show that the root mean square error between the aggregated measured and synthetic electricity profiles is 0.181 A (5.68 %) and the total energy of each profile is 75.9 and 76.3 A·h, respectively. © 2022 International Energy Initiative</t>
  </si>
  <si>
    <t>Continuous monitoring of the well-being state of elderly people is about to become an urgent need in the early future due to population aging. Aiming a unified notion of well-being, we find the Intrinsic Capacity concept in accordance with the SMART BEAR project goals. In this study, we mainly focus on the enabling infrastructure, mapping our models to interoperable repositories and to streaming/computing components that can foster monitoring. Our method is also innovative for explicitly combining personalized and risk levels in generating the Intrinsic Capacity score. Leveraging on synthetic data, we represent the outcome trajectories of some sample patients for 1-year continuous monitoring and discuss approaches to characterize them based on the exhibited tendency and evaluate the results from the predictability point of view providing by the entropy of time series concept. At the end, we discuss the possible data quality issues in health care studies using synthetic data. © 2022, The Author(s).</t>
  </si>
  <si>
    <t>As a crucial method of the feature extraction, the complexity measurement has a wide range of applications in the field of nonlinear time series research. This paper presents an innovative multiscale sample entropy for measuring the complexity of time series based on the horizontal visibility graph. The modified multiscale sample entropy has been proven to be robust on two artificial time series, and is capable of reducing the undefined entropy generated as a result of the increase in scale. We apply the modified multiscale sample entropy to the diagnosis of epilepsy. Using a novel data processing algorithm that combines frequency bands with decomposition, feature vectors are constructed for Electroencephalography (EEG) signals through the proposed entropy calculation algorithm, and different classes of subjects are categorized based on K-Nearest Neighbors, Support Vector Machine, and Artificial Neural Network. In the meantime, we propose an improved horizontal visibility graph-based multiscale cross-sample entropy method to measure the synchronization between two time series. It shows robustness in artificial data and decreases the appearance of undefined entropy to a certain extent. It is possible to extract the characteristics of sleep EEG signals and divide the subjects’ sleep stages using this method. Furthermore, this paper introduces the surrogate data test and the proposed methods have the ability to detect the nonlinearity and synchronization in simulations and in real-world experiments. Experimental results demonstrate that the two proposed frameworks are effective in monitoring human health and in assessing physical status through EEG signals. © 2022 Elsevier Ltd</t>
  </si>
  <si>
    <t>Wind energy is an important source of renewable and sustainable energy and therefore an elementary component of any future energy supply. However, the operation of large wind farms places high demands on reliability and is often impacted by high maintenance and repair costs in the event of a failure. A frequency converter is one of the most important components of each wind turbine, which ensures that the frequency of the generated energy synchronises with the grid frequency and thus enables the flow of energy into the power grid. The detection of anomalies in these devices is complex due to the high frequency and multidimensionality of different sensor information from the energy control units and requires fault patterns to be discovered and detected in large time series. In this paper, we show how state-of-the-art self-supervised-learning techniques, namely LSTM autoencoders, can be successfully applied to real-world data. We describe the extensions we have made to deal with the often very noisy sensors and describe the construction of the training data set. The trained system was first tested and evaluated on synthetic data and subsequently on a large real-world data set. In both cases, it was shown that outliers can be reliably identified using our presented approach. Copyright © 2022, Association for the Advancement of Artificial Intelligence (www.aaai.org). All rights reserved.</t>
  </si>
  <si>
    <t>In this work, we test and improve an algorithm proposed in previous studies to generate synthetic series of plausible solar years (PSY). The method provides 100 synthetic years of coupled global horizontal irradiance (GHI) and direct normal solar irradiance (DNI) in 1-min resolution. The algorithm uses 10–20 years of hourly coupled GHI + DNI datasets that can be retrieved for most of the locations of the world from satellite estimates. The method consists of three steps. In the first step, we use the probability integral transform method to obtain 100 annual set series at monthly scale. The second step, we downscale the synthetic sets from monthly to daily time resolution using a first-order autoregressive model (AR 1). In the last step, we use ND model for generate the 1-min synthetic data sets from daily sets. The algorithm is evaluated at five locations with different type of climate according to the Koppen-Geiger classification and at different temporal scales: annual, monthly, daily, and 1-min resolution. In all cases, synthetic PSYs series cover a wider range of scenarios than the observed series but maintaining their distribution. Results suggest that the synthetically generated PSYs are capable to reproduce the natural variability of the solar resource at any location facilitating the stochastic simulation of solar harnessing systems. © 2022, The Author(s), under exclusive licence to Springer-Verlag GmbH Austria, part of Springer Nature.</t>
  </si>
  <si>
    <t>Due to the latest advances in technology, telescopes with significant sky coverage will produce millions of astronomical alerts per night that must be classified both rapidly and automatically. Currently, classification consists of supervised machine-learning algorithms whose performance is limited by the number of existing annotations of astronomical objects and their highly imbalanced class distributions. In this work, we propose a data augmentation methodology based on generative adversarial networks (GANs) to generate a variety of synthetic light curves from variable stars. Our novel contributions, consisting of a resampling technique and an evaluation metric, can assess the quality of generative models in unbalanced data sets and identify GAN-overfitting cases that the Fréchet inception distance does not reveal. We applied our proposed model to two data sets taken from the Catalina and Zwicky Transient Facility surveys. The classification accuracy of variable stars is improved significantly when training with synthetic data and testing with real data with respect to the case of using only real data.  © 2022. The Author(s). Published by the American Astronomical Society.</t>
  </si>
  <si>
    <t>Being able to estimate and predict future microplastic distributions in the environment is one of the major challenges of the rapidly developing field of microplastic research. However, this task can only be achieved if our understanding of the decay of individual microplastic particles is significantly enhanced. Here, we show by using a rate equation model that currently available data of size distributions measured at single times cannot provide useful insights into this process. To analyze what data contains more information we generated more complex artificial data mimicking subsequent measurements using a stochastic simulation algorithm. Applying our model to this data revealed the following minimal requirements for future experimental data: (1) data should be collected as time series at identical spots and (2) size measurements should be combined with mass measurements. In contrast to currently available data, flux rates and decay parameters of individual particles can be extracted from such data. © 2022, The Author(s).</t>
  </si>
  <si>
    <t>Access to private medical data is restricted due to privacy laws, hindering research and real-world use. Synthetic data generation provides a viable solution by generating data with high utility and privacy protection without releasing the real data. Healthcare data records are often longitudinal in nature, being affected by covariates like age, gender, ethnicity, etc. As a result, synthetic healthcare data generation falls in the domain of time-series modeling and requires time-series based measures to investigate real and synthetic data resemblance. Covariate plots can be used for qualitative time-series resemblance but lack an empirical quantitative measure, thus, resulting in interpretations biased towards viewer's perspective. In this paper, we describe four time-series metrics to quantitatively evaluate the real and synthetic time-series resemblance on datasets from previously published healthcare research studies, both public and private. We apply the metrics on covariate plots for synthetic datasets to investigate the resemblance and compare the results with baseline synthetic datasets. We infer that the metrics effectively capture the time-series resemblance between real and synthetic datasets. The results highlight varying degrees of resemblance across sub-groups of covariates and multivariate time-series. © 2022 Elsevier B.V.</t>
  </si>
  <si>
    <t>Fundamental to elucidating the functional organization of the brain is the assessment of causal interactions between different brain regions. Multivariate autoregressive (MVAR) modeling techniques applied to multisite electrophysiological recordings are a promising avenue for identifying such causal links. They estimate the degree to which past activity in one or more brain regions is predictive of another region's present activity, while simultaneously accounting for the mediating effects of other regions. Including as many mediating variables as possible in the model has the benefit of drastically reducing the odds of detecting spurious causal connectivity. However, effective bounds on the number of MVAR model coefficients that can be estimated reliably from limited data make exploiting the potential of MVAR models challenging for even modest numbers of recording sites. Here, we utilize well-established dimensionality-reduction techniques to fit MVAR models to human intracranial data from ∼100 – 200 recording sites spanning dozens of anatomically and functionally distinct cortical regions. First, we show that high-dimensional MVAR models can be successfully estimated from long segments of data and yield plausible connectivity profiles. Next, we use these models to generate synthetic data with known ground-truth connectivity to explore the utility of applying principal component analysis and group least absolute shrinkage and selection operator (gLASSO) to reduce the number of parameters (connections) during model fitting to shorter data segments. We show that gLASSO is highly effective for recovering ground-truth connectivity in the limited data regime, capturing important features of connectivity for high-dimensional models with as little as 10 seconds of data. The methods presented here have broad applicability to the analysis of high-dimensional time series data in neuroscience, facilitating the elucidation of the neural basis of sensation, cognition, and arousal. © 2022 The Author(s)</t>
  </si>
  <si>
    <t>The proceedings contain 23 papers. The topics discussed include: distinguishing fake and real news of twitter data with the help of machine learning techniques; self-adapting design and maintenance of multi-model databases; a comparative study of three deep learning models for PM2.5 interpolation; identification of weak signals in a temporal graph of social interactions; provenance in spatial queries; feature analysis of Indus Valley and Dravidian language scripts with similarity matrices; a formal framework for data lakes based on category theory; a formal framework for data lakes based on category theory; synthetic data generation: a comparative study; experimental evaluation of low code development, Java Swing, and JavaScript programming; and applications of majority judgement for winner selection in Eurovision song contest.</t>
  </si>
  <si>
    <t>Analysis of bond rupture data from single-molecule force spectroscopy experiments commonly relies on the strong assumption that the bond dissociation process is irreversible. However, with increased spatiotemporal resolution of instruments it is now possible to observe multiple unbinding-rebinding (or unfolding-refolding) events in a single pulling experiment. Here we augment the theory of force-induced unbinding by explicitly taking into account rebinding kinetics and provide approximate analytic solutions of the resulting rate equations. Furthermore, we use a short-time expansion of the exact kinetics to construct numerically efficient maximum likelihood estimators for the parameters of the force-dependent unbinding and rebinding rates, which pair well with and complement established methods, such as the analysis of rate maps. The estimators are independent of the applied force protocol and can therefore be used to globally analyze multiple force-extension traces for both force-ramp and force-clamp experiments. We provide an open-source implementation of the theory, evaluated for Bell-like rates, which we apply to synthetic data generated by a Gillespie stochastic simulation algorithm for time-dependent rates. © 2022 authors. Published by the American Physical Society.</t>
  </si>
  <si>
    <t>Neural style transfer is a powerful computer vision technique that can incorporate the artistic "style"of one image to the "content"of another. The underlying theory behind the approach relies on the assumption that the style of an image is represented by the Gram matrix of its features, which is typically extracted from pre-trained convolutional neural networks (e.g., VGG-19). This idea does not straightforwardly extend to time series stylization since notions of style for two-dimensional images are not analogous to notions of style for one-dimensional time series. In this work, a novel formulation of time series style transfer is proposed for the purpose of synthetic data generation and enhancement. We introduce the concept of stylized features for time series, which is directly related to the time series realism properties, and propose a novel stylization algorithm, called StyleTime, that uses explicit feature extraction techniques to combine the underlying content (trend) of one time series with the style (distributional properties) of another. Further, we discuss evaluation metrics, and compare our work to existing state-of-the-art time series generation and augmentation schemes. To validate the effectiveness of our methods, we use stylized synthetic data as a means for data augmentation to improve the performance of recurrent neural network models on several forecasting tasks.  © 2022 ACM.</t>
  </si>
  <si>
    <t>The energy storage sector has witnessed meteoric growth in the last decade. Lithium-ion based batteries, at the centre of this unprecedented rise in storage systems, have been driving the electrification revolution in the automotive domain. These lithium-ion batteries are largely used in consumer electronic devices and wearables. The energy storage research activities have been primarily focused on devising accurate algorithms to compute state-of-charge of these energy storage systems. State-of-charge helps to calculate the remaining usage time of devices and determines the range of an electric vehicle. All state-of-charge algorithms developed till date have used curated labelled datasets available in abundance. However, in reality, researchers do not have access to battery datasets from manufacturers due to privacy concerns. Recording battery measurements is also an expensive and herculean task. This paper introduces an auto-correlation mechanism to compose synthetic battery datasets. This procedure is very beneficial during data scarce scenarios wherein researchers have access to finite amount of data. The leading contributions of this work include (a) synthetic battery dataset creation using auto-correlation mechanism and (b) diverse heterogeneous data generation, which is suitable for battery capacity forecasting purposes. © 2022 John Wiley &amp; Sons Ltd.</t>
  </si>
  <si>
    <t>Unsupervised learning is often used to uncover clusters in data. However, different kinds of noise may impede the discovery of useful patterns from real-world time-series data. In this work, we focus on mitigating the interference of interval censoring in the task of clustering for disease phenotyping. We develop a deep generative, continuous-time model of time-series data that clusters time-series while correcting for censorship time. We provide conditions under which clusters and the amount of delayed entry may be identified from data under a noiseless model. On synthetic data, we demonstrate accurate, stable, and interpretable results that outperform several benchmarks. On real-world clinical datasets of heart failure and Parkinson’s disease patients, we study how interval censoring can adversely affect the task of disease phenotyping. Our model corrects for this source of error and recovers known clinical subtypes. Copyright © 2022, Association for the Advancement of Artificial Intelligence (www.aaai.org). All rights reserved.</t>
  </si>
  <si>
    <t>In this paper, we study the nonparametric estimation of the expected shortfall regression when the exogenous observation is functional. The constructed estimator is obtained by combining the double kernels estimator of both conditional value at risk and conditional density function. The asymptotic proprieties of this estimator are established under weak dependency condition. Precisely, we assume that the observations are generated from quasi-associated functional time series and we prove the almost complete convergence of the constructed estimator. This asymptotic result is obtained under a standard condition of functional time series analysis. The finite sample performance of this estimator is evaluated using artificial data. © 2022 by the authors.</t>
  </si>
  <si>
    <t>Human daily activities, such as working, eating out, and traveling, play an essential role in contact tracing and modeling the diffusion patterns of the COVID-19 pandemic. However, individual-level activity data collected from real scenarios are highly limited due to privacy issues and commercial concerns. In this paper, we present a novel framework based on generative adversarial imitation learning, to generate artificial activity trajectories that retain both the fidelity and utility of the real-world data. To tackle the inherent randomness and sparsity of irregular-sampled activities, we innovatively capture the spatiotemporal dynamics underlying trajectories by leveraging neural differential equations. We incorporate the dynamics of continuous flow between consecutive activities and instantaneous updates at observed activity points in temporal evolution and spatial transformation. Extensive experiments on two real-world datasets show that our proposed framework achieves superior performance over state-of-the-art baselines in terms of improving the data fidelity and data utility in facilitating practical applications. Moreover, we apply the synthetic data to model the COVID-19 spreading, and it achieves better performance by reducing the simulation MAPE over the baseline by more than 50%. The source code is available online: https://github.com/tsinghua-fib-lab/Activity-Trajectory-Generation.  © 2022 ACM.</t>
  </si>
  <si>
    <t>The capability to identify emergent technologies based upon easily accessed open-source indicators, such as publications, is important for decision-makers in industry and government. The scientific contribution of this work is the proposition of a machine learning approach to the detection of the maturity of emerging technologies based on publication counts. Time-series of publication counts have universal features that distinguish emerging and growing technologies. We train an artificial neural network classifier, a supervised machine learning algorithm, upon these features to predict the maturity (emergent vs. growth) of an arbitrary technology. With a training set comprised of 22 technologies we obtain a classification accuracy ranging from 58.3% to 100% with an average accuracy of 84.6% for six test technologies. To enhance classifier performance, we augmented the training corpus with synthetic time-series technology life cycle curves, formed by calculating weighted averages of curves in the original training set. Training the classifier on the synthetic data set resulted in improved accuracy, ranging from 83.3% to 100% with an average accuracy of 90.4% for the test technologies. The performance of our classifier exceeds that of competing machine learning approaches in the literature, which report an average classification accuracy of only 85.7% at maximum. Moreover, in contrast to current methods our approach does not require subject matter expertise to generate training labels, and it can be automated and scaled. © 2022</t>
  </si>
  <si>
    <t>Despite the advent of deep learning, stock return prediction task still has many challenges. Due to the scarcity of stock data, we adopt a GAN-based deep generative model to create synthetic data samples. To deal with the intrinsic low signal-to-noise ratio property of stock price time series, we formulate the return prediction as a supervised learning problem with tabular dataset, where we do feature engineering before training with a TabNet model. We conduct extensive experiments on real Chinese stock market with 6 different models, which proves that our proposed model makes larger profit and remains stability.  © 2022 IEEE.</t>
  </si>
  <si>
    <t>In this paper we quantify the temporal variability and image morphology of the horizon-scale emission from Sgr A*, as observed by the EHT in 2017 April at a wavelength of 1.3 mm. We find that the Sgr A* data exhibit variability that exceeds what can be explained by the uncertainties in the data or by the effects of interstellar scattering. The magnitude of this variability can be a substantial fraction of the correlated flux density, reaching ∼100% on some baselines. Through an exploration of simple geometric source models, we demonstrate that ringlike morphologies provide better fits to the Sgr A* data than do other morphologies with comparable complexity. We develop two strategies for fitting static geometric ring models to the time-variable Sgr A* data; one strategy fits models to short segments of data over which the source is static and averages these independent fits, while the other fits models to the full data set using a parametric model for the structural variability power spectrum around the average source structure. Both geometric modeling and image-domain feature extraction techniques determine the ring diameter to be 51.8 ± 2.3 μas (68% credible intervals), with the ring thickness constrained to have an FWHM between ∼30% and 50% of the ring diameter. To bring the diameter measurements to a common physical scale, we calibrate them using synthetic data generated from GRMHD simulations. This calibration constrains the angular size of the gravitational radius to be 4.8+1.4-0.7 μas, which we combine with an independent distance measurement from maser parallaxes to determine the mass of Sgr A* to be 4.0+1.1-0.6 × 106 M☉ © 2022. The Author(s)</t>
  </si>
  <si>
    <t>Current state-of-the-art techniques for non-invasive imaging of cardiac electrical phenomena require voltage recordings from dozens of different torso locations and anatomical models built from expensive medical diagnostic imaging procedures. This study aimed to assess if recent machine learning advances could alternatively reconstruct electroanatomical maps at clinically relevant resolutions using only the standard 12-lead electrocardiogram (ECG) as input. To that end, a computational study was conducted to generate a dataset of over 16000 detailed cardiac simulations, which was then used to train neural network (NN) architectures designed to exploit both spatial and temporal correlations in the ECG signal. Analysis over a validation set showed average errors in activation map reconstruction below 1.7 msec over 75 intracardiac locations. Furthermore, phenotypical patterns of activation and the morphology of the activation potential were correctly reconstructed. The approach offers opportunities to stratify patients non-invasively, both retrospectively and prospectively, using metrics otherwise only available through invasive clinical procedures. © 2022 Creative Commons.</t>
  </si>
  <si>
    <t>The Coronavirus disease 2019 (COVID-19) is a respiratory illness that can spread from person to person. Since the COVID-19 pandemic is spreading rapidly over the world and its outbreak has affected different people in different ways, it is significant to study or predict the evolution of its epidemic trend. However, most of the studies focused solely on either classical epidemiological models or machine learning models for COVID-19 pandemic forecasting, which either suffer from the limitation of the generalization ability and scalability or the lack of surveillance data. In this work, we propose T-SIRGAN that integrates the strengths of the epidemiological theories and deep learning models to be able to represent complex epidemic processes and model the non-linear relationship for more accurate prediction of the growth of COVID-19. T-SIRGAN first adopts the Susceptible-Infectious-Recovered (SIR) model to generate epidemiological-based simulation data, which are then fed into a generative adversarial network (GAN) as adversarial examples for data augmentation. Then, Transformers are used to predict the future trends of COVID-19 based on the generated synthetic data. Extensive experiments on real-world datasets demonstrate the superiority of our method. We also discuss the effectiveness of vaccine based on the difference between the predicted and the reported number of COVID-19 cases.  © 2007-2012 IEEE.</t>
  </si>
  <si>
    <t>An isotropic dynamical system is one that looks the same in every direction, i.e., if we imagine standing somewhere within an isotropic system, we would not be able to differentiate between different lines of sight. Conversely, anisotropy is a measure of the extent to which a system deviates from perfect isotropy, with larger values indicating greater discrepancies between the structure of the system along its axes. Here, we derive the form of a generalised scalable (mechanically similar) discretized field theoretic Lagrangian that allows for levels of anisotropy to be directly estimated via timeseries of arbitrary dimensionality. We generate synthetic data for both isotropic and anisotropic systems and, by using Bayesian model inversion and reduction, show that we can discriminate between the two datasets – thereby demonstrating proof of principle. We then apply this methodology to murine calcium imaging data collected in rest and task states, showing that anisotropy can be estimated directly from different brain states and cortical regions in an empirical in vivo biological setting. We hope that this theoretical foundation, together with the methodology and publicly available MATLAB code, will provide an accessible way for researchers to obtain new insight into the structural organization of neural systems in terms of how scalable neural regions grow – both ontogenetically during the development of an individual organism, as well as phylogenetically across species. © 2022, The Author(s).</t>
  </si>
  <si>
    <t>This paper presents a novel approach of generating synthetic Photoplethysmogram (PPG) data using a physical model of the cardiovascular system to improve classifier performance with a combination of synthetic and real data. The physical model is an in-silico cardiac computational model, consisting of a four-chambered heart with electrophysiology, hemodynamic, and blood pressure auto-regulation functionality. Starting with a small number of measured PPG data, the cardiac model is used to synthesize healthy as well as PPG time-series pertaining to coronary artery disease (CAD) by varying pathophysiological parameters. A Variational Autoencoder (VAE) structure is proposed to derive a statistical feature space for CAD classification. Results are presented in two perspectives namely, (i) using artificially reduced real disease data and (ii) using all the real disease data. In both cases, by augmenting with the synthetic data for training, the performance (sensitivity, specificity) of the classifier changes from (i) (0.65, 1) to (1, 0.9) and (ii) (1, 0.95) to (1, 1). The proposed hybrid approach of combining physical modelling and statistical feature space selection generates realistic PPG data with pathophysiological interpretation and can outperform a baseline Generative Adversarial Network (GAN) architecture with a relatively small amount of real data for training. This proposed method could aid as a substitution technique for handling the problem of bulk data required for training machine learning algorithms for cardiac health-care applications. © 2013 IEEE.</t>
  </si>
  <si>
    <t>A particular challenge for disease progression modeling is the heterogeneity of a disease and its manifestations in the patients. Existing approaches often assume the presence of a single disease progression characteristics which is unlikely for neurodegenerative disorders such as Alzheimer's disease and Parkinson's disease. In this paper, we develop a hierarchical approach based on mixtures of hidden Markov models that can identify similar groups of patients through time-series clustering and separately represent the progression of each group, unlike hidden Markov models which assume that a single dynamics is shared among all patients. The proposed model is an extension of an input-output hidden Markov model that takes into account the clinical assessments of patients' health status and the prescribed medications. We illustrate the benefits of our approach using a synthetically generated dataset and a real-world longitudinal dataset for Parkinson's disease, obtained from the Parkinson's Progression Markers Initiative observational study. While the synthetic data experiments demonstrate the ability of mixture of personalized hidden Markov models to simultaneously learn personalized state effects and multiple disease progression dynamics when the true disease progression dynamics is known, real-data experiments show that a mixture of input-output hidden Markov models is favoured over an input-output hidden Markov model for disease progression modeling.  © 2022 IEEE.</t>
  </si>
  <si>
    <t>The detection of anomalies in time series has gained ample academic and industrial attention. However, no comprehensive benchmark exists to evaluate time-series anomaly detection methods. It is common to use (i) proprietary or synthetic data, often biased to support particular claims; or (ii) a limited collection of publicly available datasets. Consequently, we often observe methods performing exceptionally well in one dataset but surprisingly poorly in another, creating an illusion of progress. To address the issues above, we thoroughly studied over one hundred papers to identify, collect, process, and systematically format datasets proposed in the past decades. We summarize our effort in TSB-UAD, a new benchmark to ease the evaluation of univariate time-series anomaly detection methods. Overall, TSB-UAD contains 13766 time series with labeled anomalies spanning different domains with high variability of anomaly types, ratios, and sizes. TSB-UAD includes 18 previously proposed datasets containing 1980 time series and we contribute two collections of datasets. Specifically, we generate 958 time series using a principled methodology for transforming 126 time-series classification datasets into time series with labeled anomalies. In addition, we present data transformations with which we introduce new anomalies, resulting in 10828 time series with varying complexity for anomaly detection. Finally, we evaluate 12 representative methods demonstrating that TSB-UAD is a robust resource for assessing anomaly detection methods. We make our data and code available at www.timeseries.org/TSB-UAD. TSB-UAD provides a valuable, reproducible, and frequently updated resource to establish a leaderboard of univariate time-series anomaly detection methods. © 2022, American Mathematical Society. All rights reserved.</t>
  </si>
  <si>
    <t>Dysarthria is a speech problem acquired at birth due to cerebral palsy (CP) or developed after severe brain damage. Dysarthria affects more than 70% of Parkinson's patients and 10% to 65% of people with traumatic brain injury. It is critical to detect dysarthria and other voice speech difficulties early to diagnose the underlying cause. Intelligent systems capable of identifying dysarthria with incredible precision have been developed using audio processing techniques and various deep learning models. This paper presents a hybrid CNN-LSTM model for classifying patients with dysarthria using audio recordings. The CNN-LSTM combination helps capture spatial and temporal information where CNN acts as a feature extractor while LSTM functions as a classifier. The proposed model was trained on the publicly available 9184 audio recordings from the TORGO dataset, and various audio augmentation techniques were employed to generate synthetic data. A total of 128 features were extracted using Mel Frequency Cepstral Coefficients (MFCC) and fed into the architecture as inputs. The K-fold cross-validation technique was used to avoid overfitting and increase the generalization capability of the model. The proposed architecture achieved a state-of-the-art 99.59% accuracy on the dataset. The presented work will minimize the workload of speech pathologists and help them detect dysarthria precisely and effectively.  © 2022 IEEE.</t>
  </si>
  <si>
    <t>A large amount of health and well-being data is collected daily, but little of it reaches its research potential because personal data privacy needs to be protected as an individual’s right, as reflected in the data protection regulations. Moreover, the data that do reach the public domain will typically have under-gone anonymization, a process that can result in a loss of information and, consequently, research potential. Lately, synthetic data generation, which mimics the statistics and patterns of the original, real data on which it is based, has been presented as an alternative to data anonymization. As the data collected from health and well-being activities often have a temporal nature, these data tend to be time series data. The synthetic generation of this type of data has already been analyzed in different studies. However, in the healthcare context, time series data have reduced research potential without the subjects’ metadata, which are essential to explain the temporal data. Therefore, in this work, the option to generate synthetic subjects using both time series data and subject metadata has been analyzed. Two approaches for generating synthetic subjects are proposed. Real time series data are used in the first approach, while in the second approach, time series data are synthetically generated. Furthermore, the first proposed approach is implemented and evaluated. The generation of synthetic subjects with real time series data has been demonstrated to be functional, whilst the generation of synthetic subjects with synthetic time series data requires further improvements to demonstrate its viability. © 2022 by the authors.</t>
  </si>
  <si>
    <t>The proceedings contain 1229 papers. The topics discussed include: an initial alignment between neural network and target is needed for gradient descent to learn; meaningfully debugging model mistakes using conceptual counterfactual explanations; hierarchical shrinkage: improving the accuracy and interpretability of tree-based models; deep equilibrium networks are sensitive to initialization statistics; learning of cluster-based feature importance for electronic health record time-series; on the convergence of the Shapley value in parametric Bayesian learning games; individual preference stability for clustering; understanding the unstable convergence of gradient descent; how faithful is your synthetic data? sample-level metrics for evaluating and auditing generative models; a natural actor-critic framework for zero-sum Markov games; deploying convolutional networks on untrusted platforms using 2D holographic reduced representations; and optimistic linear support and successor features as a basis for optimal policy transfer.</t>
  </si>
  <si>
    <t>The remaining useful life (RUL) prediction of supercapacitors is an important part of supercapacitors management system. To accurately predict the RUL of supercapacitor, a large amount of capacity data is required which can be difficult to acquire due to privacy restrictions and limited access. Previous works have employed the use of deep learning models to synthetically generate data. However, a prerequisite ensuring the success of these models depends on their ability to preserve the temporal dynamics of the data. This paper presents a generative adversarial network (GAN) for synthetic data generation and a long short-term memory (LSTM) network for accurate RUL prediction. Firstly, the GAN model is employed for synthetic data generation and LSTM for RUL prediction. We show that the GAN model is capable of preserving the temporal dynamics of the original data and also prove that the generated data can be used to accurately carry out RUL prediction. Our proposed GAN model was able to achieve an accuracy of 85% after 500 epochs. The performance of the generated data set with the LSTM model achieved an RMSE of 0.29. The overall results show that synthetic data can be used to achieve excellent performance for RUL prediction. © 2022, Korean Institute of Communications and Information Sciences. All rights reserved.</t>
  </si>
  <si>
    <t>The b value is a critical parameter that has been used to describe spatial and temporal size distribution characteristics in data from both natural seismicity and laboratory rock acoustic emission (AE) tests. However, unlike the magnitude used for b value estimation in earthquakes which corrects for hypocentral distance, the apparent amplitude of the AE, is most commonly used for b value estimation in the rock AE test. This ignores the effect of attenuation, which may modify the frequency-amplitude distribution and affect the b value results. Here, we investigate the attenuation effect on the estimate of b value from synthetic data generated by random sampling of a doubly truncated frequency-amplitude distribution and a known underlying b value from a statistical perspective. We generated AE source amplitudes that obey an exponential distribution with different theoretical b values and applied an attenuation operator to obtain apparent frequency-amplitude data for comparison with the true underlying distribution. The results show that the b value is unchanged within a specific interval of amplitude distribution after accounting for attenuation under the conditions examined here, and that data truncation is the primary cause of modification of the frequency-amplitude distribution in the presence of attenuation, rather than attenuation alone. In addition, we employed the same synthetic data simulation scheme to estimate the minimum data volume for accurate estimation of the underlying b value from the apparent amplitude distribution. We found that the determination of the minimum data volume is influenced by the theoretical b value of the underlying distribution: the higher the theoretical b value, the larger the minimum data volume required, varying from 200 events from b &lt; 1.5 to 300 for b &gt; 1.5.  © 2021 The Author(s).</t>
  </si>
  <si>
    <t>The operating state assessment is an important task in distribution network, result of which can offer support on the safety analysis and control decision. With the deployments of advanced supervisory control and data acquisition SCADA systems and micro-phasor measurement units μPMU, massive amount of measurement data is collected, which makes it possible for the real-time operating state assessment of the entire system. In this paper, a data-driven approach is proposed for real-time operating state assessment in distribution networks. Firstly, spatio-temporal data set is formulated by arranging high-dimensional synchrophasor measurements in chronological order. Based on the empirical spectral analysis of signal plus noise matrix using the Ring Law in the RMT, the mean spectral radius MSR is introduced to indicate the system state in macroscopic. The developed approach is sensitive to the variation of the system state and robust against random fluctuations and measurement errors. Cases on the synthetic data generated from IEEE standard test system validate the effectiveness of the approach. © 2022 IET Conference Proceedings. All rights reserved.</t>
  </si>
  <si>
    <t>Electrocardiogram (ECG) synthesis is a challenging task due to the complex dynamic nature of ECG signals. In this paper, we present a novel approach for ECG synthesis based on Generative Adversarial Networks. We study how to incorporate prior knowledge on morphological ECG patterns into synthetic data generation. We demonstrate how to improve the modeling of the complex dynamics of ECG signals by separating between modeling temporal and amplitude variations. To evaluate our proposal, we consider ECG signals taken from the MIT-BIH arrhythmia database for training our models. The obtained experimental results demonstrate the efficacy of our approach for generating synthetic ECG signals and improving ECG classification. © 2022 ACM.</t>
  </si>
  <si>
    <t>Synthetic data is gaining rapid importance in many application domains due to privacy issues, bias, lack, or simply unavailability of real data. It is important that the synthetic data be a good representation of real data for successfully completing the task at hand. Thus, devising characteristic validation metrics is crucial and remains an open problem in many domains (e.g., image generation). Good validation metrics must be able to disentangle the differences between the quality and the variability coverage of the synthetic data. We propose to use a 3-dimensional metric (precision α, recall β, coverage γ) to describe the fidelity and diversity of the synthetic data. In this paper, we improve on existing definitions of precision, recall, and coverage to extend to large scale time series data. Traditional nearest neighbor manifolds from the literature are replaced by unsupervised learning techniques such as clustering to deal with large scale fine resolution time series while computing the validation metrics. The proposed metrics are employed to validate synthetic data in the domain of residential energy demand. In addition, we extend these definitions to datasets that have a natural hierarchical structure. We propose a hierarchical data-tree model in which precision, recall, and coverage can be computed at multiple inherent (and/or custom) levels of groupings of the data. © 2022 IEEE.</t>
  </si>
  <si>
    <t>Today, Computational Fluid Dynamics approaches have a high level of spatial/temporal accuracy in modelling atmospheric transport and dispersion in very complex environments. Several numerical models require, however, heavy computational resources and prolonged simulation time up to several days. This time constraint is specifically crucial for intervention planning in case of accidental or malevolent toxic releases in a city. In this paper, we propose to use synthetic data generated by a realistic 3-D transport/dispersion simulator, to train a learning framework called MCxM. The latter relies on a sequence of masking and correction operations to progressively apply the spatial constraints and underlying physics of transport and dispersion. The learning phase uses the urban geometry of the French city Grenoble. We then test the effectiveness of the trained MCxM in a different French city: Paris. The results show that the MCxM's forecasts are virtually instantaneous and generalize successfully to unseen conditions. © 2022 Elsevier Ltd</t>
  </si>
  <si>
    <t>Deep learning models have demonstrated superior performance in several real-world application problems such as image classification and speech processing. However, creating these models in sensitive domains like healthcare typically requires addressing certain privacy challenges that bring unique concerns. One effective way to handle such private data concerns is to generate realistic synthetic data that can provide practically acceptable data quality as well as be used to improve model performance. To tackle this challenge, we develop a differentially private framework for synthetic data generation using Rényi differential privacy. Our approach builds on convolutional autoencoders and convolutional generative adversarial networks to preserve critical characteristics of the generated synthetic data. In addition, our model can capture the temporal information and feature correlations present in the original data. We demonstrate that our model outperforms existing state-of-the-art models under the same privacy budget using several publicly available benchmark medical datasets in both supervised and unsupervised settings. The source code of this work is available at https://github.com/astorfi/differentially-private-cgan. © 2021</t>
  </si>
  <si>
    <t>Data augmentation is a widespread innovative technique in Artificial Intelligence: it aims at creating new synthetic data given an existing real baseline, thus allowing to overcome the issues arising from the lack of labelled data for proper training of classification algorithms. Our paper focuses on how a common data augmentation methodology, the Generative Adversarial Networks (GANs), which is widespread for images and timeseries data, can be also applied to generate multivariate data. We propose a novel scheme for GANs evaluation, based on the performance of an explainable AI (XAI) algorithm and an innovative definition of rule similarity. In particular, we will consider an application dealing with the augmentation of Inertial Movement Units (IMU) data for physical fatigue monitoring in two age subgroups (under and over 40 years old) of the original data. We will show how our innovative rule similarity metric can drive the selection of the best fake dataset among a set of different candidates, corresponding to different GAN training runs.  © 2022 IEEE.</t>
  </si>
  <si>
    <t>As artificial intelligence and especially machine learning gained a lot of attention during the last few years, methods and models have been improving and are becoming easily applicable. This possibility was used to develop a quality prediction system using supervised machine learning methods in form of time series classification models to predict ovality in radial-axial ring rolling. Different preprocessing steps and model implementations have been used to improve quality prediction. A semi-supervised approach is used to improve the prediction and analyze, to what extend it can improve current research in machine learning for quality prediciton. Moreover, first research steps are taken towards a synthetic data generation within the radial-axial ring rolling domain using generative adversarial networks. © 2021, The Author(s).</t>
  </si>
  <si>
    <t>Every year approximately 1.24 million people are diagnosed with blood cancer. While the rate increases each year, the availability of data for each kind of blood cancer remains scarce. It is essential to produce enough data for each blood cell type obtained from bone marrow aspirate smears to diagnose rare types of cancer. Generating data would help easy and quick diagnosis, which are the most critical factors in cancer. Generative adversarial networks (GAN) are the latest emerging framework for generating synthetic images and time-series data. This paper takes microscopic cell images, preprocesses them, and uses a hybrid GAN architecture to generate synthetic images of the cell types containing fewer data. We prepared a single dataset with expert intervention by combining images from three different sources. The final dataset consists of 12 cell types and has 33,177 microscopic cell images. We use the discriminator architecture of auxiliary classifier GAN (AC-GAN) and combine it with the Wasserstein GAN with gradient penalty model (WGAN-GP). We name our model as WGAN-GP-AC. The discriminator in our proposed model works to identify real and generated images and classify every image with a cell type. We provide experimental results demonstrating that our proposed model performs better than existing individual and hybrid GAN models in generating microscopic cell images. We use the generated synthetic data with classification models, and the results prove that the classification rate increases significantly. Classification models achieved 0.95 precision and 0.96 recall value for synthetic data, which is higher than the original, augmented, or combined datasets. © 2022 by the authors. Licensee MDPI, Basel, Switzerland.</t>
  </si>
  <si>
    <t>Development of automated analysis tools for “single ion channel” recording is hampered by the lack of available training data. For machine learning based tools, very large training sets are necessary with sample-by-sample point labelled data (e.g., 1 sample point every 100microsecond). In an experimental context, such data are labelled with human supervision, and whilst this is feasible for simple experimental analysis, it is infeasible to generate the enormous datasets that would be necessary for a big data approach using hand crafting. In this work we aimed to develop methods to generate simulated ion channel data that is free from assumptions and prior knowledge of noise and underlying hidden Markov models. We successfully leverage generative adversarial networks (GANs) to build an end-to-end pipeline for generating an unlimited amount of labelled training data from a small, annotated ion channel “seed” record, and this needs no prior knowledge of theoretical dynamical ion channel properties. Our method utilises 2D CNNs to maintain the synchronised temporal relationship between the raw and idealised record. We demonstrate the applicability of the method with 5 different data sources and show authenticity with t-SNE and UMAP projection comparisons between real and synthetic data. The model would be easily extendable to other time series data requiring parallel labelling, such as labelled ECG signals or raw nanopore sequencing data. Copyright: © 2022 Ball et al. This is an open access article distributed under the terms of the Creative Commons Attribution License, which permits unrestricted use, distribution, and reproduction in any medium, provided the original author and source are credited.</t>
  </si>
  <si>
    <t>There is an emerging need for predictive models to be trained on-the-fly, since in numerous machine learning applications data are arriving in an online fashion. A critical challenge encountered is that of limited availability of ground truth information (e.g., labels in classification tasks) as new data are observed one-by-one online, while another significant challenge is that of class imbalance. This work introduces the novel Augmented Queues method, which addresses the dual-problem by combining in a synergistic manner online active learning, data augmentation, and a multi-queue memory to maintain separate and balanced queues for each class. We perform an extensive experimental study using image and time-series augmentations, in which we examine the roles of the active learning budget, memory size, imbalance level, and neural network type. We demonstrate two major advantages of Augmented Queues. First, it does not reserve additional memory space as the generation of synthetic data occurs only at training times. Second, learning models have access to more labelled data without the need to increase the active learning budget and / or the original memory size. Learning on-the-fly poses major challenges which, typically, hinder the deployment of learning models. Augmented Queues significantly improves the performance in terms of learning quality and speed. Our code is made publicly available. © 2022 IEEE.</t>
  </si>
  <si>
    <t>Topology identification from multiple time series has been proved to be useful for system identification, anomaly detection, denoising, and data completion. Vector autoregressive (VAR) methods have proved well in identifying directed topology from complex networks. The task of inferring topology in the presence of noise and missing observations has been studied for linear models. As a first approach to joint signal estimation and topology identification with a nonlinear model, this paper proposes a method to do so under the modelling assumption that signals are generated by a sparse VAR model in a latent space and then transformed by a set of invertible, component-wise nonlinearities. A non convex optimization problem is formed with lasso regularisation and solved via block coordinate descent (BCD). Initial experiments conducted on synthetic data sets show the identifying capability of the proposed method.  © 2022 IEEE.</t>
  </si>
  <si>
    <t>The objective of this paper is a model that is able to discover, track and segment multiple moving objects in a video. We make four contributions: First, we introduce an object-centric segmentation model with a depth-ordered layer representation. This is implemented using a variant of the transformer architecture that ingests optical flow, where each query vector specifies an object and its layer for the entire video. The model can effectively discover multiple moving objects and handle mutual occlusions; Second, we introduce a scalable pipeline for generating multi-object synthetic training data via layer compositions, that is used to train the proposed model, significantly reducing the requirements for labour-intensive annotations, and supporting Sim2Real generalisation; Third, we conduct thorough ablation studies, showing that the model is able to learn object permanence and temporal shape consistency, and is able to predict amodal segmentation masks; Fourth, we evaluate our model, trained only on synthetic data, on standard video segmentation benchmarks, DAVIS, MoCA, SegTrack, FBMS-59, and achieve state-of-the-art performance among existing methods that do not rely on any manual annotations. With test-time adaptation, we observe further performance boosts. © 2022 Neural information processing systems foundation. All rights reserved.</t>
  </si>
  <si>
    <t>Generative models for network time series (also known as dynamic graphs) have tremendous potential in fields such as epidemiology, biology and economics, where complex graph-based dynamics are core objects of study. Designing flexible and scalable generative models is a very challenging task due to the high dimensionality of the data, as well as the need to represent temporal dependencies and marginal network structure. Here we introduce DAMNETS, a scalable deep generative model for network time series. DAMNETS outperforms competing methods on all of our measures of sample quality, over both real and synthetic data sets. © 2022 Proceedings of Machine Learning Research. All rights reserved.</t>
  </si>
  <si>
    <t>For the development of muscle-machine interfaces (MuMIs), researchers have relied mainly on Electromyography (EMG) signals. However, these signals require complex hardware systems, as well as specialized signal processing and feature extraction methods. To overcome these issues, in our previous work, we proposed a novel MuMI for decoding human intention and motion, called Lightmyography (LMG). To improve the performance of this interface even further, in this work, we employ two novel deep learning techniques called Temporal Multi-Channel Transformer (TMC-T) and Temporal Multi-Channel Vision Transformer (TMC-ViT) for the classification of hand gestures based on the LMG data. The performance of these two Transformer-based methods is evaluated and compared with other well-known deep learning and classical machine learning methods. This work also addresses the influence of varying parameters defined during the training phase of decoding models, such as the size and shape of the input data packet. A series of data augmentation techniques were also employed to generate synthetic data and increase the dataset size so as to train deep learning models more efficiently. © 2022 IEEE.</t>
  </si>
  <si>
    <t>We study the applicability of Generative Adversarial Networks (GANs) for generating the synthetic data related to well construction and geological characterisation of the near-wellbore area. We focus on 1D mud logs (time-series) and 2D core images. GANs are known to have difficulties with their quality assessment in general. Moreover, generic GAN's performance assessment methods cannot be suitable for the petroleum domain. A petroleum engineer expects the GANs to generate data with specific physical and geological properties, not just a colourful picture. We have trained over 40 GAN models and generated synthetic data with them. Then, we have involved several experts to analyse the generated data in order to address the question of whether it is possible to substitute human analysis with a mathematical metric. We found that some quantitative mathematical metrics can represent our experts’ perceptions. In particular, we show that for 2D core images, Mode Score metric with standard inception v3 model is the best proxy for all considered qualitative metrics of expert's perception according to the Kendall correlation (for two qualitative metrics the correlation is strong, the absolute value is above 0.7, and for other two it is moderate, the absolute value is between 0.5 and 0.7); for mud logs time-series, Mode Score and Frechet Inception Distance with the InceptionTime model provide the strong (above 0.7) correlation with objects reconstruction quality, whereas Inception Score has almost strong correlation (with Kendalls’-tau coefficient 0.69) with experts’ perception of objects generation quality. With these results, experts manual annotation of generated objects during GAN model selection process can be reduced to calculating the corresponding quantitative metrics. © 2022 Elsevier B.V.</t>
  </si>
  <si>
    <t>Vision-based environment perception is a key sensing and analysis modality for mobile robotic platforms. Modern learning concepts allow for interpreting a scene in terms of its objects and their spatial relations. This paper presents a specific analysis pipeline targeting the structural classification of guardrail structures within roadside environments from a mobile platform. Classification implies determining the type label of an observed structure, given a catalog of all possible types. To this end, the proposed concept employs semantic segmentation learned fully in the synthetic domain, and stereo depth data analysis for estimating the metric dimensions of key structural elements. The paper introduces a Blender-based procedural data generation pipeline, targeting to accomplish a narrow sim-to-real gap, allowing to use synthetic training image data to train models valid in the real-world domain. The paper evaluates two semantic segmentation schemes for the part segmentation task, and presents a temporal tracking and propagation concept to aggregate single-frame estimates. Results demonstrate that the proposed analysis framework is well applicable to real scenarios and it can be used as a tool for digitally mapping safety-critical roadside assets. Copyright © 2022 by SCITEPRESS - Science and Technology Publications, Lda.</t>
  </si>
  <si>
    <t>Action recognition has improved dramatically with massive-scale video datasets. Yet, these datasets are accompanied with issues related to curation cost, privacy, ethics, bias, and copyright. Compared to that, only minor efforts have been devoted toward exploring the potential of synthetic video data. In this work, as a stepping stone towards addressing these shortcomings, we study the transferability of video representations learned solely from synthetically-generated video clips, instead of real data. We propose SynAPT, a novel benchmark for action recognition based on a combination of existing synthetic datasets, in which a model is pre-trained on synthetic videos rendered by various graphics simulators, and then transferred to a set of downstream action recognition datasets, containing different categories than the synthetic data. We provide an extensive baseline analysis on SynAPT revealing that the simulation-to-real gap is minor for datasets with low object and scene bias, where models pre-trained with synthetic data even outperform their real data counterparts. We posit that the gap between real and synthetic action representations can be attributed to contextual bias and static objects related to the action, instead of the temporal dynamics of the action itself. The SynAPT benchmark is available at https://github.com/mintjohnkim/SynAPT. © 2022 Neural information processing systems foundation. All rights reserved.</t>
  </si>
  <si>
    <t>With the rising popularity of Generative Adversarial Networks (GANs) in generating synthetic data, time series are no exception to this trend. In this work, we propose two novel loss functions sDTW-p and sDTW-m based on SoftDynamic Time Warping that can be used to improve the generated time series without modifications to the existing architecture. We also present the first evaluation of the generated samples across different sequence length. Lastly, we show empirically that the result of leveraging our loss function can lead to a 9% improvement according to our metric.  © 2022 IEEE.</t>
  </si>
  <si>
    <t>We are developing a computer-aided diagnosis system for rheumatoid arthritis. X-rays images are widely used to diagnose the rheumatoid arthritis. However, it is difficult for physicians to read minute changes from the images. Therefore, we propose a method to visualize lesions in the phalangeal region by comparing past and current images of the same subject using a temporal subtraction technique. The proposed method consists of three steps: segmentation of phalanges, registration, and generation of subtraction images. First, the phalangeal region is extracted from the hand CR image using DeepLabv3+. Next, the past and current phalangeal region images are aligned by geometric-matching based on a CNN (convolutional neural networks) with instance-specific optimization. Finally, we apply the temporal subtraction technique to those images. We confirmed the effectiveness of the proposed registration method in an experiment using synthetic data. Also, the proposed method was applied to a pair of past and current image sets on same subject to generate a subtraction image. As a result, we confirmed that the proposed method can visualize changes between past and current images.  © 2022 ICROS.</t>
  </si>
  <si>
    <t>This paper deals with Network Slicing-based 5G Networks to support the varying demands of customers and for efficient resource utilization. A network slice can be defined as a set of network and virtual network function (VNF) resources deployed across multiple administrative domains. Here, multi-domain refers to multiple infrastructure providers spread across different geographic regions. Slice demands and QoS requirements may vary dynamically, which can be satisfied by scaling the allotted VNF resources. The VNF scaling problem can be posed as a time series forecasting problem that predicts future VNF resources based on the slice traffic demand. 5G deployments with multiple domains pose a serious challenge in terms of data privacy since one domain may need access to the data of another domain for efficient resource allocation using the conventional forecasting approaches that requires data aggregation. In this paper, we use the federated learning approach in which the training data remains within the respective domains but learns a shared model by aggregating locally-computed updates. We evaluate the applicability of federated settings in VNF scaling using two state-of-the-art deep learning models, Long Short-Term Memory (LSTM) and Gated recurrent units (GRU). We present a comparison of the performance of the proposed federated system against the centralized system. Additionally, synthetic data in each domain has been generated using Generative Adversarial Networks (GAN) to improve the forecasting results.  © 2022 IEEE.</t>
  </si>
  <si>
    <t>Generating power system states that have similar distribution and dependency to the historical ones is essential for the tasks of system planning and security assessment, especially when the historical data is insufficient. In this paper, we described a generative model for load profiles of industrial and commercial customers, based on the conditional variational autoencoder (CVAE) neural network architecture, which is challenging due to the highly variable nature of such profiles. Generated contextual load profiles were conditioned on the month of the year and typical power exchange with the grid. Moreover, the quality of generations was both visually and statistically evaluated. The experimental results demonstrate our proposed CVAE model can capture temporal features of historical load profiles and generate 'realistic' data with satisfying univariate distributions and multivariate dependencies.  © 2022 IEEE.</t>
  </si>
  <si>
    <t>This paper introduces a new concept for mapping hydraulic transmissivity from temporal concentration data collected in multiple tracer tests. Based on convolutional neural network, the principle uses an encoder-decoder architecture with multiple neural layers to establish a relationship between the concentration data and the transmissivity field. This relationship is established in two phases with two networks. The first network is designated and trained to reconstruct a transmissivity field using data from a single tracer test. To improve the reconstruction quality, the second network then performs a joint interpretation for multiple tracer tests, which reprocesses all the transmissivity resulted from the first network for each individual tracer test. Both networks are trained by synthetic data, where the transmissivity models are generated with a Gaussian variogram and its properties are considered as prior information on the aquifer heterogeneity. Tracer tests are derived numerically by solving the forward problem to obtain the corresponding concentration data that feed the training. The trained networks accurately map the transmissivity fields, of which the accuracy relies on the volume and nature of the heterogeneities of training models, as well as the number of piezometers used to monitor the concentration changes. Reconstruction quality, on the other hand, is less influenced by data noise. Effective training requires a large dataset, but the time required for dataset generation is only on the order of the Gauss-Newton algorithm in a conventional inversion, while the trained network performs inference instantly. © 2022 Elsevier B.V.</t>
  </si>
  <si>
    <t>The development of new electric traction machines is a time-consuming process as it involves intensive testing on motor test benches. Machine-Learning-empowered monitoring offers the opportunity to anticipate costly failures early and hence reduce development time. However, machine learning (ML) for process monitoring requires large amounts of training data, especially as the targeted fault states are scarce and yet diverse in their appearances.Therefore, we propose to use synthetic time series data to leverage the high cost of acquiring training data from experiments in real test benches. In this article, we present a novel scheme to generate synthetic data based on a sub-dimensional time series representation. We introduce a highly flexible model by mapping the data to a latent representation and approximating the latent data distribution by a Gaussian Mixture Model. In addition, we propose the Fréchet InceptionTime Distance (FITD) as a new distance measure to evaluate the generated data. It allows extracting characteristics at different scales by using multiple kernel sizes. In this way, we ensure that the synthesized data contains characteristics similar to those present in the real data. In our experiment, we train two types of fault detectors, one based on real data of a motor test bench and the other based on synthetic data. We also consider employing fault-aware conditional architectures to generate training data for different fault types explicitly. Our final results show that using synthesized data in the training process increases the performance in terms of classification accuracy score (CAS) up to 29%. © 2022 IEEE.</t>
  </si>
  <si>
    <t>Multirobot systems must be able to maintain performance when robots get delayed during execution. For mobile robots, one source of delays is congestion. Congestion occurs when robots deployed in shared physical spaces interact, as robots present in the same area simultaneously must maneuver to avoid each other. Congestion can adversely affect navigation performance and increase the duration of navigation actions. In this article, we present a multirobot planning framework that utilizes learnt probabilistic models of how congestion affects navigation duration. Central to our framework is a probabilistic reservation table, which summarizes robot plans, capturing the effects of congestion. To plan, we solve a sequence of single-robot time-varying Markov automata, where transition probabilities and rates are obtained from the probabilistic reservation table. We also present an iterative model refinement procedure for accurately predicting execution-time robot performance. We evaluate our framework with extensive experiments on synthetic data and simulated robot behavior. © 2004-2012 IEEE.</t>
  </si>
  <si>
    <t>Egocentric 3D human pose estimation with a single fisheye camera has drawn a significant amount of attention recently. However, existing methods struggle with pose estimation from in-the-wild images, because they can only be trained on synthetic data due to the unavailability of large-scale in-the-wild egocentric datasets. Furthermore, these methods easily fail when the body parts are occluded by or interacting with the surrounding scene. To address the shortage of in-the-wild data, we collect a large-scale in-the-wild egocentric dataset called Egocentric Poses in the Wild (EgoPW). This dataset is captured by a head-mounted fisheye camera and an auxiliary external camera, which provides an additional observation of the human body from a third-person perspective during training. We present a new egocentric pose estimation method, which can be trained on the new dataset with weak external supervision. Specifically, we first generate pseudo labels for the EgoPW dataset with a spatio-temporal optimization method by incorporating the external-view supervision. The pseudo labels are then used to train an egocentric pose estimation network. To facilitate the network training, we propose a novel learning strategy to supervise the egocentric features with the high-quality features extracted by a pretrained external-view pose estimation model. The experiments show that our method predicts accurate 3D poses from a single in-the-wild egocentric image and outperforms the state-of-the-art methods both quantitatively and qualitatively. © 2022 IEEE.</t>
  </si>
  <si>
    <t>Vision-based environment perception is a key sensing and analysis modality for mobile robotic platforms. Modern learning concepts allow for interpreting a scene in terms of its objects and their spatial relations. This paper presents a specific analysis pipeline targeting the structural classification of guardrail structures within roadside environments from a mobile platform. Classification implies determining the type label of an observed structure, given a catalog of all possible types. To this end, the proposed concept employs semantic segmentation learned fully in the synthetic domain, and stereo depth data analysis for estimating the metric dimensions of key structural elements. The paper introduces a Blender-based procedural data generation pipeline, targeting to accomplish a narrow sim-to-real gap, allowing to use synthetic training image data to train models valid in the real-world domain. The paper evaluates two semantic segmentation schemes for the part segmentation task, and presents a temporal tracking and propagation concept to aggregate single-frame estimates. Results demonstrate that the proposed analysis framework is well applicable to real scenarios and it can be used as a tool for digitally mapping safety-critical roadside assets. © 2023 by SCITEPRESS – Science and Technology Publications, Lda.</t>
  </si>
  <si>
    <t>A novel adaptive temporal-frequency network (ATFN), which is an end-to-end hybrid model incorporating deep learning networks and frequency patterns, is proposed for mid- and long-term time series forecasting. Within the framework of the ATFN, an augmented sequence to sequence model is used to learn the trend feature of complicated nonstationary time series, a frequency-domain block is used to capture dynamic and complicated periodic patterns of time series data, and a fully connected neural network is used to combine the trend and periodic features for producing a final forecast. An adaptive frequency mechanism consisting of phase adaption, frequency adaption, and amplitude adaption is designed for mapping the frequency spectrum of the current sliding window to that of the forecasting interval. The multilayer neural networks conduct a transformation similar to the inverse discrete Fourier transform for generating a periodic feature forecast. Synthetic data and real-world data with different periodic characteristics are used to evaluate the effectiveness of the proposed model. The experimental results indicate that the ATFN has promising performance and strong adaptability for long-term time-series forecasting.  © 1989-2012 IEEE.</t>
  </si>
  <si>
    <t>Self-supervised monocular depth estimation enables robots to learn 3D perception from raw video streams. This scalable approach leverages projective geometry and ego-motion to learn via view synthesis, assuming the world is mostly static. Dynamic scenes, which are common in autonomous driving and human-robot interaction, violate this assumption. Therefore, they require modeling dynamic objects explicitly, for instance via estimating pixel-wise 3D motion, i.e. scene flow. However, the simultaneous self-supervised learning of depth and scene flow is ill-posed, as there are infinitely many combinations that result in the same 3D point. In this letter we propose DRAFT, a new method capable of jointly learning depth, optical flow, and scene flow by combining synthetic data with geometric self-supervision. Building upon the RAFT architecture, we learn optical flow as an intermediate task to bootstrap depth and scene flow learning via triangulation. Our algorithm also leverages temporal and geometric consistency losses across tasks to improve multi-task learning. Our DRAFT architecture simultaneously establishes a new state of the art in all three tasks in the self-supervised monocular setting on the standard KITTI benchmark.  © 2016 IEEE.</t>
  </si>
  <si>
    <t>Discovery of causal dependencies among time series has been tackled in the past either by using linear models, or using kernel- or deep learning-based nonlinear models, the latter ones entailing great complexity. This paper proposes a nonlinear modelling technique for multiple time series that has a complexity similar to that of linear vector autoregressive (VAR), but it can account for nonlinear interactions for each sensor variable. The modelling assumption is that the time series are generated in two steps: i) a VAR process in a latent space, and ii) a set of invertible nonlinear mappings applied component-wise, mapping each sensor variable into a latent space. Successful identification of the support of the VAR coefficients reveals the topology of the interconnected system. The proposed method enforces sparsity on the VAR coefficients and models the component-wise nonlinearities using invertible neural networks. To solve the estimation problem, a technique combining proximal gradient descent (PGD) and projected gradient descent is designed. Experiments conducted on real and synthetic data sets show that the proposed algorithm provides an improved identification of the support of the VAR coefficients, while improving also the prediction capabilities.  © 2022 IEEE.</t>
  </si>
  <si>
    <t>Modeling High Dimensional Signal Data (HDSD) is challenging due to statistical complexities and an imbalance of noise to signal data, which creates ground truth problems. Likewise, enabling recognition and detection analytics on the information-bearing portion of the noise-obscured HDSD is computationally cost-prohibitive due to the unprecedented size, speed, and scale of HDSD. Consequently, human experts often out-perform Deep Learning (DL) algorithms at HDSD recognition. This is problematic due to the spectrum of applications reliant on accurate HDSD detection. These include multi-sensor and biologic signal detection, virus outbreak surveillance, genetic association identification, image, audio, and sonar processing, source separation for speech identification, astrophysical source detection, financial time series, and satellite payload processing. To solve this problem and facilitate favorable DL outcomes, synthetic data possessing enough positive samples is needed to balance the HDSD dataset. Research reveals an entangled Quantum Generative Adversarial Network (QGAN) utilizing parameterized quantum circuits for the QGAN Generator (QGEN) and Discriminator (QDIS) exhibit an exponential advantage over a classical-GAN when generating highly accurate and cost-effective synthetic data. Using this method, an unsupervised TensorFlow-Quantum QGAN is prepared from Cirq Noisy Intermediate-Scale Quantum (NISQ) circuits. The QGEN and QDIS create new statistically consistent synthetic HDSD from real data; thereby solving the ground truth problem. Next, TensorFlow-GPU facilitates classical-DL to train the new synthetic HDSD dataset. Once validated, the TensorFlow model is exported to the production Vertica analytics tier for fast and accurate ML inference, where the HDSD is instantly identified and classified at ingest.  © 2022 IEEE.</t>
  </si>
  <si>
    <t>Narrative modelling is an area of active research, motivated by the acknowledgement of narratives as drivers of societal decision making. These research efforts conceptualize narratives as connected entity chains, and modeling typically focuses on the identification of entities and their connections within a text. An emerging approach to narrative modelling is the use of semantic role labeling (SRL) to extract Entity-Verb-Entity (E-V-Es) tuples from a text, followed by dimensionality reduction to reduce the space of entities and connections separately. This process penalises the semantic richness of narratives and discards much contextual information along the way. Here, we propose an alternate narrative extraction approach - CANarEx, incorporating a pipeline of common contextual constructs through coreference resolution, micro-narrative generation and clustering of these narratives through sentence embeddings. We evaluate our approach through testing the recovery of "narrative time-series clusters", mimicking a desirable text-as-data task. The evaluation framework leverages synthetic data generated using a GPT-3 model. The GPT-3 model is trained to generate similar sentences using a large dataset of news articles. The synthetic data maps to three topics in the news dataset. We then generate narrative time-series document cluster representations by mapping the synthetic data to three distinct signals synthetically injected into the testing corpus. Evaluation results demonstrate the superior ability of CANarEx to recover narrative time-series through reduced MSE and improved precision/recall relative to existing methods. The validity is further reinforced through ablation studies and qualitative analysis. © 2022 Association for Computational Linguistics.</t>
  </si>
  <si>
    <t>The generation of surrogate data, i.e., the modification of data to destroy a certain feature, can be considered as the implementation of a null-hypothesis whenever an analytical approach is not feasible. Thus, surrogate data generation has been extensively used to assess the significance of spike correlations in parallel spike trains. In this context, one of the main challenges is to properly construct the desired null-hypothesis distribution and to avoid altering the single spike train statistics. A classical surrogate technique is uniform dithering (UD), which displaces spikes locally and uniformly distributed, to destroy temporal properties on a fine time-scale while keeping them on a coarser one. Here, we compare UD against five similar surrogate techniques in the context of the detection of significant spatiotemporal spike patterns. We evaluate the surrogates for their performance, first on spike trains based on point process models with constant firing rate, and second on modeled nonstationary artificial data to assess the potential detection of false positive (FP) patterns in a more complex and realistic setting. We determine which statistical features of the spike trains are modified and to which extent. Moreover, we find that UD fails as an appropriate surrogate because it leads to a loss of spikes in the context of binning and clipping, and thus to a large number of FP patterns. The other surrogates achieve a better performance in detecting precisely timed higher-order correlations. Based on these insights, we analyze experimental data from the pre-/motor cortex of macaque monkeys during a reaching-and-grasp-ing task. © 2022 Stella et al.</t>
  </si>
  <si>
    <t>Seizure detection algorithms are often optimized to detect seizures from the epileptogenic cortex. However, in non-localizable epilepsies, the thalamus is frequently targeted for neuromodulation. Developing a reliable seizure detection algorithm from thalamic SEEG may facilitate the translation of closed-loop neuromodulation. Deep learning algorithms promise reliable seizure detectors, but the major impediment is the lack of larger samples of curated ictal thalamic SEEG needed for training classifiers. We aimed to investigate if synthetic data generated by temporal Generative Adversarial Networks (TGAN) can inflate the sample size to improve the performance of a deep learning classifier of ictal and interictal states from limited samples of thalamic SEEG. Thalamic SEEG from 13 patients (84 seizures) was obtained during stereo EEG evaluation for epilepsy surgery. Overall, TGAN generated synthetic data augmented the performance of the bidirectional Long-Short Term Memory (BiLSTM) performance in classifying thalamic ictal and baseline states. Adding synthetic data improved the accuracy of the detection model by 18.5%. Importantly, this approach can be applied to classify electrographic seizure onset patterns or develop patient-specific seizure detectors from implanted neuromodulation devices. Copyright © 2022 Ganti, Chaitanya, Balamurugan, Nagaraj, Balasubramanian and Pati.</t>
  </si>
  <si>
    <t>Reliable traffic volume forecasting remains a significant challenge due to the unstable variation patterns of traffic volume and the irregular spatial structure of traffic network. Most of previous works have neglected the implicit variation patterns of traffic volume, failing to model its spatiotemporal dependencies comprehensively. Although graph convolutional networks have been widely applied to traffic volume forecasting, most are constructed using simple graphs with limited representations, which may restrict their ability to extract deep spatial features. Therefore, a novel deep learning model is proposed in this study to address these deficiencies for improving the forecasting accuracy of traffic volume. First, a new spatiotemporal dependencies generative adversarial network is proposed to generate synthetic data (i.e., synthetic traffic volume) by using traffic speed and occupancy to construct latent variables (i.e., the input of generator in generative adversarial network), which is beneficial for capturing the implicit variation patterns of traffic volume. Then, a new multi-graph convolutional network is proposed to explore and model the heterogeneous correlations among sensors from multiple perspectives, so as to facilitate the effective extraction of deep non-Euclidean spatial features. Finally, experiments on two real-world datasets demonstrate that the proposed model makes accurate traffic volume forecasting and outperforms other state-of-the-art methods. © 2021 Elsevier Ltd</t>
  </si>
  <si>
    <t>In this paper, we propose an innovative Transfer learning for Time series classification method. Instead of using an existing dataset from the UCR archive as the source dataset, we generated a 15,000,000 synthetic univariate time series dataset that was created using our unique synthetic time series generator algorithm which can generate data with diverse patterns and angles and different sequence lengths. Furthermore, instead of using classification tasks provided by the UCR archive as the source task as previous studies did, we used our own 55 regression tasks as the source tasks, which produced better results than selecting classification tasks from the UCR archive. © 2022, Springer Nature Switzerland AG.</t>
  </si>
  <si>
    <t>We propose a novel synthetic-benchmarks generation model using partial time-series regression, called Partial-Regression-Integrated Generic Model (PRIGM). PRIGM abstracts the unique characteristics of the input sensor data into generic time-series data confirming the generation similarity and evaluating the correctness of the synthetic benchmarks. The experimental results obtained by the proposed model with its formula verify that PRIGM preserves the time-series characteristics of empirical data in complex time-series data within 10.4% on an average difference in terms of descriptive statistics accuracy. © 2022 The Institute of Electronics, Information and Communication Engineers.</t>
  </si>
  <si>
    <t>Generating multivariate time series is a promising approach for sharing sensitive data in many medical, financial, and IoT applications. A common type of multivariate time series originates from a single source such as the biometric measurements from a medical patient. This leads to complex dynamical patterns between individual time series that are hard to learn by typical generation models such as GANs. There is valuable information in those patterns that machine learning models can use to better classify, predict or perform other downstream tasks. We propose a novel framework that takes time series⧠common origin into account and favors channel/feature relationships preservation. The two key points of our method are: 1) the individual time series are generated from a common point in latent space and 2) a central discriminator favors the preservation of inter-channel/feature dynamics. We demonstrate empirically that our method helps preserve channel/feature correlations and that our synthetic data performs very well in downstream tasks with medical and financial data. © 2022 Neural information processing systems foundation. All rights reserved.</t>
  </si>
  <si>
    <t>With the evolution of smart sensors and intelligent devices, multivariate time series datasets have been generated. There have been many studies that leverage multivariate time series data in solving real-world problems. Anomaly detection using multivariate time series data is one of the common problems in these applications. In this research, we aim at developing an unsupervised anomaly detection method for multivariate time series using state-of-the-art baseline methods. First, we investigated a base model Long Short-Time Memory (LSTM) model. The model was analyzed for accuracy and different major performance metrics. By using CNN-LSTM, a hybrid deep learning method was designed in this research. In the experimental test, anomaly detection was carried out in multiple sensors that generate unsupervised times series data. The designed model was trained, validated, and tested on synthetic data. By tuning our model parameters and determining a threshold that helps us in maximizing F1-Score, a CNN-LSTM model with the best anomaly detection threshold was determined. This study is expected to help companies and businesses to be effective in preventing the potential loss due to anomaly events or failures, and help practitioners select the best parameter for optimal model performance. © 2022 IISE Annual Conference and Expo 2022. All rights reserved.</t>
  </si>
  <si>
    <t>Training computer-vision related algorithms on medical images for disease diagnosis or image segmentation is difficult due to the lack of training data, labeled samples, and privacy concerns. For this reason, a robust generative method to create synthetic data is highly sought after. However, most three-dimensional image generators require additional image input or are extremely memory intensive. To address these issues we propose adapting video generation techniques for 3-D image generation. Using the temporal GAN (TGAN) architecture, we show we are able to generate realistic head and neck PET images. We also show that by conditioning the generator on tumour masks, we are able to control the geometry and location of the tumour in the generated images. To test the utility of the synthetic images, we train a segmentation model using the synthetic images. Synthetic images conditioned on real tumour masks are automatically segmented, and the corresponding real images are also segmented. We evaluate the segmentations using the Dice score and find the segmentation algorithm performs similarly on both datasets (0.65 synthetic data, 0.70 real data). Various radionomic features are then calculated over the segmented tumour volumes for each data set. A comparison of the real and synthetic feature distributions show that seven of eight feature distributions had statistically insignificant differences (p &gt; 0.05). Correlation coefficients were also calculated between all radionomic features and it is shown that all of the strong statistical correlations in the real data set are preserved in the synthetic data set. © 2022 SPIE</t>
  </si>
  <si>
    <t>The detection of transient events related to slow earthquakes in GNSS positional time series is key to understanding seismogenic processes in subduction zones. Here, we present a novel Principal and Independent Components Correlation Analysis (PICCA) method that allows for the temporal and spatial detection of transient signals. The PICCA is based on an optimal combination of the principal (PCA) and independent component analysis (ICA) of positional time series of a GNSS network. We assume that the transient signal is mostly contained in one of the principal or independent components. To detect the transient, we applied a method where correlations between sliding windows of each PCA/ICA component and each time series are calculated, obtaining the stations affected by the slow slip event and the onset time from the resulting correlation peaks. We first tested and calibrated the method using synthetic signals from slow earthquakes of different magnitudes and durations and modelled their effect in the network of GNSS stations in Chile. Then, we analyzed three transient events related to slow earthquakes recorded in Chile, in the areas of Iquique, Copiapó, and Valparaíso. For synthetic data, a 150 days event was detected using the PCA-based method, while a 3 days event was detected using the ICA-based method. For the real data, a long-term transient was detected by PCA, while a 16 days transient was detected by ICA. It is concluded that simultaneous use of both signal separation methods (PICCA) is more effective when searching for transient events. The PCA method is more useful for long-term events, while the ICA method is better suited to recognize events of short duration. PICCA is a promising tool to detect transients of different characteristics in GNSS time series, which will be used in a next stage to generate a catalog of SSEs in Chile. Copyright © 2021 Donoso, Moreno, Ortega-Culaciati, Bedford and Benavente.</t>
  </si>
  <si>
    <t>Stationarity is an essential concept in time series forecasting. A reliable stationarity test that yields unbiased test outcomes is vital as it is the gateway before a suitable forecasting model development. Renewable generation time series is inherently seasonal, comprising trend components, and often volatile. These characterizing facets alongside time series length tend to bias stationarity tests' outcomes. A critical comparison study to check the tests' reliability is carried out in this paper using different synthetic data required for the case-to-case analysis. Based on the tests' working, reliabilities are analyzed for different time series lengths and group sizes, varying from 200 to 1000 with an increment of 200. This provides information about changes in reliabilities of the tests for various time series lengths or group sizes. This comprehensive comparison report with a necessary set of well-illustrated figures, table, and thorough explanation of the obtained results is expected to help novice readers to select an apt combination of tests for stationarity check for renewable generation applications.  © 2022 Advait Amol Bawdekar and B. Rajanarayan Prusty.</t>
  </si>
  <si>
    <t>Crowdsourcing is a popular approach to collect annotations for unlabeled data instances. It involves collecting a large number of annotations from several, often naive untrained annotators for each data instance which are then combined to estimate the ground truth. Further, annotations for constructs such as affect are often multi-dimensional with annotators rating multiple dimensions, such as valence and arousal, for each instance. Most annotation fusion schemes however ignore this aspect and model each dimension separately. In this article we address this by proposing a generative model for multi-dimensional annotation fusion, which models the dimensions jointly leading to more accurate ground truth estimates. The model we propose is applicable to both global and time series annotation fusion problems and treats the ground truth as a latent variable distorted by the annotators. The model parameters are estimated using the Expectation-Maximization algorithm and we evaluate its performance using synthetic data and real emotion corpora as well as on an artificial task with human annotations.  © 2010-2012 IEEE.</t>
  </si>
  <si>
    <t>As a measurement for the production performance, the online quality variables from soft sensors contribute greatly to obtaining immediate information from the process. The complex correlations between large numbers of process variables and disturbances inherited from the dynamic and nonlinear characteristics of chemical processes put more challenges in constructing the soft-sensor models. The soft sensors which are typically developed in steady-state conditions are not suitable for doing predictions in a dynamic operating system. This paper proposes a semi-supervised latent dynamic variational autoencoder (S2-LDVAE) to learn features between the process and quality data. Furthermore, the issue of the uneven length of the process and quality data is noteworthy. When there are fewer quality data than the process data, severe degradation to the performance of the trained model may occur. The process and quality data are encoded into the latent space in a temporal way for dynamic feature extraction. In the case of missing quality data, the artificial data generated by the trained prediction network are used to provide quality estimates during on-line prediction. The proposed method is compared with the other methods to show its contribution and performance in terms of quality prediction in a numerical case and an industrial case.  © 2022 IEEE.</t>
  </si>
  <si>
    <t>The application of AI methods to industry requires a large amount of training data that covers all situations appearing in practice. It is often a challenge to collect a sufficient amount of such data. An alternative is to artificially generate realistic data based on training examples. In this paper we present a method for generating the electric current time series produced by railway switch engines during switch-blades repositioning. In practice, this electrical signal is monitored and can be used to detect unusual behaviour associated to switch faults. The generation method requires a sample of real curves and exploits their systematic temperature dependence to reduce their dimensionality. This is done by extracting the effect of temperature on specific parameters, which are then re-sampled and used to generate new curves. The model is analyzed in different practice-relevant scenarios and shows potential for improving condition monitoring methods. © 2022, The Author(s), under exclusive license to Springer Nature Switzerland AG.</t>
  </si>
  <si>
    <t>Secure data publishing of private trajectory is a typical application scene in the Internet of Things (IoT). Protecting users' privacy while publishing data has always been a long-term challenge. In recent years, the mainstream method is to combine the Markov model and differential privacy (DP) mechanism to build a private trajectory generation model and publishes the generated synthetic trajectory data instead of the original data. However, Markov cannot effectively model the long-term trajectory data spatio-temporal correlation, and the DP noise results in the low availability of the synthetic data. To protect users' privacy and improve the availability of synthetic trajectory data, we propose a trajectory generation model with differential privacy and deep learning (DTG). In DTG, we design a private hierarchical adaptive grid method. It divides the geospatial region into several subregions according to the density of positions to realize the discretization of coordinates of the trajectory data. Second, GRU is used to capture the temporal features of the trajectory sequence for good availability, and we generate synthetic trajectory data by predicting the next position. Third, we adopt the optimizer perturbation method in gradient descent to protect the privacy of model parameters. Finally, we experimentally compare DTG with the state-of-the-art approaches in trajectory generation on actual trajectory data T-Drive, Portotaxi, and Swedishtaxi. The result demonstrates that DTG has a better performance in generating synthetic trajectories under four error metrics.  © 2022 Xinyao Liu et al.</t>
  </si>
  <si>
    <t>Background: Biological phenomena usually evolves over time and recent advances in high-throughput microscopy have made possible to collect multiple 3D images over time, generating 3 D+ t (or 4D) datasets. To extract useful information there is the need to extract spatial and temporal data on the particles that are in the images, but particle tracking and feature extraction need some kind of assistance. Results: This manuscript introduces our new freely downloadable toolbox, the Visual4DTracker. It is a MATLAB package implementing several useful functionalities to navigate, analyse and proof-read the track of each particle detected in any 3 D+ t stack. Furthermore, it allows users to proof-read and to evaluate the traces with respect to a given gold standard. The Visual4DTracker toolbox permits the users to visualize and save all the generated results through a user-friendly graphical user interface. This tool has been successfully used in three applicative examples. The first processes synthetic data to show all the software functionalities. The second shows how to process a 4D image stack showing the time-lapse growth of Drosophila cells in an embryo. The third example presents the quantitative analysis of insulin granules in living beta-cells, showing that such particles have two main dynamics that coexist inside the cells. Conclusions: Visual4DTracker is a software package for MATLAB to visualize, handle and manually track 3 D+ t stacks of microscopy images containing objects such cells, granules, etc. With its unique set of functions, it remarkably permits the user to analyze and proof-read 4D data in a friendly 3D fashion. The tool is freely available at https://drive.google.com/drive/folders/19AEn0TqP-2B8Z10kOavEAopTUxsKUV73?usp=sharing © 2021, The Author(s).</t>
  </si>
  <si>
    <t>Formal methods provide very powerful tools and techniques for the design and analysis of complex systems. Their practical application remains however limited, due to the widely accepted belief that formal methods require extensive expertise and a steep learning curve. Writing correct formal specifications in form of logical formulas is still considered to be a difficult and error prone task. In this paper we propose DeepSTL, a tool and technique for the translation of informal requirements, given as free English sentences, into Signal Temporal Logic (STL), a formal specification language for cyber-physical systems, used both by academia and advanced research labs in industry. A major challenge to devise such a translator is the lack of publicly available informal requirements and formal specifications. We propose a two-step workflow to address this challenge. We first design a grammar-based generation technique of synthetic data, where each output is a random STL formula and its associated set of possible English translations. In the second step, we use a state-of-the-art transformer-based neural translation technique, to train an accurate attentional translator of English to STL. The experimental results show high translation quality for patterns of English requirements that have been well trained, making this workflow promising to be extended for processing more complex translation tasks. © 2022 ACM.</t>
  </si>
  <si>
    <t>The study of functional brain-heart interplay (BHI) aims to describe the dynamical interactions between central and peripheral autonomic nervous systems. Here, we introduce the Sympathovagal Synthetic Data Generation Model, which constitutes a new computational framework for the assessment of functional BHI. The model estimates the bidirectional interplay with novel quantifiers of cardiac sympathovagal activity gathered from Laguerre expansions of RR series (from the ECG), as an alternative to the classical spectral analysis. The main features of the model are time-varying coupling coefficients linking Electroencephalography (EEG) oscillations and cardiac sympathetic or parasympathetic activity, for either ascending or descending direction of the information flow. In this proof-of-concept study, functional BHI is quantified in the direction from-heart-to-brain, on data from 16 human volunteers undergoing a cold-pressor test. Results show that thermal stress induces heart-to-brain functional interplay originating from sympathetic and parasympathetic activities and sustaining EEG oscillations mainly in the and bands. The proposed computational framework could provide a viable tool for the functional assessment of the causal interplay between cortical and cardiac sympathovagal dynamics. © 2022 IEEE.</t>
  </si>
  <si>
    <t>Existing methods for human locomotion mode recognition often rely on using multiple bipolar electrode sensors on multiple muscle groups to accurately identify underlying motor activities. To avoid this complex setup and facilitate the translation of this technology, we introduce a single grid of high-density surface electromyography (HDsEMG) electrodes mounted on a single location (above the rectus femoris) to classify six locomotion modes in human walking. By employing a neural network, the trained model achieved average recognition accuracy of 97.7% with 160ms latency, significantly better than the model trained with one bipolar electrode pair placed on the same muscle (71.4% accuracy). To further exploit the spatial and temporal information of HDsEMG, we applied data augmentation to generate artificial data from simulated displaced electrodes, aiming to counteract the influence of electrode shifts. By employing a convolutional neural network with the enhanced dataset, the updated model was not strongly affected by electrode misplacement (93.9% accuracy) while models trained by bipolar electrode data were significantly disrupted by electrode shifts (29.4% accuracy). Findings suggest HDsEMG could be a valuable resource for mapping gait with fewer sensor locations and greater robustness. Results offer future promise for real-time control of assistive technology such as exoskeletons. © 2022 IEEE.</t>
  </si>
  <si>
    <t>Accurate estimation of the estimated ultimate recovery (EUR) is critical in decision making processes related to the development of conventional oil reservoirs. Existing methods have limitations when it comes to predicting such long-term production behaviors. This study analyzes the performance of deep learning methods such as long short-term memory (LSTM) neural networks on time-series data, and their effective application to accurately estimate the EUR in conventional reservoirs. Synthetic data that are realistic and representative of many major conventional oil reservoirs were generated for this study. The generated dataset was used by the LSTM model for the purpose of forecasting the EUR. The results of the LSTM model were compared with that of a reservoir simulation model from a full-physics reservoir simulator. EUR forecasts from the physics-based reservoir simulator is used as a benchmark and the LSTM model shows a good predictive accuracy while forecasting the long-term production behavior from a well in a conventional oil reservoir. The LSTM model-based deep learning method can be effectively used with real-field data obtained from wells in conventional reservoirs to accurately predict the EUR, and the study provides a comparative analysis of the results and factors affecting the EUR forecasts from the LSTM model and reservoir simulation model. Deep learning methods such as LSTMs have an inherent advantage in identifying trends in time-series data and making forecasts using the data. The existing literature has a limited number of studies that outline the use of deep learning methods for EUR forecasts and this study covers this gap by providing details analyses, best practices and workflows on the use of such methods for conventional oil reservoirs. © Copyright 2022, Society of Petroleum Engineers</t>
  </si>
  <si>
    <t>Several critical systems in an autonomous car strongly rely on pressure sensors to track and measure critical specifications, which has winded up to be the crucial aspect in making secure roadways, enhancing the driving experience, and minimizing pollution. Autonomous car driving experience would be completely different without all types of pressure sensors employed in the contemporary car, these sensors aid to handle braking systems to auto electrical windows, exhaustive emissions to the power steering. Monitoring the health of these pressure sensors is done by physically collecting the time series data at different scenarios. This approach is expensive and time-consuming. As a result, autonomous vehicle corporations are focusing on virtual authentication where synthetic data is generated for several scenarios. RCGAN is exploited in this work, for generating time series synthetic sensor data. This algorithm employs RNN, which trains the network model on supplementary information. This change permits RCGAN to learn and create sensible, time-series sensor data.  © 2022 Bharati Vidyapeeth, New Delhi.</t>
  </si>
  <si>
    <t>Functional magnetic resonance imaging (fMRI) is one of the most popular methods for studying the human brain. Task-related fMRI data processing aims to determine which brain areas are activated when a specific task is performed and is usually based on the Blood Oxygen Level Dependent (BOLD) signal. The background BOLD signal also reflects systematic fluctuations in regional brain activity which are attributed to the existence of resting-state brain networks. We propose a new fMRI data generating model which takes into consideration the existence of common task-related and resting-state components. We first estimate the common task-related temporal component, via two successive stages of generalized canonical correlation analysis and, then, we estimate the common task-related spatial component, leading to a task-related activation map. The experimental tests of our method with synthetic data reveal that we are able to obtain very accurate temporal and spatial estimates even at very low Signal to Noise Ratio (SNR), which is usually the case in fMRI data processing. The tests with real-world fMRI data show significant advantages over standard procedures based on General Linear Models (GLMs).  © 1992-2012 IEEE.</t>
  </si>
  <si>
    <t>Decision rules play a crucial role in business process execution. Knowing and understanding decision rules is of utmost importance for business process analysis and optimization. So far, decision discovery has been merely based on data elements that are measured at a single point in time. However, as cases from different application areas show, process behavior and process outcomes might be heavily influenced by additional data such as sensor streams, that consist of time series data. This holds also true for decision rules based on time series data such as ‘if temperature &amp;gt; 25 for more than 3 times, discard goods’. Hence, this paper analyzes how time series data can be automatically exploited for decision mining, i.e., for discovering decision rules based on time series data. The paper identifies global features as well as patterns and intervals in time series as relevant for decision mining. In addition to global features, the paper proposes two algorithms for discovering interval-based and pattern-based features. The approach is implemented and evaluated based on an artificial data set as well as on a real-world data set from manufacturing. The results are promising: the approach discovers decision rules with time series features with high accuracy and precision. © 2022, Springer Nature Switzerland AG.</t>
  </si>
  <si>
    <t>In Machine Learning, large models need to have access to a huge amount of training data. This requirement applies to many applications in an industrial environment. Furthermore, in specific processes it is not easy to obtain such a large amount of data for different reasons ranging from privacy, security, and even process affectations. Therefore, this work proposes the creation of synthetic time series datasets to simulate processes out of a given subset of functional relationships. Moreover, using transfer learning to improve the performance of four autoencoder architectures in terms of unsupervised time series reconstruction, requiring fewer target data for training. We outline multiple concepts of data generation and use statistical analysis to evaluate the dataset performance and complexity. Further, the data is used to train unsupervised models and enables them to improve their reconstruction performance over 52 sensors and multiple fault cases. By reducing the amount of available train data, we still gain sufficient results through the pre-training. Overall, we see significant performance and interpretability improvements on a new time series analysis approach named Bag-of-Functions compared to convolutional and linear autoencoders.  © 2022 IEEE.</t>
  </si>
  <si>
    <t>High-fidelity physics simulations, such as the Energy Exascale Earth System Model (E3SM), are generating ever increasing quantities of data. In the near future, it will be infeasible to store the full computation after the simulation. To facilitate the training of complex machine learning models in the future, there is a glaring need for in-situ inference algorithms. In this work, we focus on the need for spatio-temporal inference models which are (i) highly scalable, (ii) distributed, (iii) able to capture small-scale, high-resolution structures, and (iv) long-range global structure. One possible approach is to leverage algorithms for fast approximate Gaussian process regression, such as the sparse variational Gaussian process (SVGP). In this work, we present a Hierarchical SVGP (HSVGP) model in which local models capture small-scale structures in-situ, while large-scale structures are captured and communicated by a global SVGP. We also consider the simpler approach in which independent, parallel sparse Gaussian processes are fit to each local region with no additional global information. Using both synthetic data and E3SM model output, we show the success of the HSVGP approach in some settings, but also the surprisingly good performance of the independent approach. © 2022 SPIE.</t>
  </si>
  <si>
    <t>We present PALLAS, a practical method for gene regulatory network (GRN) inference from time series data, which employs penalized maximum likelihood and particle swarms for optimization. PALLAS is based on the Partially-Observable Boolean Dynamical System (POBDS) model and thus does not require ad-hoc binarization of the data. The penalty in the likelihood is a LASSO regularization term, which encourages the resulting network to be sparse. PALLAS is able to scale to networks of realistic size under no prior knowledge, by virtue of a novel continuous-discrete Fish School Search particle swarm algorithm for efficient simultaneous maximization of the penalized likelihood over the discrete space of networks and the continuous space of observational parameters. The performance of PALLAS is demonstrated by a comprehensive set of experiments using synthetic data generated from real and artificial networks, as well as real time series microarray and RNA-seq data, where it is compared to several other well-known methods for gene regulatory network inference. The results show that PALLAS can infer GRNs more accurately than other methods, while being capable of working directly on gene expression data, without need of ad-hoc binarization. PALLAS is a fully-fledged program, written in python, and available on GitHub (https://github.com/yukuntan92/PALLAS).  © 2004-2012 IEEE.</t>
  </si>
  <si>
    <t>There's been an increase in attempts to control the surge in pollution levels due to extensive exploitation of conventional fossil fuels. These efforts have fueled research for alternative green solutions. Lithium-ion batteries are immensely beneficial for energy storage system. They are extremely advantageous in the automobile industry, particularly as a source to power Electric Vehicles (EVs). Lithium-ion batteries are also vital for powering consumer electronics. The State of Charge (SOC) measurement is used to calculate the remaining usage time of batteries, is one of the most pertinent metric. The goal of current research has been to develop accurate State of Charge (SOC) prediction algorithms. All existing methods require significant amount of superior-quality curated dataset. However, battery researchers have minimal access to commercial battery datasets and therefore must rely on open-access public datasets that lack the required heterogeneity to generate generalised SOC algorithms. To resolve this issue of lack of data, we introduce a Sample Convolution and Interaction Networks (SCINet) to produce resilient synthetic battery data. The code implementation can be found on: https://github.com/vinayakrajurs/Sample-Convolution-Interaction-Syntheic-Data  © 2022 IEEE.</t>
  </si>
  <si>
    <t>Traffic data collected from sensor networks often exhibit strong spatial correlations and recurrent temporal patterns. Learning these patterns and diagnosing anomalies in such spatiotemporal traffic data is critical to improving transportation systems and services. This paper proposes a dynamic framework to model spatiotemporal traffic data, with a particular application on diagnosing anomalies. Within the framework, we focus on characterizing the variation in system dynamics with a time-varying vector autoregressive model. We impose a low-rank tensor structure to model the collection of time-varying system matrices. As the temporal factor matrix captures the principal patterns/signatures across all time-varying system matrices, it is a useful tool to diagnose abnormal generative mechanisms and unexpected temporal patterns. We demonstrate the proposed tensor learning framework's effectiveness by experimenting with a synthetic data set and real-world spatiotemporal traffic speed data set. The results show the superiority of the proposed model in uncovering anomalous traffic network dynamics.  © 2000-2011 IEEE.</t>
  </si>
  <si>
    <t>Land Surface Temperature (LST) is one of the important parameters in thermal environment monitoring. Satellite thermal remote sensing is the major way to obtain spatial-temporal information of LST. However, limited by the cloud contamination and the trade-off between spatial and temporal resolution, current temperature products are difficult to provide all-weather LST. In this paper, a method is proposed to obtain all-weather hourly LST. It consists of two main steps: 1) reconstruction of LST under cloudy-sky by using enhanced annual temperature cycle (ATCE) model and 2) establishment of relationship between LST and air temperature which is used for the acquisition of hourly LST. In the end, the performance of the method is analyzed through the artificial data which is created by masking the origin images. And the results show that the proposed method is valuable for generating all-weather hourly LST. © 2022 IEEE.</t>
  </si>
  <si>
    <t>This paper presents a dynamic transport model of a gaseous compound such as carbon dioxide based on the diffusion-convection through a three layered media composed of: a liquid medium (blood), a membrane (skin), a gaseous medium (air). The objective is to estimate the signal defined by the time variations in the concentration of the gaseous compound dissolved in the liquid medium based solely on the measurement signal defined by the time variations of the concentration of the gaseous compound in the gaseous medium. This dynamic model makes it possible to formulate the direct transport model in the form of a Markovian model with hidden states in order to generate synthetic data. We propose to implement a Kalman filter to calculate from the noisy observed variables, the hidden variables of the model, and in particular the concentration of the gaseous compound in the liquid medium. The challenge is to model the temporal evolution of a concentration profile as a function of time and depth taking into account the heterogeneity of the diffusion coefficients and the partition coefficients associated with the three media considered. The objective of this time recursive processing is to design an algorithm, which can be carried out on an embedded processor, taking into account the constraints of limited computing capacity. The application we are dealing with concerns the transcutaneous measurement of blood carbon dioxide in the forearm using an autonomous wristband-type worn device, in particular for monitoring respiratory diseases at home[1],[2]. © 2022 European Signal Processing Conference, EUSIPCO. All rights reserved.</t>
  </si>
  <si>
    <t>Over the past few decades, minimally invasive surgical techniques have gained wide acceptance due to multiple benefits it offers. In these surgeries, a camera with a light source is inserted via a small incision. The video feed from the camera is the only source for visualization of internal organs. Certain procedures produce fumes that severely degrade the video feed. Various image processing based de-smoking systems are proposed to provide a continuous, good quality video feed. However, most of the existing approaches perform de-smoking at the frame level and fail to exploit the dynamic properties of the smoke. We propose a novel de-smoking model that harnesses both spatial and temporal properties of smoke. We evaluate the performance of the proposed model on the Cholec-80 dataset and observe a superior performance in terms of MS-SSIM and PSNR metrics compared to existing works. © 2021 ACM.</t>
  </si>
  <si>
    <t>The last decade has witnessed the emergence of massive mobility datasets, such as tracks generated by GPS devices, call detail records, and geo-tagged posts from social media platforms. These datasets have fostered a vast scientific production on various applications of mobility analysis, ranging from computational epidemiology to urban planning and transportation engineering. A strand of literature addresses data cleaning issues related to raw spatiotemporal trajectories, while the second line of research focuses on discovering the statistical “laws” that govern human movements. A significant effort has also been put on designing algorithms to generate synthetic trajectories able to reproduce, realistically, the laws of human mobility. Last but not least, a line of research addresses the crucial problem of privacy, proposing techniques to perform the re-identification of individuals in a database. A view on state-of-the-art cannot avoid noticing that there is no statistical software that can support scientists and practitioners with all the aspects mentioned above of mobility data analysis. In this paper, we propose scikit-mobility, a Python library that has the ambition of providing an environment to reproduce existing research, analyze mobility data, and simulate human mobility habits. scikit-mobility is efficient and easy to use as it extends pandas, a popular Python library for data analysis. Moreover, scikit-mobility provides the user with many functionalities, from visualizing trajectories to generating synthetic data, from analyzing statistical patterns to assessing the privacy risk related to the analysis of mobility datasets. © 2022, American Statistical Association. All rights reserved.</t>
  </si>
  <si>
    <t>This paper explores the applicability of machine learning techniques for the generation of tailored wave sequences. For this purpose, a fully convolutional neural network was implemented for relating the target wave sequence at the target location in time domain to the respective wave sequence at the wave board. The synthetic training and validation data were acquired by applying the high-order spectral (HOS) method. The HOS method is a very accurate method for modeling non-linear wave propagation and its numerical efficiency allows the generation of large synthetic data sets. The training data featured wave groups of short duration based on JONSWAP spectra. The sea state parameters wave steepness, wave period and enhancement factor were systematically varied. At the end of the training process, the trained models were able to predict the wave sequences at the wave board based on the time series of the target wave defined for a specific target location in the wave tank. The accuracy of the trained models were evaluated by means of unseen validation data. In addition, the predictive accuracy of the trained models was compared with the classical linear transformation approach. Copyright © 2022 by ASME.</t>
  </si>
  <si>
    <t>Information extraction from synthetic aperture radar (SAR) images is heavily impaired by speckle noise, and hence, despeckling is a crucial preliminary step in scene analysis algorithms. The recent success of deep learning envisions a new generation of despeckling techniques that could outperform classical model-based methods. However, current deep learning approaches to despeckling require supervision for training, whereas clean SAR images are impossible to obtain. In the literature, this issue is tackled by resorting to either synthetically speckled optical images, which exhibit different properties with respect to true SAR images, or multitemporal SAR images, which are difficult to acquire or fuse accurately. In this article, inspired by recent works on blind-spot denoising networks, we propose a self-supervised Bayesian despeckling method. The proposed method is trained by employing only noisy SAR images and can, therefore, learn features of real SAR images rather than synthetic data. Experiments show that the performance of the proposed approach is very close to the supervised training approach on synthetic data and superior on real data in both quantitative and visual assessments. © 1980-2012 IEEE.</t>
  </si>
  <si>
    <t>To achieve zero touch automation in next generation wireless networks through artificial intelligence (AI), large amounts of training data is required. This training data is publicly unavailable and is a major hindrance in research on AI applications to wireless communication. One solution is using limited real data to generate synthetic data that can be used in lieu of real data. Generative Adversarial Networks (GAN) have been used successfully for this purpose. In this paper, we choose two publicly available GAN - based models and one deep learning - based auto-regressive model. We then compare their performance at generating synthetic time-series wireless network traffic data. We also assess the impact of data scarcity on the generated data quality by varying the level of data available to the models for training. Moreover, in order to assess the usefulness of this generated data, we compare the performance of a gradient boosting regressor trained solely on generated data, real data, and a mix of both at forecasting network traffic. Our experiments show that the GANs perform better than the auto-regressive approach in each aspect considered in this work and forecasting models trained to predict network load based on data generated by these GANs yield error rates comparable to models trained on real data. Finally, augmenting small amounts of real data with generated data leads to minor performance gains in some cases.  © 2013 IEEE.</t>
  </si>
  <si>
    <t>The topological structure is an intrinsic feature of a scalar field of any spatial dimensionality. The dependence of the topology on the isovalue of the field can be represented in the form of merge and split trees, which are usually combined to a contour tree. Topological landscapes are algorithmically constructed 2D scalar fields, which have the same topological structure (and, therefore, correspond to the same contour tree) as the given multidimensional scalar field and serve as an intuitive low-dimensional depiction of its topological features. Topological landscapes computed for a set of scalar fields, e.g., created by varying over time or by varying simulation parameter values in a simulation ensemble, are not necessarily coherent among themselves. Therefore, a comparative analysis of topology in an ensemble is hindered. We propose a concept for the generation of coherent contour trees for simulation ensembles that is based on merging contour trees of all scalar fields of the ensemble. The coherent contour tree can be exploited to generate coherent topological landscapes. Visual analysis of varying scalar field topology is, then, supported by animating landscapes or by volume rendering of a stack of temporal slices representing color-coded landscapes. We apply the proposed methodology to synthetic data for evaluation purposes as well as to 2D and 3D simulation ensemble data. © 2022, Springer Nature Switzerland AG.</t>
  </si>
  <si>
    <t>This Ph.D. thesis develops a neural network simulator for quantifying, tagging, and inferring human gestures using an anonymized patient gesture database. Deep Learning (DL) applications require a sufficient data set for training. In this work, we propose enriching a database that contains a limited number of videos of human physiotherapy exercises by generating synthetic data. Our pose generator produces human movement in the form of skeletal vectors. We use OpenPose (OP) to convert videos and images containing multiple individuals into human skeletal. Within every video frame, OP represents each pose of the human skeleton as a vector in three-dimensional Euclidean space. We employ the Generative Adversarial Network (GAN) to generate new samples and control the motion parameters. We rearrange the joints in our skeletal model to emphasize the connections between them by using depth-first search (DFS), a tree structure search algorithm. Moreover, this research examines common challenges associated with capturing human gesture data, including synchronizing activities, temporal, and spatial relations, and how to address them. We intend to build an innovative simulator that will generate a set of human virtual choreography movements from a textual script.  © 2022 IEEE.</t>
  </si>
  <si>
    <t>Ship wake detection and classification is a critical aspect of maritime remote sensing, and is the topic of many past and present studies. The detection task is inherently multi-sensor and multi-temporal, and often includes information streams from various sensor modalities including radar, optical, thermal, and transponder systems. As such, it is understood that combining available information streams will result in increased efficacy of a ship detection and classification system. The continued development of the Virginia Tech Data Fusion-Ship Wakes (VDAF-SW) software suite is documented in this work, including recent efforts to benchmark and create a more robust algorithm. VDAF-SW is a custom modular software suite capable of generating synthetic data from physics-based modeling, incorporating external data, developing AI/ML based data fusion algorithms, and performing testing, evaluation, and accreditation of the data fusion algorithms. Recent advances and increased understanding of data fusion algorithms for maritime remote sensing of ship wakes are presented in this work. © 2022, American Institute of Aeronautics and Astronautics Inc.. All rights reserved.</t>
  </si>
  <si>
    <t>Deep neural networks often suffer from overconfidence which can be partly remedied by improved out-of-distribution detection. For this purpose, we propose a novel approach that allows for the generation of out-of-distribution datasets based on a given in-distribution dataset. This new dataset can then be used to improve out-of-distribution detection for the given dataset and machine learning task at hand. The samples in this dataset are with respect to the feature space close to the in-distribution dataset and therefore realistic and plausible. Hence, this dataset can also be used to safeguard neural networks, i.e., to validate the generalization performance. Our approach first generates suitable representations of an in-distribution dataset using an autoencoder and then transforms them using our novel proposed Soft Brownian Offset method. After transformation, the decoder part of the autoencoder allows for the generation of these implicit out-of-distribution samples. This newly generated dataset then allows for mixing with other datasets and thus improved training of an out-of-distribution classifier, increasing its performance. Experimentally, we show that our approach is promising for time series using synthetic data. Using our new method, we also show in a quantitative case study that we can improve the out-of-distribution detection for the MNIST dataset. Finally, we provide another case study on the synthetic generation of out-of-distribution trajectories, which can be used to validate trajectory prediction algorithms for automated driving. © 2021 IEEE.</t>
  </si>
  <si>
    <t>Global burgeoning pollution levels have led to massive efforts being made to electrify all modes of transportation in the coming decade. Most of the Electric Vehicles (EVs) in the automotive domain are powered by Lithium-ion batteries (LIBs). Steady increase in number of EVs has led to generation of enormous amounts of data. Most of this data is related to the usage of LIBs and its parameters such as voltage, current, and temperature values. Recent data-driven techniques possess the ability to extract meaningful insights from this data such as predicting the range of an Electric Vehicle or estimating State-of-Health of the batteries. Improvements in these models have been severely restricted due to limited access to proprietary experimental data and privacy concerns. This paper aims to introduce a Generative Adversarial Network based approach to produce high-fidelity synthetic data to overcome the limitation of limited data. The synthetic data produced can be used for training neural networks to improve the accuracy of battery parameter predictions. The objectives of this research work are threefold; first we try to produce high-fidelity synthetic time series data, secondly, heterogeneity in generated data is maintained, and thirdly, we test whether generated synthetic data enables improvements in accurate State-of-Charge estimation. © 2021 John Wiley &amp; Sons Ltd.</t>
  </si>
  <si>
    <t>Motivation: Innovative microfluidic systems carry the promise to greatly facilitate spatio-temporal analysis of single cells under well-defined environmental conditions, allowing novel insights into population heterogeneity and opening new opportunities for fundamental and applied biotechnology. Microfluidics experiments, however, are accompanied by vast amounts of data, such as time series of microscopic images, for which manual evaluation is infeasible due to the sheer number of samples. While classical image processing technologies do not lead to satisfactory results in this domain, modern deep-learning technologies, such as convolutional networks can be sufficiently versatile for diverse tasks, including automatic cell counting as well as the extraction of critical parameters, such as growth rate. However, for successful training, current supervised deep learning requires label information, such as the number or positions of cells for each image in a series; obtaining these annotations is very costly in this setting. Results: We propose a novel machine-learning architecture together with a specialized training procedure, which allows us to infuse a deep neural network with human-powered abstraction on the level of data, leading to a highperforming regression model that requires only a very small amount of labeled data. Specifically, we train a generative model simultaneously on natural and synthetic data, so that it learns a shared representation, from which a target variable, such as the cell count, can be reliably estimated.  © 2021 The Author(s).</t>
  </si>
  <si>
    <t>The influence of stimuli in psycholinguistic experiments diffuses across time because the human response to language is not instantaneous. The linear models typically used to analyze psycholinguistic data are unable to account for this phenomenon due to strong temporal independence assumptions, while existing deconvolutional methods for estimating diffuse temporal structure model time discretely and therefore cannot be directly applied to natural language stimuli where events (words) have variable duration. In light of evidence that continuous-time deconvolutional regression (CDR) can address these issues (Shain &amp; Schuler, 2018), this article motivates the use of CDR for many experimental settings, exposits some of its mathematical properties, and empirically evaluates the influence of various experimental confounds (noise, multicollinearity, and impulse response misspecification), hyperparameter settings, and response types (behavioral and fMRI). Results show that CDR (1) yields highly consistent estimates across a variety of hyperparameter configurations, (2) faithfully recovers the data-generating model on synthetic data, even under adverse training conditions, and (3) outperforms widely-used statistical approaches when applied to naturalistic reading and fMRI data. In addition, procedures for testing scientific hypotheses using CDR are defined and demonstrated, and empirically-motivated best-practices for CDR modeling are proposed. Results support the use of CDR for analyzing psycholinguistic time series, especially in a naturalistic experimental paradigm. © 2021 Elsevier B.V.</t>
  </si>
  <si>
    <t>Holocene geomagnetic field models are used to study processes in Earth's core, millennial scale variations in solar activity and to relatively date geological and archaeological archives. Constructing models from magnetic field directions and intensities stored in archaeological artefacts, igneous rocks and sediment records is challenging due to the sparse data distribution and the large chronological and magnetic uncertainties associated with the data. In addition, data from sediment records are further complicated by the effects of post-depositional remanent magnetisations (pDRMs) that lead to a magnetic signal which is smoothed and offset in time. Here we present a new probabilistic modelling approach that addresses these problems by co-estimating the geomagnetic field and the age of the data as well as accounting for the effects of pDRM and systematic directional errors in the sedimentary data. The use of a flexible Student's t-distribution in the likelihood function removes the need for outlier rejection which may otherwise lead to excessive smoothing of the model when applied to data with uncertain ages. A final ensemble of models is obtained through Hamiltonian Monte Carlo simulation of the posterior distribution. The modelling approach is tested and evaluated using synthetic data generated from the prior with an equivalent spatial and temporal distribution to the real data and corrupted with realistic noise. © 2021 The Author(s)</t>
  </si>
  <si>
    <t>The paucity of readily available medical data poses a major challenge for the development of AI (artificial intelligence)-based healthcare applications and devices. To aid in overcoming this challenge, we propose a sensor-based medical time series data synthesis system especially designed for the training of diabetic foot diagnosis models. The proposed system utilizes statistical methods, augmentation techniques, and the NeuralProphet model to accomplish its purpose while still maintaining medical validity. Our results show that the generated synthetic time series data follow the trends and tendencies of real data. We also verify our work using machine learning-based clustering. By successfully clustering the synthetic data generated by our proposed system, we prove that our system is capable of meeting its objectives. © 2021, The Author(s), under exclusive licence to Springer Nature Singapore Pte Ltd.</t>
  </si>
  <si>
    <t>Spatio-temporally extended nonlinear systems often exhibit a remarkable complexity in space and time. In many cases, extensive datasets of such systems are difficult to obtain, yet needed for a range of applications. Here, we present a method to generate synthetic time series or fields that reproduce statistical multi-scale features of complex systems. The method is based on a hierarchical refinement employing transition probability density functions (PDFs) from one scale to another. We address the case in which such PDFs can be obtained from experimental measurements or simulations and then used to generate arbitrarily large synthetic datasets. The validity of our approach is demonstrated at the example of an experimental dataset of high Reynolds number turbulence. © 2021 The Author(s). Published by IOP Publishing Ltd on behalf of the Institute of Physics and Deutsche Physikalische Gesellschaft.</t>
  </si>
  <si>
    <t>Chromatin conformation plays an important role in a variety of genomic processes, including genome replication, gene expression, and gene methylation. Hi-C data is frequently used to analyze structural features of chromatin, such as AB compartments, topologically associated domains, and 3D structural models. Recently, the genomics community has displayed growing interest in chromatin dynamics. Here, we present 4DMax, a novel method, which uses time-series Hi-C data to predict dynamic chromosome conformation. Using both synthetic data and real time-series Hi-C data from processes, such as induced pluripotent stem cell reprogramming and cardiomyocyte differentiation, we construct smooth four-dimensional models of individual chromosomes. These predicted 4D models effectively interpolate chromatin position across time, permitting prediction of unknown Hi-C contact maps at intermittent time points. Furthermore, 4DMax correctly recovers higher order features of chromatin, such as AB compartments and topologically associated domains, even at time points where Hi-C data is not made available to the algorithm. Contact map predictions made using 4DMax outperform naïve numerical interpolation in 87.7% of predictions on the induced pluripotent stem cell dataset. A/B compartment profiles derived from 4DMax interpolation showed higher similarity to ground truth than at least one profile generated from a neighboring time point in 100% of induced pluripotent stem cell experiments. Use of 4DMax may alleviate the cost of expensive Hi-C experiments by interpolating intermediary time points while also providing valuable visualization of dynamic chromatin changes. © 2021 by the authors. Licensee MDPI, Basel, Switzerland.</t>
  </si>
  <si>
    <t>This paper presents TrajGen, an approach to generate artificial datasets of mobility trajectories based on an original trajectory dataset while retaining the utility of the original data in supporting various mobility applications. The generated mobility data is disentangled with the original data and can be shared without compromising the data privacy. TrajGen leverages Generative Adversarial Nets combined with a Seq2Seq model to generate the spatial-temporal trajectory data. TrajGen is implemented and evaluated with real-world taxi trajectory data in Singapore. The extensive experimental results demonstrate that TrajGen is able to generate artificial trajectory data that retain key statistical characteristics of the original data. Two case studies, i.e. road map updating and Origin-Destination demand estimation are performed with the generated artificial data, and the results show that the artificial trajectories generated by TrajGen retain the utility of original data in supporting the two applications. © 2021 ACM.</t>
  </si>
  <si>
    <t>In this paper we develop a method to quantify the accuracy of different pattern extraction techniques for the additive space-time modes often assumed to be present in climate data. It has previously been shown that the standard technique of principal component analysis (PCA; also known as empirical orthogonal functions) may extract patterns that are not physically meaningful. Here we analyze two modern pattern extraction methods, namely dynamical mode decomposition (DMD) and slow feature analysis (SFA), in comparison with PCA. We develop a Monte Carlo method to generate synthetic additive modes that mimic the properties of climate modes described in the literature. The datasets composed of these generated modes do not satisfy the assumptions of any pattern extraction method presented.Wefind that both alternative methods significantly outperform PCA in extracting local and global modes in the synthetic data. These techniques had a higher mean accuracy across modes in 60 out of 60 mixed synthetic climates, with SFA slightly outperforming DMD. We show that in the majority of simple cases PCA extracts modes that are not significantly better than a random guess. Finally, when applied to real climate data these alternative techniques extract a more coherent and less noisy global warming signal, as well as an El Niño signal with a clearer spectral peak in the time series, and more a physically plausible spatial pattern. © 2021 American Meteorological Society. All rights reserved.</t>
  </si>
  <si>
    <t>This study evaluates the simulation of water balance components at half-hourly time steps from the Canadian Land Surface Scheme (CLASS) when driven by a 500-year stochastic meteorological data set produced by the Advanced WEather GENerator (AWE-GEN) at two boreal sites with contrasting water availability. The CLASS was driven by ERA5 reanalysis data (CLASS-CTL) over 39 years and its output was used as a surrogate for land surface observations. At both sites, the mean monthly and annual values of all meteorological variables used to drive CLASS, including precipitation, are well captured by AWE-GEN, but their variability is, sometimes, biased. In general, CLASS driven by stochastic data (CLASS-WG) tends to produce higher evapotranspiration compared to values simulated by CLASS-CTL, especially during spring and summer at the wet site. The interannual evapotranspiration-precipitation and runoff-precipitation relationships derived from CLASS-WG and those derived from CLASS-CTL were very similar to each other at the dry site; they both indicate that evapotranspiration and runoff are limited by water availability. At the wet site, however, CLASS-WG only captured well the interannual runoff-precipitation relationship. The sensitivity analysis shows that CLASS water fluxes are particularly affected by the replacement of physically consistent input time series of incoming short-wave radiation, precipitation, temperature, and specific humidity. In conclusion, the results show that even though a weather generator can produce coherent climate time series, the use of this synthetic data as meteorological forcing in a physically based land surface model does not necessarily reproduce the complex surface processes, such as the surface water fluxes. More studies are encouraged to further analyze the constraints of this framework. © 2021, The Author(s), under exclusive licence to Springer-Verlag GmbH Austria, part of Springer Nature.</t>
  </si>
  <si>
    <t>Energy storage systems have been in the spotlight for the past decade as they offer tangible solutions to the ever-growing pollution problem faced by the planet. These storage systems, primarily lithium-ion based, power most of the mobile devices and electric vehicles (EVs). Substantial efforts are being made to electrify every mode of transportation to combat climate change. Accurate state-of-charge (SOC) and state-of-health (SOH) assessment of lithium-ion batteries play an important role for determining the available range in EVs. Research in this area of capacity estimation demands extensive curated battery parameter data such as voltage, current, and temperature. Performing repeated experiments to collect these data is expensive and tedious. Also, lack of diversity in open access datasets has limited research in this area. This paper introduces a generative adversarial network (GAN)-based approach for data augmentation. This technique enables expansion of sparse datasets in-turn enhancing the learning capability of Neural Networks used for SOC/SOH estimation. A time series GAN is used in the present work to produce synthetic data. This technique was evaluated on two publicly available battery parameter datasets to test its effectiveness. A Kullback-Leibler Divergence value of 0.2317 and 1.0572 was obtained for the battery dataset obtained from NASA prognostics repository and Oxford battery degradation dataset, respectively. The contributions of the paper include: (a) synthetic time-series data augmentation of battery parameters, (b) high-fidelity diverse data generation of battery profile data such as voltage, current, temperature, and SOC. © 2021 John Wiley &amp; Sons Ltd.</t>
  </si>
  <si>
    <t>Access to healthcare data such as electronic health records (EHR) is often restricted by laws established to protect patient privacy. These restrictions hinder the reproducibility of existing results based on private healthcare data and also limit new research. Synthetically-generated healthcare data solve this problem by preserving privacy and enabling researchers and policymakers to drive decisions and methods based on realistic data. Healthcare data can include information about multiple in-and out-patient visits of patients, making it a time-series dataset which is often influenced by protected attributes like age, gender, race etc. The COVID-19 pandemic has exacerbated health inequities, with certain subgroups experiencing poorer outcomes and less access to healthcare. To combat these inequities, synthetic data must “fairly” represent diverse minority subgroups such that the conclusions drawn on synthetic data are correct and the results can be generalized to real data. In this article, we develop two fairness metrics for synthetic data, and analyze all subgroups defined by protected attributes to analyze the bias in three published synthetic research datasets. These covariate-level disparity metrics revealed that synthetic data may not be representative at the univariate and multivariate subgroup-levels and thus, fairness should be addressed when developing data generation methods. We discuss the need for measuring fairness in synthetic healthcare data to enable the development of robust machine learning models to create more equitable synthetic healthcare datasets. © 2021 by the authors. Licensee MDPI, Basel, Switzerland.</t>
  </si>
  <si>
    <t>Temperature-based methods have been developed to infer 1D vertical exchange flux between a stream and the subsurface. Current analyses rely on fitting physically based analytical and numerical models to temperature time series measured at multiple depths to infer daily average flux. These methods have seen wide use in hydrologic science despite strong simplifying assumptions including a lack of consideration of model structural error or the impacts of multidimensional flow or the impacts of transient streambed hydraulic properties. We performed a “perfect-model experiment” investigation to examine whether regression trees, with and without gradient boosting, can extract sufficient information from model-generated subsurface temperature time series, with and without added measurement error, to infer the corresponding exchange flux time series at the streambed surface. Using model-generated, synthetic data allowed us to assess the basic limitations to the use of machine learning; further examination of real data is only warranted if the method can be shown to perform well under these ideal conditions. We also examined whether the inherent feature importance analyses of tree-based machine learning methods can be used to optimize monitoring networks for exchange flux inference. © 2021 by the authors. Licensee MDPI, Basel, Switzerland.</t>
  </si>
  <si>
    <t>The deployment of sensors in urban and interurban roads is an eminently important aspect of traffic supervision and management. However, the decision to deploy a new sensor is often subject to budgetary and operational constraints. For this reason, several alternatives to sensing are emerging aimed at reducing costs or simplifying the traffic data collection process. Among them, techniques to generate artificial data departing from a known distribution are already in use in the traffic context, allowing practitioners to augment available data, estimate future behaviors of a complete traffic network, or impute missing data. Nonetheless, the idea of generating new data from non-sensorized locations has been scarcely investigated to date, as it poses considerable challenges such as the lack of an explicit distribution to be learned, and the inherently multimodal nature of traffic data. This paper finely pulses the extent of such challenges, and proposes a selection of data generation approaches based on Generative Adversarial Networks and deep learning regression that could be used in practical traffic scenarios. To do so, we propose taking advantage of well-known spatial-temporal relations of nodes of a traffic network. With the limitations dictated by the lack of previous data, generative models are expected to obtain plausible data, with yet coarse performance metrics. Above all, performance is not the main goal of this work, but to identify and understand the main data-engineering characteristics that are critical for synthetic traffic data generation. © 2021 IEEE.</t>
  </si>
  <si>
    <t>The ability to non-destructively visualize transient phenomenon via spatial and temporal statistics of fluctuating speckle patterns is determined primarily by the contrast between regions of differing activity levels. We demonstrate a singular value decomposition-based method for extracting spatio-temporal correlation parameters from temporal sequences of dynamic speckle patterns. Each pattern in the temporal sequence is reduced to a representation using column vectors which are subsequently grouped to form a matrix encoded with localized spatio-temporal speckle intensity data. A correlation metric is defined using the singular values of this matrix and is subsequently utilized for generating a correlation map by interpolating the correlation computed at each individual patch. Via a comparison with synthetic data that we generate using known decorrelation parameters, we are able to show that our algorithm produces activity maps with enhanced contrast that are closest to the ground truth. © 2021</t>
  </si>
  <si>
    <t>Angiogenesis is the process by which blood vessels form from pre-existing vessels. It plays a key role in many biological processes, including embryonic development and wound healing, and contributes to many diseases including cancer and rheumatoid arthritis. The structure of the resulting vessel networks determines their ability to deliver nutrients and remove waste products from biological tissues. Here we simulate the Anderson-Chaplain model of angiogenesis at different parameter values and quantify the vessel architectures of the resulting synthetic data. Specifically, we propose a topological data analysis (TDA) pipeline for systematic analysis of the model. TDA is a vibrant and relatively new field of computational mathematics for studying the shape of data. We compute topological and standard descriptors of model simulations generated by different parameter values. We show that TDA of model simulation data stratifies parameter space into regions with similar vessel morphology. The methodologies proposed here are widely applicable to other synthetic and experimental data including wound healing, development, and plant biology. Copyright: © 2021 Nardini et al. This is an open access article distributed under the terms of the Creative Commons Attribution License, which permits unrestricted use, distribution, and reproduction in any medium, provided the original author and source are credited.</t>
  </si>
  <si>
    <t>This paper describes the process of creating uncertainty-infused synthetic profiles of building performance. The synthetic profiles are utilized as a resource for evaluating the response of trained machine learning models to unseen events. Applications of the introduced method can benefit researchers and practitioners who train data-driven building models on limited historical data and is particularly useful when a physics-based model of the building is unavailable. As an original contribution, we propose a conditional deep convolutional Generative Adversarial Network (GAN) for projecting multi-dimensional time-series profiles of building performance. The proposed GAN reflects climate and operation variations into the synthetic building performance profiles, while preserving the internal consistency within the generated data. To ensure high quality synthetic profiles, this study validates the plausibility of generated data through qualitative (visualization) and quantitative (Pearson correlation, Wasserstein distance) assessments. Synthetic profiles are fed to a trained reinforcement learning model and a rule-based controller to compare their performances in the presence of uncertainty. Results show that with limited training data, a reinforcement learning model's response can be fairly sensitive to uncertainties and disturbances, insofar, some advantages over rule-based controllers may be overestimated. To ensure the reproducibility of the presented results, this study is conducted on open data and models are shared as open source. © 2021 The Author(s)</t>
  </si>
  <si>
    <t>In this paper, the reasons behind the necessity for accurate and reliable test systems for network analysis are addressed, and the almost total absence of representative models for the European LV network is considered. Further, the possibility to exploit non-synthetic electric and geographical data, to build real networks is debated, along with a thorough demonstration of the potential in the work by Koirala et al. to prove the versatility of the tool - which also allows modular implementation of synthetic data - an altered version of the Non-Synthetic European Low Voltage Test System is developed. Distributed photovoltaic (PV) generation and plug-in electric vehicle (PEV) representative loads are integrated in a daily time series power flow analysis for different penetration levels. The results obtained from the stress test comply with the assertions of prior studies, with some exceptions. A moderated PV implementation - up to around 40% of the base energy absorption - is possible for appropriate voltage management, and widely improves the energy conditions, whilst PEV contributions to the load cannot be reduced because of mismatch. Furthermore, the research demonstrates that LV network capability to accommodate PV penetration is inversely proportional to PEV contribution to the load. To facilitate penetration, the implementation of regulation controls within the grid should be evaluated. Finally, concerns regarding power and voltage daily rate of change in the presence of high PV and PEV penetration are raised.  © 2021 IEEE.</t>
  </si>
  <si>
    <t>We exploit the use of a controller area network (CAN-bus) to monitor sensors on the buses of local public transportation in a big European city. The aim is to advise fleet managers and policymakers on how to reduce fuel consumption so that air pollution is controlled and public services are improved. We deploy heuristic algorithms and exhaustive ones to generate Bayesian networks among the monitored variables. The aim is to describe the relevant relationships between the variables, to discover and confirm the possible cause–effect relationships, to predict the fuel consumption dependent on the contextual conditions of traffic, and to enable an intervention analysis to be conducted on the variables so that our goals are achieved. We propose a validation technique using Bayesian networks based on Granger causality: it relies upon observations of the time series formed by successive values of the variables in time. We use the same method based on Granger causality to rank the Bayesian networks obtained as well. A comparison of the Bayesian networks discovered against the ground truth is proposed in a synthetic data set, specifically generated for this study: the results confirm the validity of the Bayesian networks that agree on most of the existing relationships. © 2021 by the authors. Licensee MDPI, Basel, Switzerland.</t>
  </si>
  <si>
    <t>The use of the non-negative matrix factorization (NMF) technique is validated for automatically extracting physically relevant components from atomic pair distribution function (PDF) data from time-series data such as in situ experiments. The use of two matrix-factorization techniques, principal component analysis and NMF, on PDF data is compared in the context of a chemical synthesis reaction taking place in a synchrotron beam, applying the approach to synthetic data where the correct composition is known and on measured PDFs from previously published experimental data. The NMF approach yields mathematical components that are very close to the PDFs of the chemical components of the system and a time evolution of the weights that closely follows the ground truth. Finally, it is discussed how this would appear in a streaming context if the analysis were being carried out at the beamline as the experiment progressed. © 2021.</t>
  </si>
  <si>
    <t>Synthetic data is an emerging technology that can significantly accelerate the development and deployment of AI machine learning pipelines. In this work, we develop high-fidelity time-series generators, the SigWGAN, by combining continuous-time stochastic models with the newly proposed signature W1 metric. The former are the Logsig-RNN models based on the stochastic differential equations, whereas the latter originates from the universal and principled mathematical features to characterize the measure induced by time series. SigWGAN allows turning computationally challenging GAN min-max problem into supervised learning while generating high fidelity samples. We validate the proposed model on both synthetic data generated by popular quantitative risk models and empirical financial data. Codes are available at https://github.com/SigCGANs/Sig-Wasserstein-GANs.git  © 2021 ACM.</t>
  </si>
  <si>
    <t>Collection and analysis of distributed (cloud) computing workloads allows for a deeper understanding of user and system behavior and is necessary for efficient operation of infrastructures and applications. The availability of such workload data is however often limited as most cloud infrastructures are commercially operated and monitoring data is considered proprietary or falls under GPDR regulations. This work investigates the generation of synthetic workloads using Generative Adversarial Networks and addresses a current need for more data and better tools for workload generation. Resource utilization measurements such as the utilization rates of Content Delivery Network (CDN) caches are generated and a comparative evaluation pipeline using descriptive statistics and time-series analysis is developed to assess the statistical similarity of generated and measured workloads. We use CDN data open sourced by us in a data generation pipeline as well as back-end ISP workload data to demonstrate the multivariate synthesis capability of our approach. The work contributes a generation method for multivariate time series workload generation that can provide arbitrary amounts of statistically similar data sets based on small subsets of real data. The presented technique shows promising results, in particular for heterogeneous workloads not too irregular in temporal behavior. © 2021 Owner/Author.</t>
  </si>
  <si>
    <t>On the verge of technology, manufacturing industries revolutionize into smart industries, which create a large amount of multivariate time-series data. However, due to sensors' failure, extreme environment, etc., the collected data are incomplete and have missing values at several instances that result in an erroneous analysis of the data. The key to resolving this problem is data imputation, i.e., replacing the missing values with synthetic values. In this paper, we introduce a generative adversarial network (GAN) framework to generate the synthetic data pertaining to the data imputation. Over the last decade, GANs have presented excellent results to generate synthetic data for images. By following this stream of research, we consider multivariate time-series data from a steel manufacturing industry and propose a GAN-based data imputation technique. We perform several computer simulations to validate and compare the performance of the proposed GAN method with state-of-the-art data imputation techniques. © 2021 IEEE.</t>
  </si>
  <si>
    <t>Ride-hailing services have gained tremendous importance in social life today, and the amount of resources involved have been hiking up. Ride-request data has been crucial in the research of improving ride-hailing efficiency and minimizing the cost. This work aims to model human mobility patterns to generate realistic ride-requests, addressing the prevailing problem of lack of historical training data and realistic synthetic data for different hypothetical scenarios. Synthetic generation also inherently carries anonymity. In particular, our work focuses on modeling both spatial and temporal distributions jointly for ride-hailing services. A Ride-Request Wasserstein Generative Adversarial Network (RR-WGAN) is proposed to generate plausible pick-up and drop-off geolocations. The generated ride-requests are extensively evaluated under a wide range of criteria we design, giving a comprehensive understanding of how the model performs. The proposed approach has achieved better performance than state-of-the-art methods in most scenarios. We believe this approach could provide value for ride-hailing service providers, research communities, and policy-makers. © 2021 IEEE.</t>
  </si>
  <si>
    <t>In Gravity Recovery and Climate Experiment (GRACE) Follow-on (GRACE-FO) mission, similar to its predecessor GRACE, the twin satellites are equipped with three-axis accelerometers, measuring the non-gravitational forces. After 1 month in orbit, during the in-orbit-checkout phase, the noise on GRACE-D accelerometer measurements elevated and resulted in systematical degradation of the data. For this reason, the GRACE-D data need to be replaced by synthetic data, the so-called transplant data, officially generated by the GRACE-FO Science Data System (SDS). The SDS transplant data are derived from the GRACE-C accelerometer measurements, by applying time and attitude corrections. Furthermore, model-based residual accelerations due to thruster firings on GRACE-D were added, proven to improve the data quality in gravity field recovery. However, preliminary studies of GRACE-FO data during the single accelerometer months show that the low degree zonal harmonics, in particular C20 and C30, are sensitive to the current transplant approach. In this work, we present a novel approach to recover the GRACE-D ACT1B data by incorporating non-gravitational force models and analyze its impact on monthly gravity field solutions. The results show the improved ACT1B data not only contributed to a noise reduction but also improved the estimates of the C20 and C30 coefficients. The application of this new approach demonstrates that the offset between Satellite Laser Ranging (SLR) and GRACE-FO derived C30 time series can be reduced by the use of the alternative accelerometer product. © 2021. The Authors.</t>
  </si>
  <si>
    <t>There has been an increased demand for Energy Storage Systems (ESS) as they power most of today's remote devices and are needed to sustain the ongoing transportation electrification revolution to curb pollution levels. State-of-Charge (SOC) and State-of-Health (SOH) assessment of batteries is vital to prevent unexpected shutdown of battery powered consumer electronics and to determine the expected range from an Electric Vehicle. SOC SOH estimators demand high-quality curated battery parameter data such as current, temperature and voltage over several charge/discharge cycles. Experiments needed to collect such data are expensive and tedious. Lack of diversity in open access battery datasets have hindered research in this area. This paper is focused on synthetic generation of battery parameters from sparse datasets. The goal is to produce high-fidelity heterogeneous time-series datasets which help to overcome the problem of lack of data in the ESS domain. © 2021 IEEE.</t>
  </si>
  <si>
    <t>Lithium-ion (Li-ion) batteries are increasingly pervasive and important in daily life. We present a surrogate modeling approach that uses synthetic data generated by an electrochemical model to approximate Li-ion battery dynamics using a Deep Neural Network. Elechtrochemical models are needed to describe high current operation but are computationally costly. As an initial study, we prototype our approach for the Single Particle Model. We use a battery use-cycle and observations of concentrations and voltages to predict future battery behavior. Given only the use cycle and knowledge that the battery is fully charged, the surrogate model can accurately forecast observations of Li-ion concentrations and voltages for the entire use cycle, as well as give a window of time for battery depletion. © 2021 The Authors. This is an open access article under the CC BY-NC-ND license (http://creativecommons.org/licenses/by-nc-nd/4.0)</t>
  </si>
  <si>
    <t>We train hierarchical Transformers on the task of synthesizing hardware circuits directly out of high-level logical specifications in linear-time temporal logic (LTL). The LTL synthesis problem is a well-known algorithmic challenge with a long history and an annual competition is organized to track the improvement of algorithms and tooling over time. New approaches using machine learning might open a lot of possibilities in this area, but suffer from the lack of sufficient amounts of training data. In this paper, we consider a method to generate large amounts of additional training data, i.e., pairs of specifications and circuits implementing them. We ensure that this synthetic data is sufficiently close to human-written specifications by mining common patterns from the specifications used in the synthesis competitions. We show that hierarchical Transformers trained on this synthetic data solve a significant portion of problems from the synthesis competitions, and even out-of-distribution examples from a recent case study. © 2021 Neural information processing systems foundation. All rights reserved.</t>
  </si>
  <si>
    <t>Detecting earthquake arrivals within seismic time series can be a challenging task. Visual, human detection has long been considered the gold standard but requires intensive manual labor that scales poorly to large data sets. In recent years, automatic detection methods based on machine learning have been developed to improve the accuracy and efficiency. However, the accuracy of those methods relies on access to a sufficient amount of high-quality labeled training data, often tens of thousands of records or more. We aim to resolve this dilemma by answering two questions: (1) provided with a limited amount of reliable labeled data, can we use them to generate additional, realistic synthetic waveform data? and (2) can we use those synthetic data to further enrich the training set through data augmentation, thereby enhancing detection algorithms? To address these questions, we use a generative adversarial network (GAN), a type of machine learning model which has shown supreme capability in generating high-quality synthetic samples in multiple domains. Once trained, our GAN model is capable of producing realistic seismic waveforms of multiple labels (noise and event classes). Applied to real Earth seismic data sets in Oklahoma, we show that data augmentation from our GAN-generated synthetic waveforms can be used to improve earthquake detection algorithms in instances when only small amounts of labeled training data are available. Published 2021. This article is a U.S. Government work and is in the public domain in the USA.</t>
  </si>
  <si>
    <t>Dynamic probabilistic risk assessment (DPRA) has found numerous applications in nuclear engineering, aerospace engineering, etc. DPRA usually generates a large number of system evolution scenarios. Analyzing this large, multivariate, and time-series data set to gain useful insights is challenging. In this paper we propose a new algorithm for DPRA data post-processing. This algorithm reduces the original large data set into a smaller number of clusters of similar system evolution scenarios, which facilitates further analysis. The algorithm is based on three basic components. The first one performs a non-negative matrix factorization to reduce the large dimensionality of each original data point. The second component is inspired by the K-means++ algorithm. It selects an optimal set of starting medoids for the clusters from all data points to accelerate convergence and improve the clustering performance. Based on the low-dimensional representation of the data points and the optimal set of starting medoids, the third component applies a fuzzy C-medoids clustering algorithm to partition the data points into different groups. This proposed algorithm is demonstrated using both synthetic data, where which cluster each data point belongs to is known a priori, and a realistic data set obtained in a dynamic probabilistic risk assessment for an electric power system, for which the clusters are not known a priori. © 2021 PSA. All Rights Reserved.</t>
  </si>
  <si>
    <t>Generative modelling for temporal data has seen a paradigm shift from autoregressive to adversarial models. Adversarial generation algorithms have proven to be more efficient in capturing the complex temporal correlations that the simplistic autoregressive model could not. Albeit, high-fidelity remains a concern even for adversarial modelling. The generation of high-fidelity data requires the model to have three strengths: capture feature correlations, model long-term dependencies, and scalability in dimensions. This paper analyzes these strengths on the existing methods of adversarial temporal generation regarding the fidelity of synthetic data. Towards this, we evaluate different algorithms for adversarial temporal generation on five different datasets of varying dynamics (long-term vs. short-term dependency) and dimensionality. We conclude by discussing gaps in the literature and future directions for high fidelity temporal data generation through adversarial methods. © 2021, Springer Nature Switzerland AG.</t>
  </si>
  <si>
    <t>Traditional multimodel methods for estimating future changes in precipitation intensity, duration, and frequency (IDF) curves rely on mean or median of models’ IDF estimates. Such multimodel estimates are impaired by large estimation uncertainty, shadowing their efficacy in planning efforts. Here, assuming that each climate model is one representation of the underlying data generating process, i.e., the Earth system, we propose a novel extension of current methods through pooling model data: (i) evaluate performance of climate models in simulating the spatial and temporal variability of the observed annual maximum precipitation (AMP), (ii) bias-correct and pool historical and future AMP data of reasonably performing models, and (iii) compute IDF estimates in a nonstationary framework from pooled historical and future model data. Pooling enhances fitting of the extreme value distribution to the data and assumes that data from reasonably performing models represent samples from the ‘‘true’’ underlying data generating distribution. Through Monte Carlo simulations with synthetic data, we show that return periods derived from pooled data have smaller biases and lesser uncertainty than those derived from ensembles of individual model data. We apply this method to NA-CORDEX models to estimate changes in 24-h precipitation intensity–frequency (PIF) estimates over the Susquehanna watershed and Florida peninsula. Our approach identifies significant future changes at more stations compared to median-based PIF estimates. The analysis suggests that almost all stations over the Susquehanna and at least two-thirds of the stations over the Florida peninsula will observe significant increases in 24-h precipitation for 2–100-yr return periods. Ó 2021 American Meteorological Society.</t>
  </si>
  <si>
    <t>When sampling physical properties of natural gas transported within natural gas distribution grids, like the gas species concentrations or thereof dependent properties like the standard density, alternatively to gas tracking realized by numerical simulations, sensor-based gas tracking becomes feasible. Thus sampled time series are processed to determine the transit times and fractions of gas that is originating from sampled upstream nodes, e.g. gas entry nodes, and that is contributing to the sampled gas of downstream nodes, consumed by gas customers at exit nodes. Such time series appropriate for sensor-based gas tracking are rare, since sensor-based gas tracking is still in an early stage of development. And for the development of signal processing techniques around sensor-based gas tracking more such data is required. To bridge that gap, we are introducing a probabilistic signal model and a system model for the generation of synthetic datasets. We consider the characteristics of the sampling process as well as deterministic transmission properties of natural gas distribution grids. With our approach, the generation of complete sets of data representing gas compositions corresponding to specific types of gas, e.g. high calorific natural gas or upgraded biogas etc., is feasible. The resulting datasets exhibit high statistical and visual similarities to real-world data sets obtained by sampling gas along gas distribution grid nodes. Synthetic data, generated for virtual upstream nodes, is extrapolated to downstream (customer or exit) nodes, taking the transmission characteristics of natural gas distribution grids into consideration. Thus derived upstream and downstream node data sets can be seamlessly taken for the evaluation of signal processing methods around sensor-based gas tracking. © 2019, Springer-Verlag GmbH Germany, part of Springer Nature.</t>
  </si>
  <si>
    <t>High-dimensional autoregressive generalized linear models arise naturally for capturing how current events trigger or inhibit future events, such as activity by one member of a social network can affect the future activities of his or her neighbors. While past work has focused on estimating the underlying network structure based solely on the times at which events occur on each node of the network, this paper examines the more nuanced problem of estimating context-dependent networks that reflect how features associated with an event (such as the content of a social media post) modulate the strength of influences among nodes. Specifically, we leverage ideas from compositional time series and regularization methods in machine learning to conduct context-dependent network estimation for high-dimensional autoregressive time series of annotated event data. Two models and corresponding estimators are considered in detail: an autoregressive multinomial model suited to categorical features and a logistic-normal model suited to features with mixed membership in different categories. Importantly, the logistic-normal model leads to a convex negative log-likelihood objective and captures dependence across categories. We provide theoretical guarantees for both estimators that are supported by simulations. We further validate our methods and demonstrate the advantages and disadvantages of both approaches through two real data examples and a synthetic data-generating model. Finally, a mixture approach enjoying both approaches’ merits is proposed and illustrated on synthetic and real data examples. © 2021 Lili Zheng, Garvesh Raskutti, Rebecca Willett, Benjamin Mark.</t>
  </si>
  <si>
    <t>Magnetic resonance imaging (MRI) systems and their continuous, failure-free operation is crucial for high-quality diagnostics and seamless workflows. One important hardware component is coils as they detect the magnetic signal. Before every MRI scan, several image features are captured which represent the used coil’s condition. These image features recorded over time are used to train machine learning models for classification of coils into normal and broken coils for faster and easier maintenance. The state-of-the-art techniques for classification of time series involve different kinds of neural networks. We leveraged sequential data and trained three models, long short-term memory (LSTM), fully convolutional network (FCN), and the combination of those called LSTMFCN as reported by Karim et al. (IEEE access 6:1662–1669, 2017). We found LSTMFCN to combine the benefits of LSTM and FCN. Thus, we achieved the highest F1-score of 87.45% and the highest accuracy of 99.35% using LSTMFCN. Furthermore, we tackled the high data imbalance of only 2.1% data collected from broken coils by training a Gaussian process (GP) regressor and adding predicted sequences as artificial samples to our broken labelled data. Adding 40 synthetic samples increased the classification results of LSTMFCN to an F1-score of 92.30% and accuracy of 99.83%. Thus, MRI head/neck coils can be classified normal or broken by training a LSTMFCN on image features, successfully. Augmenting the data using GP-generated samples can improve the performance even further. © 2021, The Author(s).</t>
  </si>
  <si>
    <t>The proceedings contain 7 papers. The topics discussed include: a NoSQL, open source MMDMS; mapping DMN to PDM to enable optimizations; generating synthetic data for DNA Origami-based information storage systems; detecting temporal dependencies in data; efficient external sorting in DuckDB; homoiconicity for end-to-end machine learning with BOSS; and applying the shuffle model of differential privacy to vector aggregation.</t>
  </si>
  <si>
    <t>The spatiotemporal resolution of Lagrangian particle trajectories captured using Positron Emission Particle Tracking (PEPT) is difficult to predict prior to experimentation, since this relies on the detector systems, source activity distribution, and experimental apparatus. However, understanding the limitations of an experiment is crucial to quantifying error and ensuring that the captured trajectories reveal phenomena of interest in enough detail for meaningful analysis. These factors are especially important in PEPT experiments since this technique is applied to image opaque systems lacking optical access for complementary measurement techniques, such as Particle Image Velocimetry. Using the Monte Carlo simulator Geant4 Application for Tomographic Emission (GATE), a computational model of the ADAC/Phillips Forte, a detector system used at the Positron Imaging Centre (PIC) for PEPT studies, is created and validated against experiments testing the spatial resolution, sensitivity, scatter fraction, and count-rates following National Electronic Manufactures Association standards. In this work, fluorine-18 sources and experimental geometries are recreated, generating synthetic data analogous to experimentally acquired data. Over all experiments and activities tested, this GATE model reports agreement to within 1%–10% of experiments. In the future, this model is expected to be used by the PIC to conduct feasibility studies of potential experiments. Further, optimization of experiments can now be conducted without expending the considerable time and resources required for physical experimentation, representing a major improvement of the PIC's PEPT modeling capabilities. © 2021 Elsevier B.V.</t>
  </si>
  <si>
    <t>Deep generative models have demonstrated their effectiveness in learning latent representation and modeling complex dependencies of time series. In this article, we present a smoothness-inducing sequential variational auto-encoder (VAE) (SISVAE) model for the robust estimation and anomaly detection of multidimensional time series. Our model is based on VAE, and its backbone is fulfilled by a recurrent neural network to capture latent temporal structures of time series for both the generative model and the inference model. Specifically, our model parameterizes mean and variance for each time-stamp with flexible neural networks, resulting in a nonstationary model that can work without the assumption of constant noise as commonly made by existing Markov models. However, such flexibility may cause the model fragile to anomalies. To achieve robust density estimation which can also benefit detection tasks, we propose a smoothness-inducing prior over possible estimations. The proposed prior works as a regularizer that places penalty at nonsmooth reconstructions. Our model is learned efficiently with a novel stochastic gradient variational Bayes estimator. In particular, we study two decision criteria for anomaly detection: reconstruction probability and reconstruction error. We show the effectiveness of our model on both synthetic data sets and public real-world benchmarks.  © 2012 IEEE.</t>
  </si>
  <si>
    <t>Real-time Transient Stability Assessment (TSA) is essential for prompt control decisions that lead to a stable power system. With the wide deployment of Phasor Measurement Units (PMUs) in power grids, data-driven TSA approaches, particularly those based on machine learning (ML) techniques, have become increasingly relevant in recent years. Within cycles, the well-trained ML-based TSA classifiers enable accurately assessing the post-fault transient stability of a power system. However, events that lead to transient instability are rare. Hence, the training datasets used by ML-based classifiers are highly imbalanced, challenging the accuracy of these methods. An imbalanced dataset, where the number of unstable samples is significantly lower than the number of stable samples, will result in an inaccurate and biased classifier. To address the problem of imbalanced data, the Generative Adversarial Network (GAN) is utilized to generate synthetic unstable datasets by learning from the real unstable transient data, with a goal to balance the distribution of the stable and unstable datasets. To learn the spatial and temporal correlations of the PMU data, a Recurrent Neural Network (RNN) and the correlation loss are utilized to construct the GAN model. Comparison with other data resampling methods demonstrates that the developed GAN model addresses the problem of an imbalanced training dataset, and results in more accurate machine learning-based algorithms for TSA. © 2021 IEEE.</t>
  </si>
  <si>
    <t>Motivation: Tumours are composed of distinct cancer cell populations (clones), which continuously adapt to their local micro-environment. Standard methods for clonal deconvolution seek to identify groups of mutations and estimate the prevalence of each group in the tumour, while considering its purity and copy number profile. These methods have been applied on cross-sectional data and on longitudinal data after discarding information on the timing of sample collection. Two key questions are how can we incorporate such information in our analyses and is there any benefit in doing so? Results: We developed a clonal deconvolution method, which incorporates explicitly the temporal spacing of longitudinally sampled tumours. By merging a Dirichlet Process Mixture Model with Gaussian Process priors and using as input a sequence of several sparsely collected samples, our method can reconstruct the temporal profile of the abundance of any mutation cluster supported by the data as a continuous function of time. We benchmarked our method on whole genome, whole exome and targeted sequencing data from patients with chronic lymphocytic leukaemia, on liquid biopsy data from a patient with melanoma and on synthetic data and we found that incorporating information on the timing of tissue collection improves model performance, as long as data of sufficient volume and complexity are available for estimating free model parameters. Thus, our approach is particularly useful when collecting a relatively long sequence of tumour samples is feasible, as in liquid cancers (e.g. leukaemia) and liquid biopsies. © 2020 The Author(s). Published by Oxford University Press.</t>
  </si>
  <si>
    <t>Meaningful and simplified representations of neural activity can yield insights into how and what information is being processed within a neural circuit. However, without labels, finding representations that reveal the link between the brain and behavior can be challenging. Here, we introduce a novel unsupervised approach for learning disentangled representations of neural activity called Swap-VAE. Our approach combines a generative modeling framework with an instance-specific alignment loss that tries to maximize the representational similarity between transformed views of the input (brain state). These transformed (or augmented) views are created by dropping out neurons and jittering samples in time, which intuitively should lead the network to a representation that maintains both temporal consistency and invariance to the specific neurons used to represent the neural state. Through evaluations on both synthetic data and neural recordings from hundreds of neurons in different primate brains, we show that it is possible to build representations that disentangle neural datasets along relevant latent dimensions linked to behavior. © 2021 Neural information processing systems foundation. All rights reserved.</t>
  </si>
  <si>
    <t>We study the problem of constructing coresets for clustering problems with time series data. This problem has gained importance across many fields including biology, medicine, and economics due to the proliferation of sensors for real-time measurement and rapid drop in storage costs. In particular, we consider the setting where the time series data on N entities is generated from a Gaussian mixture model with autocorrelations over k clusters in Rd. Our main contribution is an algorithm to construct coresets for the maximum likelihood objective for this mixture model. Our algorithm is efficient, and, under a mild assumption on the covariance matrices of the Gaussians, the size of the coreset is independent of the number of entities N and the number of observations for each entity, and depends only polynomially on k, d and 1/ε, where ε is the error parameter. We empirically assess the performance of our coresets with synthetic data. © 2021 Neural information processing systems foundation. All rights reserved.</t>
  </si>
  <si>
    <t>Various applications process geospatial trajectories of moving objects, such as cars, ships and robots. There is thus a need for a common conceptual framework to model and manage these objects, as well as to enable data interoperability across tools. The International Organization for Standardization ISO® has responded to this need and created the standard ISO 19141- Schema for moving features. Among its types, it defines a schema for rigid temporal geometries, which represent the movement of spatial objects translating and rotating over time, while preserving a fixed shape. Despite the abundance of these objects in real-world, there exists no reference implementation of this type of data in a common system, which causes them to usually be represented as temporal points without taking into account their spatial extents and shapes. In this paper, we aim to provide an implementation of rigid temporal geometries into MobilityDB, an open-source moving object database, that extends PostgreSQL and PostGIS. We provide a data model for rigid temporal geometries and propose efficient algorithms for the operations defined in ISO 19141. A use case on real AIS ship trajectories is illustrated to validate the proposed implementation. A synthetic data generator for temporal geometries is also proposed. Finally, we review the standard from an implementation point of view and provide insights on possible improvements. © 2021 IEEE.</t>
  </si>
  <si>
    <t>The role of small-scale coronal eruptive phenomena in the generation and heating of the solar wind remains an open question. Here, we investigate the role played by coronal jets in forming the solar wind by testing whether temporal variations associated with jetting in EUV intensity can be identified in the outflowing solar-wind plasma. This type of comparison is challenging due to inherent differences between remote-sensing observations of the source and in-situ observations of the outflowing plasma, as well as travel time and evolution of the solar wind throughout the heliosphere. To overcome these, we propose a novel algorithm combining signal filtering, two-step solar-wind ballistic back-mapping, window shifting, and Empirical Mode Decomposition. We first validate the method using synthetic data, before applying it to measurements from the Solar Dynamics Observatory and Wind spacecraft. The algorithm enables the direct comparison of remote-sensing observations of eruptive phenomena in the corona to in-situ measurements of solar-wind parameters, among other potential uses. After application to these datasets, we find several time windows where signatures of dynamics found in the corona are embedded in the solar-wind stream, at a time significantly earlier than expected from simple ballistic back-mapping, with the best-performing in-situ parameter being the solar-wind mass flux. © 2021, The Author(s).</t>
  </si>
  <si>
    <t>Energy modeling frequently relies on time series data, whether observed or forecasted. This is particularly the case, for example, in capacity planning models that use hourly production and load data forecasted to occur over the coming several decades. This paper addresses the attendant problem of performing sensitivity, robustness, and other post-solution analyses using time series data. We propose an efficient and relatively simple method, which we call the symmetric block resampling method, a non-parametric bootstrapping approach, for generating arbitrary numbers of time series from a single observed or forecast series. The paper presents and assesses the method. We find that the generated series are both visually and by statistical summary measures close to the original observational data. In consequence these series are credibly taken as stochastic instances from a common distribution, that of the original series of observations. We find as well that the generated series induce variability in properties of the series that are important for energy modeling, in particular periods of under-and over-production, and periods of increased ramping rates. In consequence, series produced in this way are apt for use in robustness, sensitivity, and in general post-solution analysis of energy planning models. These validity factors auger well for applications beyond energy modeling.  © 2021 IEEE.</t>
  </si>
  <si>
    <t>We present a new pose transfer method for synthesizing a human animation from a single image of a person controlled by a sequence of body poses. Existing pose transfer methods exhibit significant visual artifacts when applying to a novel scene, resulting in temporal inconsistency and failures in preserving the identity and textures of the person. To address these limitations, we design a compositional neural network that predicts the silhouette, garment labels, and textures. Each modular network is explicitly dedicated to a subtask that can be learned from the synthetic data. At the inference time, we utilize the trained network to produce a unified representation of appearance and its labels in UV coordinates, which remains constant across poses. The unified representation provides an incomplete yet strong guidance to generating the appearance in response to the pose change. We use the trained network to complete the appearance and render it with the background. With these strategies, we are able to synthesize human animations that can preserve the identity and appearance of the person in a temporally coherent way without any fine-tuning of the network on the testing scene. Experiments show that our method outperforms the state-of-the-arts in terms of synthesis quality, temporal coherence, and generalization ability. © 2021 IEEE</t>
  </si>
  <si>
    <t>Stochastic models have a long history in the simulation of synthetic data sequences for application to risk assessment e.g. in stochastic hydrology. Their use in coastal engineering has recently grown. In this study we illustrate some typical coastal vulnerability applications of a recently developed stochastic wave climate model that has links to synoptic scale atmospheric circulation patterns (CPs). Wave data are explicitly used to delineate the links to CPs. This modelling approach allows for simulating long continuous time series of waves that are linked to their associated CPs. The time series can be used for various types of coastal vulnerability assessments as a new management tool. The east coast of South Africa is used as a case study. The results demonstrate the robustness of the modelling technique and the potential applications in coastal vulnerability assessments. The link to CPs facilitates the application of these methods to the assessment of future climate changes on coastal vulnerability. © 2021 Elsevier Ltd</t>
  </si>
  <si>
    <t>The recent eminent success of deep learning models has triggered a lot of interest in data augmentation studies. The main challenge of data-hungry models is that they are bound to overfitting and require massive amounts of data to be trained on to achieve optimal levels of convergence. It is of high importance for any data oversampling algorithm to produce synthetic data samples that are not only stemming from the same real data distribution, but also have enough variation to provide more learning opportunities to trained models. Early efforts on time series data augmentation either rely on generating new samples by interpolating between two close real data neighbors or using Generative Adversarial Networks. In this paper, we present Time Series Generation based on Auto-encoders (TiGA), a novel algorithm for time series generation using time-warped autoencoders. Our idea is to exploit the lossy transformation of autoencoders for the purpose of generating synthetic time series data samples. To the best of our knowledge, this is the first effort that leverages the latent features generated by autoencoders for the purpose of time series data oversampling. We evaluate our proposed approach on an open-source real-life solar flare prediction dataset. Results show that TiGA produces samples that are both quantitatively and qualitatively superior to current state-of-the-art methods. © 2021 IEEE.</t>
  </si>
  <si>
    <t>Biological visual systems are exceptionally good at perceiving objects that undergo changes in appearance, pose, and position. In this paper, we aim to train a computational model with similar functionality to segment the moving objects in videos. We target the challenging cases when objects are “invisible” in the RGB video sequence - for example, breaking camouflage, where visual appearance from a static scene can barely provide informative cues, or locating the objects as a whole even under partial occlusion. To this end, we make the following contributions: (i) In order to train a motion segmentation model, we propose a scalable pipeline for generating synthetic training data, significantly reducing the requirements for labour-intensive annotations; (ii) We introduce a dual-head architecture (hybrid of ConvNets and Transformer) that takes a sequence of optical flows as input, and learns to segment the moving objects even when they are partially occluded or stop moving at certain points in videos; (iii) We conduct thorough ablation studies to analyse the critical components in data simulation, and validate the necessity of Transformer layers for aggregating temporal information and for developing object permanence. When evaluating on the MoCA camouflage dataset, the model trained only on synthetic data demonstrates state-of-the-art segmentation performance, even outperforming strong supervised approaches. In addition, we also evaluate on the popular benchmarks DAVIS2016 and SegTrackv2, and show competitive performance despite only processing optical flow. The project webpage is at: www.robots.ox.ac.uk/~vgg/research/simo/. © 2021. The copyright of this document resides with its authors.</t>
  </si>
  <si>
    <t>This paper uses Neural ODE (NODE) based models to generate continuous medical time series. We also introduce a new technique to design the generative adversarial network (GAN) with Neural ODE (NODE) based Generator and Discriminator. During the Performace evaluation of the proposed model, we find that data generated by a NODE-based generator is more continuous than traditional GAN. Therefore, the proposed GAN model becomes more robust. On the other hand, the traditional GAN model demonstrates unstable training and unsupervised learning, which often make it difficult to determine the quality of the result. For this work, we design NODE based models as a generator and a discriminator to make the GAN model datadriven. The data-driven approach helps us overcome the unstable training of the traditional GAN model and improve the quality of the result. We used different evaluation metrics to quantitatively assess generated synthetic data for real-world applications and data analysis. We also evaluate the existing GAN model and the proposed models to understand the comparative efficiency of medical data synthesis. © 2021 IEEE.</t>
  </si>
  <si>
    <t>One of the limiting factors in training data-driven, rare-event prediction algorithms is the scarcity of the events of interest resulting in an extreme imbalance in the data. There have been many methods introduced in the literature for overcoming this issue; simple data manipulation through undersampling and oversampling, utilizing cost-sensitive learning algorithms, or by generating synthetic data points following the distribution of the existing data. While synthetic data generation has recently received a great deal of attention, there are real challenges involved in doing so for high-dimensional data such as multivariate time series. In this study, we explore the usefulness of the conditional generative adversarial network (CGAN) as a means to perform data-informed oversampling in order to balance a large dataset of multivariate time series. We utilize a flare forecasting benchmark dataset, named SWAN-SF, and design two verification methods to both quantitatively and qualitatively evaluate the similarity between the generated minority and the ground-truth samples. We further assess the quality of the generated samples by training a classical, supervised machine learning algorithm on synthetic data, and testing the trained model on the unseen, real data. The results show that the classifier trained on the data augmented with the synthetic multivariate time series achieves a significant improvement compared with the case where no augmentation is used. The popular flare forecasting evaluation metrics, TSS and HSS, report 20-fold and 5-fold improvements, respectively, indicating the remarkable statistical similarities, and the usefulness of CGAN-based data generation for complicated tasks such as flare forecasting. © 2021, Springer Nature Switzerland AG.</t>
  </si>
  <si>
    <t>As the usage of drones increases with lowered costs and improved drone technology, drone detection emerges as a vital object detection task. However, detecting distant drones under unfavorable conditions, namely weak contrast, long-range, low visibility, requires effective algorithms. Our method approaches the drone detection problem by fine-tuning a YOLOv5 model with real and synthetically generated data using a Kalman-based object tracker to boost detection confidence. Our results indicate that augmenting the real data with an optimal subset of synthetic data can increase the performance. Moreover, temporal information gathered by object tracking methods can increase performance further.  © 2021 IEEE.</t>
  </si>
  <si>
    <t>This work explores the generation of synthetic time-series of dynamic thermal line rating data and Alberta Electric System Operator's hourly pool price data using Wasserstein Generative Adversarial Networks, as part of a larger study on transmission line reliability. The generation of synthetic data is required due to a limited size of the available dataset. Synthetic data can aid in training deep learning and reinforcement learning models. The data is generated for 100 time-steps and is evaluated using quantitative metrics and qualitative assessment methods. Results show that the maximum mean discrepancy loss stabilizes and the trained Wasserstein generative adversarial network is able to reproduce the desired frequency distributions as well as produce a good overlap in the principal component analysis decomposition between the real and synthetic data. The final inspection of the produced synthetic data on both datasets is satisfactory. © 2021 IEEE.</t>
  </si>
  <si>
    <t>Recent advances in robust self-calibration have made it possible to estimate microphone positions and at least partial sound source positions using ambient sound. However, there are limits on how well sound source paths can be recovered using state-of-the-art techniques. In this paper we develop and evaluate several techniques to extend partial and incomplete solutions. We present minimal solvers for sound source positioning using non-overlapping pairs of microphone positions and their respective time-difference measurements, and show how these new solvers can be used in a hypothesis and test setting. We also investigate techniques that exploit temporal smoothness of the sound source paths. The different techniques are evaluated on both real and synthetic data, and compared to several state-of-the-art techniques for time-difference-of-arrival multilateration. © 2021 European Signal Processing Conference. All rights reserved.</t>
  </si>
  <si>
    <t>Data augmentation is a commonly used technique in data science for improving the robustness and performance of machine learning models. The purpose of the paper is to study the feasibility of generating synthetic data points of temporal nature towards this end. A general approach named DAuGAN (Data Augmentation using Generative Adversarial Networks) is presented for identifying poorly represented sections of a time series, studying the synthesis and integration of new data points, and performance improvement on a benchmark machine learning model. The problem is studied and applied in the domain of algorithmic trading, whose constraints are presented and taken into consideration. The experimental results highlight an improvement in performance on a benchmark reinforcement learning agent trained on a dataset enhanced with DAuGAN to trade a financial instrument.  © 2021 Andrei Bratu and Gabriela Czibula.</t>
  </si>
  <si>
    <t>Objective: Simulating electronic health record data offers an opportunity to resolve the tension between data sharing and patient privacy. Recent techniques based on generative adversarial networks have shown promise but neglect the temporal aspect of healthcare. We introduce a generative framework for simulating the trajectory of patients' diagnoses and measures to evaluate utility and privacy. Materials and Methods: The framework simulates date-stamped diagnosis sequences based on a 2-stage process that 1) sequentially extracts temporal patterns from clinical visits and 2) generates synthetic data conditioned on the learned patterns. We designed 3 utility measures to characterize the extent to which the framework maintains feature correlations and temporal patterns in clinical events. We evaluated the framework with billing codes, represented as phenome-wide association study codes (phecodes), from over 500 000 Vanderbilt University Medical Center electronic health records. We further assessed the privacy risks based on membership inference and attribute disclosure attacks. Results: The simulated temporal sequences exhibited similar characteristics to real sequences on the utility measures. Notably, diagnosis prediction models based on real versus synthetic temporal data exhibited an average relative difference in area under the ROC curve of 1.6% with standard deviation of 3.8% for 1276 phecodes. Additionally, the relative difference in the mean occurrence age and time between visits were 4.9% and 4.2%, respectively. The privacy risks in synthetic data, with respect to the membership and attribute inference were negligible. Conclusion: This investigation indicates that temporal diagnosis code sequences can be simulated in a manner that provides utility and respects privacy.  © 2020 The Author(s) 2020. Published by Oxford University Press on behalf of the American Medical Informatics Association. All rights reserved. For permissions, please email: journals.permissions@oup.com.</t>
  </si>
  <si>
    <t>Training network models to accurately respond to market fluctuations requires access to vast amounts of data. Data availability is strictly bound to the market's evolution, which updates only on a daily basis. In this paper, we propose several solutions based on Generative Adversarial Networks for providing artificially generated time series data with realistic properties. The main challenge here is the specificity of the target data, which has properties that are difficult to control and have wide variations in time, e.g., central moment statistics, autocorrelation or cluster volatility. Another contribution is in assessing the quality of synthetic data, in general, as there is no standard metric for this. Experimental validation is carried out on real-world financial data retrieved from the US stock market. © 2021 European Signal Processing Conference. All rights reserved.</t>
  </si>
  <si>
    <t>This paper presents a systematic review of Python packages with a focus on time series analysis. The objective is to provide (1) an overview of the different time series analysis tasks and preprocessing methods implemented, and (2) an overview of the development characteristics of the packages (e.g., documentation, dependencies, and community size). This review is based on a search of literature databases as well as GitHub repositories. Following the filtering process, 40 packages were analyzed. We classified the packages according to the analysis tasks implemented, the methods related to data preparation, and the means for evaluating the results produced (methods and access to evaluation data). We also reviewed documentation aspects, the licenses, the size of the packages’ community, and the dependencies used. Among other things, our results show that forecasting is by far the most frequently implemented task, that half of the packages provide access to real datasets or allow generating synthetic data, and that many packages depend on a few libraries (the most used ones being numpy, scipy and pandas). We hope that this review can help practitioners and researchers navigate the space of Python packages dedicated to time series analysis. We also provide an updated list of the reviewed packages online. © 2021 by the authors.</t>
  </si>
  <si>
    <t>Despite being a critical component of Earth's water cycle, much remains unknown about freshwater fluxes in the world's rivers. Discharge can be estimated in situ by monitoring water surface elevation yet the declining worldwide coverage of gauges makes global discharge quantification challenging. Numerous studies have shown that satellite radar altimetry could provide global discharge estimates. In anticipation such groundbreaking datasets, one key question remains unanswered: how accurately could the various orbital configurations of altimetry missions capture global discharge distributions under optimal retrieval conditions? We here generate an idealized synthetic global discharge data set following mission orbits, and present the first evaluation of various spatiotemporal sampling strategies on global discharge distribution estimation. Our data are produced by superimposing six measurement footprints representing nine altimetry missions onto existing global discharge simulations. While this approach assumes accurate simulations and ignores uncertainties in spaceborne discharge estimation, it allows for an upper limit assessment of how satellite missions might capture global characteristics of hydrographs. We show that most orbits used could lead to accurate global mean flow distribution (&lt;7%), which was expected but never demonstrated. We also find that accurate distributions of minimum flow (respectively, maximum flow and peak flow duration) require revisit times more frequent than 10 (respectively, 5 and 5) days, that is, finer than allowed by existing orbital strategies, and that global extreme discharge and peak flow distributions rely on temporal frequency rather than spatial coverage. Our analysis could inform future mission development and our data set be used to support potential global gap-filling experiments. © 2020.Princeton University and Jet Propulsion Laboratory. California Institute of Technology. Government sponsorship acknowledged.</t>
  </si>
  <si>
    <t>This paper explores the potential for performing temporal semantic segmentation in the context of agricultural robotics without temporally labelled data. We achieve this by proposing to generate virtual temporal samples from labelled still images. By exploiting the relatively static scene and assuming that the robot (camera) moves we are able to generate virtually labelled temporal sequences with no extra annotation effort. Normally, to train a recurrent neural network (RNN), labelled samples from a video (temporal) sequence are required which is laborious and has stymied work in this direction. By generating virtual temporal samples, we demonstrate that it is possible to train a lightweight RNN to perform semantic segmentation on two challenging agricultural datasets. Our results show that by training a temporal semantic segmenter using virtual samples we can increase the performance by an absolute amount of 4.6 and 4.9 on sweet pepper and sugar beet datasets, respectively. This indicates that our virtual data augmentation technique is able to accurately classify agricultural images temporally without the use of complicated synthetic data generation techniques nor with the overhead of labelling large amounts of temporal sequences. © 2021, Springer Nature Switzerland AG.</t>
  </si>
  <si>
    <t>Data augmentation is an important data mining task that has been highly adopted to resolve class imbalance problems and provide more input to data-hungry models. For the case of time series data, the data augmentation method needs to take into consideration the dependence of the variables. In this paper, we propose a new model that preserves important relations between variables while performing time series data augmentation. In particular, we combine shapelets transform and Synthetic Minority Oversampling Technique (SMOTE) models to achieve the aforementioned goal. By using shapelets transform, the most prominent shapelets are extracted from the training set and used during the oversampling process. To make the most use of important shapelets, our proposed method preserves the extracted shapelets as the key part in the synthetic data sample. Then for the other parts of each synthetic data sample, we use SMOTE to generate the remaining data points. Compared with pure SMOTE, our method makes full use of important shapelets to maintain the important correlations between interdependent variables, which also can provide more interpretive information. © 2021 IEEE.</t>
  </si>
  <si>
    <t>Time-series modeling is a well-studied topic of classical analysis and machine learning. However, large datasets are required to obtain the model with a better prediction quality with the increasing model complexity. Therefore, some applications demand synthetic datasets that are preserving modeling-sensitive properties. Another application of synthetic data is data anonymization. The synthetic data generation algorithm may be split into two parts: the time-series modeling and the synthetic data generation parts. The model must be interpretable to obtain the synthetic data with good quality. The model parameter interpretation allows controlling generation by adding noise to different groups of parameters. In the paper, the evolutionary multi-objective closed-form algebraic expressions discovery approach that allows obtaining the model in the form that may be analyzed using the mathematics is proposed. The analysis allows the interpretation of the model parameters for the controllable generation of the synthetic data. The notion of synthetic data quality is discussed. The examples of the synthetic time-series generation based on two datasets with different properties are shown.  © 2021 The Author(s).</t>
  </si>
  <si>
    <t>Time series data generation has drawn increasing attention in recent years. Several generative adversarial network (GAN) based methods have been proposed to tackle the problem usually with the assumption that the targeted time series data are well-formatted and complete. However, real-world time series (RTS) data are far away from this utopia, e.g., long sequences with variable lengths and informative missing data raise intractable challenges for designing powerful generation algorithms. In this paper, we propose a novel generative framework for RTS data - RTSGAN to tackle the aforementioned challenges. RTSGAN first learns an encoder-decoder module which provides a mapping between a time series instance and a fixed-dimension latent vector and then learns a generation module to generate vectors in the same latent space. By combining the generator and the decoder, RTSGAN is able to generate RTS which respect the original feature distributions and the temporal dynamics. To generate time series with missing values, we further equip RTSGAN with an observation embedding layer and a decide-and-generate decoder to better utilize the informative missing patterns. Experiments on the four RTS datasets show that the proposed framework outperforms the previous generation methods in terms of synthetic data utility for downstream classification and prediction tasks. Our code is available at https://seqml.github.io/rtsgan.  © 2021 IEEE.</t>
  </si>
  <si>
    <t>Access to medical data is often restricted due to privacy laws e.g. HIPAA and GDPR. We address the viability of substituting real data with synthetic data to protect privacy while maintaining utility. Medical data records are fundamentally longitudinal, with one patient having multiple health events influenced by covariates like gender, age etc. Synthesis of medical data, hence, falls under time-series generative modeling. We demonstrate methods to measure synthetic medical time-series quality on datasets from previously published synthetic data research. We deploy four time-series metrics to quantify resemblance in synthetic and real covariate plots while comparing baseline data generation methods. © 2021 ESANN Intelligence and Machine Learning. All rights reserved.</t>
  </si>
  <si>
    <t>In this paper, a hybrid data augmentation technique for short-term time series prediction is proposed in order to overcome the underfitting problem in deep learning models based on recurrent neural networks such as Long Short-Term Memory (LSTM) and Gated Recurrent Unit (GRU). The proposal hybrid technique consists of the combination of two basic data augmentation techniques that are generally used for time series classification, these are: time-warping and jittering. Time-warping allows the generation of synthetic data between each pair of values in the time series, extending its length, while jittering allows the synthetic data generated to be non-linear. To evaluate the proposal technique, it’s experimented with three non-seasonal short-term time series of Perú: CO2 emissions per capita, renewable energy consumption and Covid-19 positive cases, it is considered that predicting non-seasonal time series is more difficult than seasonal ones. The results show that the regression models based on recurrent neural networks using the selected time series with data augmentation improve results between 16.318% and 42.1426% . © The Author(s), under exclusive license to Springer Nature Switzerland AG 2021</t>
  </si>
  <si>
    <t>Simultaneous source shooting or blended acquisition, which allows a temporal overlap between shot records, has been proposed as a method for substantially reducing the acquisition cost and improving data quality. Deblending followed by traditional processing steps is still the dominant way of dealing with blended data. As we know, the strong reflectivity of the sea surface results in ghost wavefields at the source and the receiver side. The removal of these ghost wavefields is a well-known data preprocessing step to improve the image resolution. In the standard processing workflow, deblending and source deghosting approach are applied in sequence. Thus, each step is likely to generate its own artifacts. Therefore, We proposed an integrated method-joint deblending and source deghosting method with focal transformation using sparse inversion. Synthetic data example demonstrates the joint approach is better than the sequential processing method. Copyright© (2021) by the European Association of Geoscientists &amp; Engineers (EAGE) All rights reserved.</t>
  </si>
  <si>
    <t>Recent publications on automatic-speech-recognition (ASR) have a strong focus on attention encoder-decoder (AED) architectures which tend to suffer from over-fitting in low resource scenarios. One solution to tackle this issue is to generate synthetic data with a trained text-to-speech system (TTS) if additional text is available. This was successfully applied in many publications with AED systems, but only very limited in the context of other ASR architectures. We investigate the effect of varying pre-processing, the speaker embedding and input encoding of the TTS system w.r.t. the effectiveness of the synthesized data for AED-ASR training. Additionally, we also consider internal language model subtraction for the first time, resulting in up to 38% relative improvement. We compare the AED results to a state-of-the-art hybrid ASR system, a monophone based system using connectionist-temporal-classification (CTC) and a monotonic transducer based system. We show that for the later systems the addition of synthetic data has no relevant effect, but they still outperform the AED systems on LibriSpeech-100h. We achieve a final word-error-rate of 3.3%/10.0% with a hybrid system on the clean/noisy test-sets, surpassing any previous state-of-the-art systems on Librispeech-100h that do not include unlabeled audio data. © 2021 IEEE.</t>
  </si>
  <si>
    <t>Extracting temporal information is critical to process health-related text. Temporal information extraction is a challenging task for language models because it requires processing both texts and numbers. Moreover, the fundamental challenge is how to obtain a large-scale training dataset. To address this, we propose a synthetic data generation algorithm. Also, we propose a novel multi-task temporal information extraction model and investigate whether multi-task learning can contribute to performance improvement by exploiting additional training signals with the existing training data. For experiments, we collected a custom dataset containing unstructured texts with temporal information of sleep-related activities. Experimental results show that utilising synthetic data can improve the performance when the augmentation factor is 3. The results also show that when multi-task learning is used with an appropriate amount of synthetic data, the performance can significantly improve from 82. to 88.6 and from 83.9 to 91.9 regarding micro-and macro-average exact match scores of normalised time prediction, respectively. © 2021 Association for Computational Linguistics.</t>
  </si>
  <si>
    <t>Generation of synthetic data is a challenging task. There are only a few significant works on RGB video generation and no pertinent works on RGB-D data generation. In the present work, we focus our attention on synthesizing RGB-D data which can further be used as dataset for various applications like object tracking, gesture recognition, and action recognition. This paper has put forward a proposal for a novel architecture that uses conditional deep 3D-convolutional generative adversarial networks to synthesize RGB-D data by exploiting 3D spatio-temporal convolutional framework. The proposed architecture can be used to generate virtually unlimited data. In this work, we have presented the architecture to generate RGB-D data conditioned on class labels. In the architecture, two parallel paths were used, one to generate RGB data and the second to synthesize depth map. The output from the two parallel paths is combined to generate RGB-D data. The proposed model is used for video generation at 30 fps (frames per second). The frame referred here is an RGB-D with the spatial resolution of 512 × 512. © 2021 Richa Sharma et al.</t>
  </si>
  <si>
    <t>In tasks such as tracking, time-series data inevitably carry missing observations. While traditional tracking approaches can handle missing observations, recurrent neural networks (RNNs) are designed to receive input data in every step. Furthermore, current solutions for RNNs, like omitting the missing data or data imputation, are not sufficient to account for the resulting increased uncertainty. Towards this end, this paper introduces an RNN-based approach that provides a full temporal filtering cycle for motion state estimation. The Kalman filter inspired approach enables to deal with missing observations and outliers. For providing a full temporal filtering cycle, a basic RNN is extended to take observations and the associated belief about its accuracy into account for updating the current state. An RNN prediction model, which generates a parametrized distribution to capture the predicted states, is combined with an RNN update model, which relies on the prediction model output and the current observation. By providing the model with masking information, binary-encoded missing events, the model can overcome limitations of standard techniques for dealing with missing input values. The model abilities are demonstrated on synthetic data reflecting prototypical pedestrian tracking scenarios. © 2021, Springer Nature Switzerland AG.</t>
  </si>
  <si>
    <t>Tabular datasets are ubiquitous in data science applications. Given their importance, it seems natural to apply state-of-the-art deep learning algorithms in order to fully unlock their potential. Here we propose neural network models that represent tabular time series that can optionally leverage their hierarchical structure. This results in two architectures for tabular time series: one for learning representations that is analogous to BERT and can be pre-trained end-to-end and used in downstream tasks, and one that is akin to GPT and can be used for generation of realistic synthetic tabular sequences. We demonstrate our models on two datasets: a synthetic credit card transaction dataset, where the learned representations are used for fraud detection and synthetic data generation, and on a real pollution dataset, where the learned encodings are used to predict atmospheric pollutant concentrations. Code and data are available at https://github.com/IBM/TabFormer. © 2021 Institute of Electrical and Electronics Engineers Inc.. All rights reserved.</t>
  </si>
  <si>
    <t>Machine learning modeling techniques have emerged as a potential means for predicting algal blooms. In this study, synthetic spatio-temporal water quality data for a river section were generated with a 3D water quality model and used to investigate the capability of a convolutional neural network (CNN) for predicting harmful cyanobacterial blooms. The CNN model displayed a reasonable capacity for short-term predictions of cyanobacteria (Microcystis) biomass. In the nowcasting of Microcystis, the CNN performance had a Nash-Sutcliffe Efficiency (NSE) of 0.87. An increase in the forecast lead time resulted in a decrease in the prediction accuracy, reducing the NSE from 0.87 to 0.58. As the spatial observation density increased from 20% to 100% of the input image grids, the CNN prediction NSE had improved from 0.70 to 0.84. Adding noise to the data resulted in accuracy deterioration, but even at the noise amplitude of 10%, the accuracy was acceptable for some applications, with NSE = 0.76. Visualization of the CNN results characterized its performance variations across the studied river reach. Overall, this study successfully demonstrated the capability of the CNN model for cyanobacterial bloom prediction using high temporal frequency images. © 2020 Elsevier Ltd</t>
  </si>
  <si>
    <t>The trajectory of traffic participants is an essential source for pattern mining and knowledge discovery in urban mobility. However, real-world trajectory data are often not publicly available due to privacy concerns or intellectual property constraints. Although some simulators or synthetic trajectory datasets have been proposed, many of them only consider the spatial-temporal aspects of the trajectory data, but ignore other contextual information that could impact trajectories. On one hand, trajectories are usually associated with and affected by user profiles (e.g., a person's daily routines and preferred modes of transportation). On the other hand, an individual's movements are also affected by environmental conditions and interactions with other traffic participants, particularly in urban scenarios (e.g., routing choices due to congestion or road conditions). Such contextual trajectories provide a more realistic representation of the mobility patterns of traffic participants. Due to the lack of such datasets or trace generators, this work presents ConTraSim (&lt;u&gt;Con&lt;/u&gt;textual &lt;u&gt;Tra&lt;/u&gt;jectory &lt;u&gt;Sim&lt;/u&gt;ulation), a novel approach for generating contextual trajectories based on the Simulation of Urban Mobility (SUMO) traffic simulator. More specifically, the proposed approach is designed to produce GPS traces annotated by contextual information that mimic the movements of multiple types of traffic participants in urban areas. As a case study, we also generate a sample dataset using the proposed method and compare it to real-world data to demonstrate how well the synthetic data reflects real-world data characteristics.  © 2020 ACM.</t>
  </si>
  <si>
    <t>Recognizing fine-grained hand activities has widely attracted the research community’s attention in recent years. However, rather than enriched sen-sor-based datasets of whole-body activities, there are limited data available for acceler-ator-based fine-grained hand activities. In this paper, we propose a purely convolution-based Generative Adversarial Networks (GAN) approach for data augmentation on accelerator-based temporal data of fine-grained hand activities. The approach consists of 2D-Convolution discriminator and 2D-Transposed-Convolution generator that are shown capable of learning the distribution of re-shaped sensor-based data and generating synthetic instances that well reserve the cross-axis co-relation. We evaluate the usability of synthetic data by expanding existing datasets and improving the state-of-the-art classifier’s test accuracy. The in-nature unreadable sensor-based data is interpreted by introducing visualization methods including axis-wise heatmap and model-oriented decision explanation. The experiments show that our approach can effectively improve the classifier’s test accuracy by GAN-based data augmentation while well preserving the authenticity of synthetic data. © 2021, Springer Nature Singapore Pte Ltd.</t>
  </si>
  <si>
    <t>The increasing integration of renewable energy in electric power systems focuses attention on realistic representation of “net load” because it aggregates the information from both demand and the renewable supply side; net load is the remaining demand that must be met by non-renewable resources. However, the net load data is not readily accessible because of cost, privacy and security concerns. Furthermore, even if historical data is available, multiple stochastic scenarios are often needed for a wide range of power system applications. To address these issues, this paper proposes a stochastic synthetic net load profile generation approach. A seasonal detrending technique is combined with the modified Fractional Gaussian Noise method to deal with the complex multi-periodic seasonal trends in the net load profile. A thorough statistical validation and temporal correlation check are performed to show the quality of the synthetic data. The benefits of the synthetic data are demonstrated by a microgrid energy management problem. © 2021 IEEE Computer Society. All rights reserved.</t>
  </si>
  <si>
    <t>Partial correlation-based connectivity networks can describe the direct connectivity between features while avoiding spurious effects, and hence they can be implemented in diagnosing complex dynamic multivariate systems. However, existing studies mainly focus on single systems that are ill-equipped for incremental learning. Moreover, related methods estimate temporal connectivity network by imposing only sparse regularization without integrating pattern priors (e.g., inter-system shared pattern and intra-system intrinsic pattern), which have been proven effective in limiting noise interference. To this end, we develop an adaptive connectivity estimation model that incorporates prior patterns, namely Sparse Adaptive Meta-Learning Connectivity Network (SAMCN). Specifically, our model extends ideas of the gradient-based meta-learning to capture inter-system shared prior information by generating fast adaptive initialization parameters for the connectivity matrix. Then, a sparse variational autoencoder is proposed to generate a weight matrix for sparse regularization penalty in reweighted LASSO, which helps extract intra-system intrinsic patterns (local manifold structure). Experimental results on both synthetic data and real-world datasets demonstrate that our method is capable of adequately capturing the aforementioned pattern priors. Further, experiments from corresponding classification tasks validate the strength of the prior pattern-aware features connectivity network in resulting in better classification performance. © 2020 IEEE.</t>
  </si>
  <si>
    <t>From the ad network standpoint, a user’s activity is a multi-type sequence of temporal events consisting of event types and time intervals. Understanding user patterns in ad networks has received increasing attention from the machine learning community. Particularly, the problems of fraud detection, Conversion Rate (CVR), and Click-Through Rate (CTR) prediction are of interest. However, the class imbalance between major and minor classes in these tasks can bias a machine learning model leading to poor performance. This study proposes using two multi-type (continuous and discrete) training approaches for GANs to deal with the limitations of traditional GANs in passing the gradient updates for discrete tokens. First, we used the Reinforcement Learning (RL)-based training approach and then, an approximation of the multinomial distribution parameterized in terms of the softmax function (Gumble-Softmax). Our extensive experiments based on synthetic data have shown the trained generator can generate sequences with desired properties measured by multiple criteria. © 2021, Springer Nature Switzerland AG.</t>
  </si>
  <si>
    <t>In this paper, a hybrid data augmentation technique for short-term time series prediction is proposed in order to overcome the underfitting problem in deep learning models based on recurrent neural networks such as Long Short-Term Memory (LSTM) and Gated Recurrent Unit (GRU). The proposal hybrid technique consists of the combination of two basic data augmentation techniques that are generally used for time series classification, these are: time-warping and jittering. Time-warping allows the generation of synthetic data between each pair of values in the time series, extending its length, while jittering allows the synthetic data generated to be non-linear. To evaluate the proposal technique, it’s experimented with three non-seasonal short-term time series of Perú: CO2 emissions per capita, renewable energy consumption and Covid-19 positive cases, it is considered that predicting non-seasonal time series is more difficult than seasonal ones. The results show that the regression models based on recurrent neural networks using the selected time series with data augmentation improve results between 16.318% and 42.1426%. © 2021, The Author(s), under exclusive license to Springer Nature Switzerland AG.</t>
  </si>
  <si>
    <t>Depth estimation in colonoscopy images provides geometric clues for downstream medical analysis tasks, such as polyp detection, 3D reconstruction, and diagnosis. Recently, deep learning technology has made significant progress in monocular depth estimation for natural scenes. However, without sufficient ground truth of dense depth maps for colonoscopy images, it is significantly challenging to train deep neural networks for colonoscopy depth estimation. In this paper, we propose a novel approach that makes full use of both synthetic data and real colonoscopy videos. We use synthetic data with ground truth depth maps to train a depth estimation network with a generative adversarial network model. Despite the lack of ground truth depth, real colonoscopy videos are used to train the network in a self-supervision manner by exploiting temporal consistency between neighboring frames. Furthermore, we design a masked gradient warping loss in order to ensure temporal consistency with more reliable correspondences. We conducted both quantitative and qualitative analysis on an existing synthetic dataset and a set of real colonoscopy videos, demonstrating the superiority of our method on more accurate and consistent depth estimation for colonoscopy images. © 2021, Springer Nature Switzerland AG.</t>
  </si>
  <si>
    <t>Limited data access is a longstanding barrier to data-driven research and development in the networked systems community. In this work, we explore if and how generative adversarial networks (GANs) can be used to incentivize data sharing by enabling a generic framework for sharing synthetic datasets with minimal expert knowledge. As a specific target, our focus in this paper is on time series datasets with metadata (e.g., packet loss rate measurements with corresponding ISPs). We identify key challenges of existing GAN approaches for such workloads with respect to fidelity (e.g., long-term dependencies, complex multidimensional relationships, mode collapse) and privacy (i.e., existing guarantees are poorly understood and can sacrifice fidelity). To improve fidelity, we design a custom workflow called DoppelGANger (DG) and demonstrate that across diverse real-world datasets (e.g., bandwidth measurements, cluster requests, web sessions) and use cases (e.g., structural characterization, predictive modeling, algorithm comparison), DG achieves up to 43% better fidelity than baseline models. Although we do not resolve the privacy problem in this work, we identify fundamental challenges with both classical notions of privacy and recent advances to improve the privacy properties of GANs, and suggest a potential roadmap for addressing these challenges. By shedding light on the promise and challenges, we hope our work can rekindle the conversation on workflows for data sharing. © 2020 Owner/Author.</t>
  </si>
  <si>
    <t>Estimation of the effective reproductive number Rt is important for detecting changes in disease transmission over time. During the Coronavirus Disease 2019 (COVID-19) pandemic, policy makers and public health officials are using Rt to assess the effectiveness of interventions and to inform policy. However, estimation of Rt from available data presents several challenges, with critical implications for the interpretation of the course of the pandemic. The purpose of this document is to summarize these challenges, illustrate them with examples from synthetic data, and, where possible, make recommendations. For near real-time estimation of Rt, we recommend the approach of Cori and colleagues, which uses data from before time t and empirical estimates of the distribution of time between infections. Methods that require data from after time t, such as Wallinga and Teunis, are conceptually and methodologically less suited for near real-time estimation, but may be appropriate for retrospective analyses of how individuals infected at different time points contributed to the spread. We advise caution when using methods derived from the approach of Bettencourt and Ribeiro, as the resulting Rt estimates may be biased if the underlying structural assumptions are not met. Two key challenges common to all approaches are accurate specification of the generation interval and reconstruction of the time series of new infections from observations occurring long after the moment of transmission. Naive approaches for dealing with observation delays, such as subtracting delays sampled from a distribution, can introduce bias. We provide suggestions for how to mitigate this and other technical challenges and highlight open problems in Rt estimation. © 2020 Gostic et al. This is an open access article distributed under the terms of the Creative Commons Attribution License, which permits unrestricted use, distribution, and reproduction in any medium, provided the original author and source are credited.</t>
  </si>
  <si>
    <t>Label Scarcity and Data Augmentation have long been challenging problems in the research of Human-oriented Artificial Intelligence. Following the trends of Deep Learning, Human Activity Recognition (HAR) tasks have been significantly optimized in the recent decade with handful of industrial applications on health evaluation and security monitoring. Nevertheless, data acquisition on human activities has been increasingly problematic considering the limited sensor resources and high cost of investment on labor of human volunteers. In this paper, we propose a pioneering unified architecture of convolutional generative adversarial networks, namely ActivityGAN, to effectively generate sensor-based data simulating human physical activities. This architecture comprises of a generation model which is a stack of one-dimensional convolution (1D-convolution) and transposed convolution (1D-transposed convolution) layers, and a discrimination model which employs two-dimensional convolution networks (2D-convolution) with reshaped input of time series. We train the proposed architecture on a collection of activity data and evaluate the generator's output, namely synthetic data, with three approaches of visualization. We then assess the usability of synthetic data by evaluating the test accuracy of models trained with mixed real and synthetic data or with synthetic data that substitutes real data. The study's results show that our proposed architecture is able to generate sufficient synthetic data which are distinguishable by visualization techniques and trainable for HAR machine learning models. © 2020 ACM.</t>
  </si>
  <si>
    <t>In this paper, we provide an in-depth study of the performance of spatio-temporal queries in document-oriented NoSQL stores. Existing NoSQL stores provide limited support for spatial data and (quite often) no native support for spatio-temporal data. As a result, the performance of query execution over large collections of spatio-temporal data is often suboptimal. We present an approach for indexing spatio-temporal data, which is applicable to any NoSQL store that provides key-based access to data without modifications to its code, and we show how to generate data partitions that preserve data locality. Moreover, we show the impact of indexing and partitioning on the number of cluster nodes that serve a query, and we discuss the advantages and disadvantages for different applications. We adopt a methodology for the evaluation of spatio-temporal range queries, which can serve as a benchmark. In our experiments, we focus on MongoDB (as a representative NoSQL store that provides spatial support) and we study the impact of indexing spatio-temporal data on performance, using both real-life and synthetic data sets in a medium-sized cluster. © 2021 Copyright held by the owner/author(s).</t>
  </si>
  <si>
    <t>Most existing research works involving deep learning focus on performance improvement by developing new architectures or regularizers. However, in this paper we study the modeling of uncertainty in recurrent networks for the application of student response modeling, more specifically, knowledge tracing. Knowledge tracing is an application of time series machine learning. It consists of inferring the mastery level of a skill for a student as they navigate a question bank, thus adjusting curriculum for efficient learning. Deep Knowledge Tracing (DKT) takes the deep learning approach for knowledge tracing and has achieved better results than models like Bayesian Knowledge Tracing (BKT) and Performance Factor Analysis (PFA). However, the opaqueness of these deep knowledge tracing models also brings some criticisms. Providing an uncertainty score for each prediction helps mitigate this opaqueness. To investigate uncertainty modeling in DKT, we first examine a popular way of modeling data dependent uncertainties using Monte Carlo and show how it is insufficient to model variance in data. Second, we show how to incorporate sensible uncertainties by explicitly regularizing the cross entropy loss function. Third, we evaluate our method both in three different real datasets and in a more controlled way using synthetic data. Using synthetic data allows us to quantitatively understand the generated uncertainties. The results show that our method provides comparable results with standard deep knowledge tracing models as well as meaningful prediction uncertainties. © 2020 Elsevier B.V.</t>
  </si>
  <si>
    <t>Overfitting is an inevitable phenomenon when applying deep learning techniques to financial data, given the relative scarcity of available historical data and the ever-changing nature of financial series. This seemingly unavoid-able pitfall has heavily impaired the application of many machine learning techniques, such as deep or reinforcement learning, to financial settings. Data augmentation can be an option to circumvent this, specifically generative adversarial networks (GANs). GANs are a type of neural network architecture that focuses on sample generation. Through adversarial training, the GAN can implicitly learn the underlying structure inherent to the dynamics of financial series and acquire the capacity to generate scenarios that share many similarities to those seen in the historic time series. In this article, the authors propose a data augmentation technique using the Wasserstein GAN with gradient penalty and show how training deep models on synthetic data mitigates overfitting, improving their performance on test data when compared to models trained solely on real data. © 2019 With Intelligence Ltd.</t>
  </si>
  <si>
    <t>In this work we apply statistical mechanics tools to infer cardiac pathologies over a sample of M patients whose heart rate variability has been recorded via 24 h Holter device and that are divided in different classes according to their clinical status (providing a repository of labelled data). Considering the set of inter-beat interval sequences { r(i) } = { r1(i) , r2(i) , … , } , with i= 1 , … , M, we estimate their probability distribution P(r) exploiting the maximum entropy principle. By setting constraints on the first and on the second moment we obtain an effective pairwise (rn, rm) model, whose parameters are shown to depend on the clinical status of the patient. In order to check this framework, we generate synthetic data from our model and we show that their distribution is in excellent agreement with the one obtained from experimental data. Further, our model can be related to a one-dimensional spin-glass with quenched long-range couplings decaying with the spin–spin distance as a power-law. This allows us to speculate that the 1/f noise typical of heart-rate variability may stem from the interplay between the parasympathetic and orthosympathetic systems. © 2020, The Author(s).</t>
  </si>
  <si>
    <t>Data scarcity and class imbalance are common occurrences in healthcare datasets and have an adverse effect on classification performance of machine learning models. Artificial data generation in various applications can be used to handle these challenges. This article proposes a guided evolutionary synthesizer (GES), a tool derived from principles of genetic algorithm, and designed to generate artificial healthcare time series data for improving classification performance of machine learning models. We conducted a series of promising and confirmatory preliminary experiments performance using traditional machine learning and nonresidual convolutional neural network models to evaluate the effectiveness of GES synthetic on data classification. Motivated by the preliminary results, we conducted eight detailed experiments using residual neural network (ResNet), which demonstrated the flexibility of GES and the effectiveness of GES synthetic data in improving the classification performance of deep neural networks. These experiments use GES generated electrocardiogram (ECG) and electroencephalogram (EEG) datasets. Our findings show that models trained with GES synthetic data performed better than models trained with regular perturbed data, had better diagnostic performance for both EEG and ECG datasets, achieved better performance with lower training volume for EEG dataset, eased learning biases seen in the literature for ECG normal sinus and premature ventricular complex rhythms, and had better classification outcomes than comparable related work models trained with similar ECG classes.  © 1963-2012 IEEE.</t>
  </si>
  <si>
    <t>Gaussian Processes (GPs) provide powerful probabilistic frameworks for interpolation, forecasting, and smoothing, but have been hampered by computational scaling issues. Here we investigate data sampled on one dimension (e.g., a scalar or vector time series sampled at arbitrarily-spaced intervals), for which state-space models are popular due to their linearly-scaling computational costs. It has long been conjectured that state-space models are general, able to approximate any one-dimensional GP. We provide the first general proof of this conjecture, showing that any stationary GP on one dimension with vector-valued observations governed by a Lebesgue-integrable continuous kernel can be approximated to any desired precision using a specifically-chosen state-space model: the Latent Exponentially Generated (LEG) family. This new family offers several advantages compared to the general state-space model: it is always stable (no unbounded growth), the covariance can be computed in closed form, and its parameter space is unconstrained (allowing straightforward estimation via gradient descent). The theorem’s proof also draws connections to Spectral Mixture Kernels, providing insight about this popular family of kernels. We develop parallelized algorithms for performing inference and learning in the LEG model, test the algorithm on real and synthetic data, and demonstrate scaling to datasets with billions of samples. © 2021 Jackson Loper, David Blei, John P. Cunningham, Liam Paninski.</t>
  </si>
  <si>
    <t>A failure of a massive concrete dam could cause catastrophic consequences. The purpose of monitoring is to detect anomalies and damage at an early stage to prevent failure. Data-based models for anomaly detection are based on the hypothesis that the behaviour of an undamaged dam will follow an expected pattern, and deviation from this pattern is an indication of damage. In this study, simulations were used to create time series for an undamaged dam and three different damage scenarios at three different locations in the dam body. Three common data-based models were used to predict a dams crest displacements, both on the generated artificial data and the corresponding measurements from the dam. Prediction bands for future measurements were created, and the ten time-series were used to test the ability to detect damage. All models could detect instantaneous damage but struggle to detect progressive damage; the Neural network outperforms the two regression models. The choice of the mathematically optimal threshold limit leads to a large number of false alerts. Requiring three consecutive values outside the threshold before an alert is issued, increases the possibility to receive an early alert compared to the standard approach where observations are classified individually. © 2020 The Author(s). Published by Informa UK Limited, trading as Taylor &amp; Francis Group.</t>
  </si>
  <si>
    <t>Body waves can be extracted from correlation functions computed from seismic records even at teleseismic distances. Here we use P and PcP waves from the secondary microseism frequency band that are propagating between Europe and the Eastern United States to image the core–mantle boundary (CMB) and D” structure beneath the North Atlantic. This study presents the first 3-D image of the lower mantle obtained from ocean-generated microseism data. Robustness of our results is evaluated by comparing images produced by propagation in both directions. Our observations reveal complex patterns of lateral and vertical variations of P-wave reflectivity with a particularly strong anomaly extending upward in the lower mantle up to 2600 km deep. We compare these results with synthetic data and associate this anomaly to a Vp velocity increase above the CMB. Our image aims at promoting the study of the lower mantle with microseism noise excitations. © The Author(s) 2020.</t>
  </si>
  <si>
    <t>One main challenge in detecting built-up land cover changes using synthetic aperture radar (SAR) instruments is that complicated backscattering behaviours and the superimposition of speckles on rich textures cause a large number of false alarms. Using trajectory-based analyses from time-series SAR imagery can mitigate false alarms since the temporal variability in backscattering during construction improves discrimination capability. This paper presents an approach towards the detection of built-up land change based on a single-channel SAR stack. The proposed methodology includes the generation of a change indicator, the Markov modelling procedure and the delineation of changes over built-up areas. The generation of the change indicator aims to provide a feature with abundant contrast between changed and stable areas, a high signal-to-noise ratio and detail preservation. To this end, all temporal information is converted into a map of the coefficient of variation. After error removal, this change detector is combined with a Markov random field (MRF) criterion function. Rather than MRF modelling by iteration with very complex stochastic models, we propose using SAR temporal trajectory under a hypothesis test framework and interferometric coherence series to establish conditional density for each class. Then, the Graph-cuts theory is applied to delineate the boundary between changed and stable areas, followed by a binary classification procedure based on speckle divergence to exclude natural areas. The technique is tested on both synthetic data and two TerraSAR-X datasets covering representative areas with rich texture. We found that in a complex built environment that is challenging for classical change indicators and state-of-the-art techniques, the presented method can provide smaller overall error with better detail preservation. © 2020 International Society for Photogrammetry and Remote Sensing, Inc. (ISPRS)</t>
  </si>
  <si>
    <t>The use of the spatiotemporal data fusion method as an effective data interpolation method has received extensive attention in remote sensing (RS) academia. The enhanced spatial and temporal adaptive reflectance fusion model (ESTARFM) is one of the most famous spatiotemporal data fusion methods, as it is widely used to generate synthetic data. However, the ESTARFM algorithm uses moving windows with a fixed size to get the information around the central pixel, which hampers the efficiency and precision of spatiotemporal data fusion. In this paper, a modified ESTARFM data fusion algorithm that integrated the surface spatial information via a statistical method was developed. In the modified algorithm, the local variance of pixels around the central one was used as an index to adaptively determine the window size. Satellite images from two regions were acquired by employing the ESTARFM and modified algorithm. Results showed that the images predicted using the modified algorithm obtained more details than ESTARFM, as the frequency of pixels with the absolute difference of mean value of six bands’ reflectance between true observed image and predicted between 0 and 0.04 were 78% by ESTARFM and 85% by modified algorithm, respectively. In addition, the efficiency of the modified algorithm improved and the verification test showed the robustness of the modified algorithm. These promising results demonstrated the superiority of the modified algorithm to provide synthetic images compared with ESTARFM. Our research enriches the spatiotemporal data fusion method, and the automatic selection of moving window strategy lays the foundation of automatic processing of spatiotemporal data fusion on a large scale. © 2020 by the authors. Licensee MDPI, Basel, Switzerland.</t>
  </si>
  <si>
    <t>A framework for the generation of synthetic time-series transmission-level load data is presented. Conditional generative adversarial networks are used to learn the patterns of a real dataset of hourly-sampled week-long load profiles and generate unique synthetic profiles on demand, based on the season and type of load required. Extensive testing of the generative model is performed to verify that the synthetic data fully captures the characteristics of real loads and that it can be used for downstream power system and/or machine learning applications. © 2021 IEEE.</t>
  </si>
  <si>
    <t>Most conventional hydrological time series models, used for forecasting or synthetic data generation, are based on the stationary hypothesis. Hydrologic variables such as surface runoff discharge exhibit non-stationary behavior due to the effects of climate change or human activities. In this paper, a new methodology is proposed to analyze the uncertainty of the number and location of breakpoints in runoff time series. The non-stationary runoff time series is simulated by segmenting the series into stationary pieces, which follow an Auto-Regressive Moving Average (ARMA) process, based on the minimum description length (MDL) principle. The length of each piece and the order of the piecewise ARMA model are optimized using the Genetic Algorithm (GA). Several runoff time series with variable lengths are generated based on the observed data and the probability distribution function(s) (PDFs) of breakpoint location(s) are constructed. An optimal set of breakpoint locations are found for each generated runoff time series by minimizing the objective function based on the MDL. Finally, the PDF(s) of breakpoint location(s) is (are) constructed using the results of the mentioned optimization model. To evaluate the proposed methodology, it is applied to the case study of Zayandehrud River in Iran. According to the obtained breakpoint PDF for the runoff time series, three breakpoints around years of 1987, 1996 and 2006 are identified. The results are analyzed by investigating the time series of agricultural lands derived using remote sensing data and studying the impacts of interbasin water transfer projects implemented in the study area. Overall, investigating human-induced changes in the study area confirms the obtained shape of the PDF of runoff breakpoint and shows the good performance of the developed method for finding the number and location of breakpoints in the runoff time series. © 2020</t>
  </si>
  <si>
    <t>This work proposes learning to recognize objects from a small number of training examples collected and deployed in-situ. That is, from data collected where the objects are commonly placed or being used, perhaps after first encountering them, the learning algorithm immediately is able to recognize them again. We refer to this method-ology as in-situ learning, and it opposes to the conventional methodology of using complex data acquisition mechanisms, such as rotating tables or synthetic data, to build a large-scale dataset for training convolutional neural networks (ConvNets). To learn in-situ, we propose a novel loss function that generates discriminative features for known and unseen objects, by utilizing a regularization term that reduces the distance between features and their manifold centroid. Additionally, we propose a temporal filter that is particularly useful to quickly react to appearing objects on the scene, which depending on the distance between neighboring video-frame features, it applies a weighted average between the current and the previous frame. Our framework achieves state-of-the-art accuracy for in-situ and on-the-fly learning, for the case of known objects achieves an average increase in accuracy of 3.01%, an increase of 3.3% for novel objects, and an average increase of 7.07% for the combined case, compared with the closest baseline. Utilizing the temporal filtering, led to a further increase in accuracy against nuisances of 7.32% for the known and novels objects case. © 2020 IEEE.</t>
  </si>
  <si>
    <t>With the difficulty of collecting desirable training data due to the heterogeneities of IoT sensors in various buildings and the scarcity of fire events, it is time consuming and expensive to apply data-driven deep learning approaches to fire detection systems in specific building environments. Simulation-based learning has been actively researched to mitigate data scarcity problems by reproducing potential fire events. Since simulation-based learning mainly depends on synthetic training data, trained deep learning models may generate erroneous predictions in real-world scenarios that are unlike any of the training samples. In this paper, we propose a trustworthy building fire detection framework based on a multioutput encoder-decoder network, named MEDNet, which is designed for the practical usage of simulation-based learning in building fire detection. The fundamental steps of our approach are (1) modeling and simulating fire events to create realistic synthetic data that reflect data from actual buildings, (2) predicting a fire event and dissimilarities between real input data and synthetic training data based on the trained MEDNet model, and (3) operating a switching mechanism to use a knowledge-based method that does not depend on synthetic training data when dissimilarities exist. Finally, we perform simulation experiments based on a real building compartment where the proposed framework is compared with conventional time-series classification networks on various evaluation datasets. The proposed framework is trustworthy in practical usage becauseMEDNet with a switching mechanism achieves a 36.65% higher F1-score than conventional time-series classification networks and generates false-positive predictions lower than 0.02% even in unpredictable scenarios.  © 2013 IEEE.</t>
  </si>
  <si>
    <t>While diagnosis imaging is an indispensable technology in medical field, it causes an increase in the burden to radiologists. In recent years, computer-aided diagnosis (CAD) system for supporting a radiologist has been developed to solve this problem. Temporal subtraction, which is one of CAD, is a technique to generate images emphasizing temporal changes in lesions and facilitates diagnosis of radiologists. To make a temporal subtraction image, image registration technique is required. In this chapter, we propose an image registration method for image registration of current image and previous image to generate temporal subtraction images in a short time. The proposed method consists of three steps: (i) segmentation of the region of interest (ROI) using position information of the spine based on anatomical information, (ii) using global image matching to select pairs of previous image and current image in which the same portion is depicted, and iii) final image matching based on salient region features (SRF). We performed our registration technique to the synthetic data and confirmed usefulness of the proposed method. The rotated synthesis image gives TP 100.0% and FP 12.16%. The synthesis image obtained by applying a Gaussian filter gives TP 70.40% and FP 0.00%. The synthesis image obtained by adding artificial pseudo-lesion region gives TP 99.45% and FP 17.89%. The synthesis image obtained by adding random noise of 5% gives TP 83.05% and FP 16.95%. Furthermore, radiologist conducted comparative experiments without and with temporal subtraction images created by proposed method. As a result, radiologist showed high reading performance by using temporal subtraction images. © 2021, Springer Nature Switzerland AG.</t>
  </si>
  <si>
    <t>The circadian rhythm drives the oscillatory expression of thousands of genes across all tissues, coordinating physiological processes. The effect of this rhythm on health has generated increasing interest in discovering genes under circadian control by searching for periodic patterns in transcriptomic time-series experiments. While algorithms for detecting cycling transcripts have advanced, there remains little guidance quantifying the effect of experimental design and analysis choices on cycling detection accuracy. We present TimeTrial, a user-friendly benchmarking framework using both real and synthetic data to investigate cycle detection algorithms’ performance and improve circadian experimental design. Results show that the optimal choice of analysis method depends on the sampling scheme, noise level, and shape of the waveform of interest and provides guidance on the impact of sampling frequency and duration on cycling detection accuracy. The TimeTrial software is freely available for download and may also be accessed through a web interface. By supplying a tool to vary and optimize experimental design considerations, TimeTrial will enhance circadian transcriptomics studies. © 2020 The Author(s).</t>
  </si>
  <si>
    <t>One classification problem that is especially challenging is biometric identification, which links cybersecurity to the analysis of human behavior. Biometric data can be collected through the use of wearable devices, especially smartphones that incorporate a variety of sensors, during the performance of activities by the users. In recent research, numerous identification systems using machine learning classification algorithms have been proposed to provide solutions to this classification problem. However, their ability to perform identification is limited to only suitable selected features of time-series data from the biometric raw data. Therefore, in this study, an architecture for the biometric user identification using walking patterns that employs a convolutional neural network is proposed. Validation of the proposed framework for biometric identification was accomplished through the generation of synthetic data from datasets of samples from public walking. As a result, the framework described in this study provides more effective outcomes in terms of the accuracy of the model and additional metrics than the conventional machine learning utilized for biometric user identification. © 2021, The Editor(s) (if applicable) and The Author(s), under exclusive license to Springer Nature Singapore Pte Ltd.</t>
  </si>
  <si>
    <t>In this paper, a method based on Approximate Empirical likelihood ratio and a Deviance function combined with bootstrapping (AED-BP) is proposed to construct a confidence curve for the location of a change point. The method is compared with a method based on parametric Profile Likelihood and a Deviance function combined with Monte Carlo simulation (PLD-MC). A confidence curve provides a representation of the uncertainty in the outcome of the change point analysis. To evaluate the practical usability of confidence curves constructed by AED-BP, its properties were examined and its performance was compared to that of PLD-MC. The methods were applied to both synthetic and real data. Synthetic data were generated from three parametric distributions: Fréchet with a constant shape parameter, log-normal, and gamma distributions. The real data are the hydrometeorological data analysed in other studies. The change points found in the original publications are used as a reference in this present paper. The results show that AED-BP has a performance that is similar to PLD-MC, but has an advantage in that it is not necessary to select a distribution family for the data. The AED-BP results on the Annual Maximum Runoff series for the stations Yichang and Hankou along the Yangtze river are among the first that show a possible effect of the presence of the Three Gorges dam. © 2020 Elsevier B.V.</t>
  </si>
  <si>
    <t>In recent years, a building’s energy performance is becoming uncertain because of factors such as climate change, the Covid-19 pandemic, stochastic occupant behavior and inefficient building control systems. Sufficient measurement data is essential to predict and manage a building’s performance levels. Assessing energy performance of buildings at an urban scale requires even larger data samples in order to perform an accurate analysis at an aggregated level. However, data are not only expensive, but it can also be a real challenge for communities to acquire large amounts of real energy data. This is despite the fact that inadequate knowledge of a full population will lead to biased learning and the failure to establish a data pipeline. Thus, this paper proposes a Gaussian mixture model (GMM) with an Expectation-Maximization (EM) algorithm that will produce synthetic building energy data. This method is tested on real datasets. The results show that the parameter estimates from the model are stable and close to the true values. The bivariate model gives better performance in classification accuracy. Synthetic data points generated by the models show a consistent representation of the real data. The approach developed here can be useful for building simulations and optimizations with spatio-temporal mapping. © 2021 by the authors. Licensee MDPI, Basel, Switzerland.</t>
  </si>
  <si>
    <t>The proceedings contain 32 papers. The special focus in this conference is on Health Intelligence. The topics include: Accelerating Psychometric Screening Tests with Prior Information; A Kernel to Exploit Informative Missingness in Multivariate Time Series from EHRs; can an Algorithm Be My Healthcare Proxy?; predicting Mortality in Liver Transplant Candidates; towards Automated Performance Status Assessment: Temporal Alignment of Motion Skeleton Time Series; machine Learning Discrimination of Parkinson’s Disease Stages from Walker-Mounted Sensors Data; personalized Dual-Hormone Control for Type 1 Diabetes Using Deep Reinforcement Learning; a Generalizable Method for Automated Quality Control of Functional Neuroimaging Datasets; uncertainty Characterization for Predictive Analytics with Clinical Time Series Data; a Dynamic Deep Neural Network for Multimodal Clinical Data Analysis; DeStress: Deep Learning for Unsupervised Identification of Mental Stress in Firefighters from Heart-Rate Variability (HRV) Data; preface; explainability and Interpretability: Keys to Deep Medicine; a Deep Learning Approach for Classifying Nonalcoholic Steatohepatitis Patients from Nonalcoholic Fatty Liver Disease Patients Using Electronic Medical Records; visualization of Deep Models on Nursing Notes and Physiological Data for Predicting Health Outcomes Through Temporal Sliding Windows; Constructing Artificial Data for Fine-Tuning for Low-Resource Biomedical Text Tagging with Applications in PICO Annotation; character-Level Japanese Text Generation with Attention Mechanism for Chest Radiography Diagnosis; extracting Structured Data from Physician-Patient Conversations by Predicting Noteworthy Utterances; A Multi-talent Healthcare AI Bot Platform; natural vs. Artificially Sweet Tweets: Characterizing Discussions of Non-nutritive Sweeteners on Twitter; on-line (TweetNet) and Off-line (EpiNet): The Distinctive Structures of the Infectious; medication Regimen Extraction from Medical Conversations.</t>
  </si>
  <si>
    <t>Detecting earthquake events from seismic time series signal is a challenging task. Recently, detection methods based on machine learning have been developed to improve the accuracy and efficiency. However, accuracy of those methods rely on sufficient amount of high-quality training data. In many situations, the high-quality data is difficulty to obtain. We address and resolve this issue by using a Generative Adversarial Network (GAN) model for seismic signal synthesis. GAN already shows its powerful capability in generating high quality synthetic samples in multiple domains. In this paper, we propose a GAN model with gated CNN which can excellently capture sequential structure of seismic time series. We demonstrate its effectiveness via earthquake classification performance. The results show the synthetic data generated by our model indeed can improve the classification performance over the one trained with only real samples. © 2020 IEEE.</t>
  </si>
  <si>
    <t>Recent advances in Computer Vision and Deep Learning have made possible the efficient extraction of structured information from frames of video feeds. As such, a stream of objects and their associated classes along with unique object identifiers derived via object tracking can be generated, providing unique objects as they are captured across frames. In this paper we initiate a study of temporal queries involving objects and their co-occurrences in video feeds. For example, queries that identify video segments during which the same two red cars and the same two humans appear jointly for five minutes are of interest to many applications ranging from law enforcement to security and safety. We take the first step and define such queries in a way that they incorporate certain physical aspects of video capture such as object occlusion. We present an architecture consisting of three layers, namely object detection/tracking, intermediate data generation, and query evaluation. We propose two techniques, Marked Frame Set (MFS) and Sparse State Graph (SSG), to organize all detected objects in the intermediate data generation layer, which effectively, given the queries, minimizes the number of objects and frames that have to be considered during query evaluation. We also introduce an algorithm called SSG-CM that processes incoming frames against the SSG and efficiently prunes objects and frames unrelated to query evaluation, while maintaining all states required for succinct query evaluation. We present the results of a thorough experimental evaluation utilizing both real and synthetic data, establishing the trade-offs between MFS and SSG. We stress various parameters of interest in our evaluation and demonstrate that the proposed query evaluation methodology coupled with the proposed algorithms is capable to evaluate temporal queries over video feeds efficiently, achieving orders of magnitude performance benefits. © 2021 ACM.</t>
  </si>
  <si>
    <t>Wearable devices such as smartphones and smartwatches are widely used and record a significant amount of data. Labelling this data for human activity recognition is a time-consuming task, therefore methods which reduce the amount of labelled data required to train accurate classifiers are important. Generative Adversarial Networks (GANs) can be used to model the implicit distribution of a dataset. Traditional GANs, which only consist of a generator and a discriminator, result in networks able to generate synthetic data and distinguish real from fake samples. This adversarial game can be extended to include a classifier, which allows the training of the classification network to be enhanced with synthetic and unlabelled data. The network architecture presented in this paper is inspired by SenseGAN [1], but instead of generating and classifying sensor-recorded time-series data, our approach operates with extracted features, which drastically reduces the amount of stored and processed data and enables deployment on less powerful and potentially wearable devices. We show that this technique can be used to improve the classification performance of a classifier trained to recognise locomotion modes based on recorded acceleration data and that it reduces the amount of labelled training data necessary to achieve a similar performance compared to a baseline classifier. Specifically, our approach reached the same accuracy as the baseline classifier up to 50% faster and was able to achieve a 10% higher accuracy in the same number of epochs. © 2021, The Author(s), under exclusive license to Springer Nature Singapore Pte Ltd.</t>
  </si>
  <si>
    <t>Records of geophysical events, such as earthquakes and volcanic eruptions, are usually modeled as marked point processes. These records often suffer from missing data, resulting in underestimations of the corresponding hazards. We propose a computational approach for replenishing data missing from the records of temporal point processes with time-separable marks. The proposed method is based on the notion that if such a point process is completely observed, it can be transformed into a homogeneous Poisson process, approximately on the unit square [0, 1]2, by a biscale empirical transformation (BEPIT). This approach includes three key steps: (1) transforming the process onto [0, 1]2 using the BEPIT, and finding a time–mark range that likely contains missing events; (2) estimating a new empirical distribution function based on the data in the time–mark range in which the events are supposed to be completely observed; and (3) generating events in the missing region. We test this method on a synthetic data set, and apply it to records of the volcanic eruptions of the Hakone Volcano in Japan and the aftershock sequence following the 2008 Wenchuan Mw7.9 earthquake in Southwest China. The results show that this algorithm provides a useful way to estimate missing data and to replenish incomplete records of marked point processes. In addition, the replenished data provide estimates of the hazard function that are more robust. © 2020 Institute of Statistical Science. All rights reserved.</t>
  </si>
  <si>
    <t>Time series of (small) counts are common in practice and appear in a wide variety of fields. In the last three decades, several models that explicitly account for the discreteness of the data have been proposed in the literature. However, for multivariate time series of counts several difficulties arise and the literature is not so detailed. This work considers Bivariate INteger-valued Moving Average, BINMA, models based on the binomial thinning operation. The main probabilistic and statistical properties of BINMA models are studied. Two parametric cases are analysed, one with the cross-correlation generated through a Bivariate Poisson innovation process and another with a Bivariate Negative Binomial innovation process. Moreover, parameter estimation is carried out by the Generalized Method of Moments. The performance of the model is illustrated with synthetic data as well as with real datasets. © 2020 Informa UK Limited, trading as Taylor &amp; Francis Group.</t>
  </si>
  <si>
    <t>Determining whether the Atlantic Meridional Overturning Circulation (AMOC)'s transport is in decline is challenging due to the short duration of continuous observations. To estimate how many years are needed to detect a decline, we conduct a simulation study using synthetic data that mimics an AMOC time series. The time series' characteristics are reproduced using the trend, variance, and autocorrelation coefficient of the AMOC strength at 26.5°N from 20 Coupled Model Intercomparison Project Phase 5 (CMIP5) models under the RCP8.5 future scenario, and from RAPID observations (2004–2018). Our results suggest that the 14-year RAPID length has just entered the lower limits of the trend's “detection window” based on synthetic data generated using CMIP5 trends and variability (14–42 years; median (Formula presented.) 24 years), but twice the length is required for detectability based on RAPID variability (29–67 years; median (Formula presented.) 43 years). The annual RAPID trend is currently not statistically significant (−0.11 Sv yr−1, p &gt; 0.05). © 2020. The Authors.</t>
  </si>
  <si>
    <t>Deep learning models have achieved great success in recent years but progress in some domains like cybersecurity is stymied due to a paucity of realistic datasets. Organizations are reluctant to share such data, even internally, due to privacy reasons. An alternative is to use synthetically generated data but existing methods are limited in their ability to capture complex dependency structures, between attributes and across time. This paper presents STAN (Synthetic network Traffic generation with Autoregressive Neural models), a tool to generate realistic synthetic network traffic datasets for subsequent downstream applications. Our novel neural architecture captures both temporal dependencies and dependence between attributes at any given time. It integrates convolutional neural layers with mixture density neural layers and softmax layers, and models both continuous and discrete variables. We evaluate the performance of STAN in terms of quality of data generated, by training it on both a simulated dataset and a real network traffic data set. Finally, to answer the question—can real network traffic data be substituted with synthetic data to train models of comparable accuracy?—we train two anomaly detection models based on self-supervision. The results show only a small decline in accuracy of models trained solely on synthetic data. While current results are encouraging in terms of quality of data generated and absence of any obvious data leakage from training data, in the future we plan to further validate this fact by conducting privacy attacks on the generated data. Other future work includes validating capture of long term dependencies and making model training more efficient. © 2021, Springer Nature Switzerland AG.</t>
  </si>
  <si>
    <t>In this paper, we present SoDa, an irradiance-based synthetic Solar Data generation tool to generate realistic sub-minute solar photovoltaic (PV) output power time series, that emulate the weather pattern for a certain geographical location. Our tool relies on the National Solar Radiation Database (NSRDB) to obtain irradiance and weather data patterns for the site. Irradiance is mapped onto a PV model estimate of a solar plant's 30-min power output, based on the configuration of the panel. The working hypothesis to generate high-resolution (e.g. 1 second) solar data is that the conditional distribution of the time series of solar power output given the cloud density is the same for different locations. We therefore propose a stochastic model with a switching behavior due to different weather regimes as provided by the cloud type label in the NSRDB, and train our stochastic model parameters for the cloudy states on the high-resolution solar power measurements from a Phasor Measurement Unit (PMU). In the paper we introduce the stochastic model, and the methodology used for the training of its parameters. The numerical results show that our tool creates synthetic solar time series at high resolutions that are statistically representative of the measured solar power and illustrate how to make use of the tool to create synthetic data for arbitrary sites in the footprint covered by the NSRDB. © 2020 IEEE.</t>
  </si>
  <si>
    <t>Modeling and understanding people's mobility at a temporal and geographical space are very strict requirements for developing better strategies of urban public and private transportation systems as well as establishing improved business techniques. This work proposes a random-search based approach to instantiate statistical indicators through an improved mobility scenario which provides specific information about people attending one or several days for some events. Then, we recreate that scenario with virtual humans, proposing a synthetic and open dataset that matches the original statistical data. The results show the proposed approach is very efficient to model people's mobility, and the generated data has a low error rate compared to the original one. © 2020 IEEE.</t>
  </si>
  <si>
    <t>Electric vehicle (EV) charging stations have become prominent in electricity grids in the past few years. Their increased penetration introduces both challenges and opportunities; they contribute to increased load, but also offer flexibility potential, e.g., in deferring the load in time. To analyze such scenarios, realistic EV data are required, which are hard to come by. Therefore, in this article we define a synthetic data generator (SDG) for EV charging sessions based on a large real-world dataset. Arrival times of EVs are modeled assuming that the inter-arrival times of EVs follow an exponential distribution. Connection time for EVs is dependent on the arrival time of EV, and can be described using a conditional probability distribution. This distribution is estimated using Gaussian mixture models, and departure times can calculated by sampling connection times for EV arrivals from this distribution. Our SDG is based on a novel method for the temporal modeling of EV sessions, and jointly models the arrival and departure times of EVs for a large number of charging stations. Our SDG was trained using real-world EV sessions, and used to generate synthetic samples of session data, which were statistically indistinguishable from the real-world data. We provide both (i) source code to train SDG models from new data, and (ii) trained models that reflect real-world datasets. © 2020 by the authors. Licensee MDPI, Basel, Switzerland.</t>
  </si>
  <si>
    <t>Magnetoencephalography (MEG) and Electroencephalography (EEG) measure in a non-invasive way the magnetic field and the electrical potential, respectively, induced by cerebral activity. These instruments have an outstanding temporal resolution and the recorded data could provide interesting insights of the dynamics of neural currents. In order to get reliable information on the unknown neural currents from the data, we need to solve a ill-posed inverse problem: the operator involved in the formulation of the model linking the neural activity and the measured data is such that the solution of the inversion problem is not unique and does not depend continuously on the data. Moreover, the choice of the model for the source deeply affects the representation of the solution: a distributed model for neural currents can encompass complex, spread brain activity but could be not accurate in the representation of focal brain activity, while the representation with dipolar sources could not represent properly the activity generated by patches of cortex. In this work we propose a modified version of the Particle Filter we employed so far for MEG data analysis: in this implementation the support of the sources is not more fixed to be a dipole but can change back and forth to be distributed, adapting itself among the time samples to the best configuration. We test the method with ad hoc synthetic data. © 2020 IEEE.</t>
  </si>
  <si>
    <t>The clinical time-series setting poses a unique combination of challenges to data modelling and sharing. Due to the high dimensionality of clinical time series, adequate de-identification to preserve privacy while retaining data utility is difficult to achieve using common de-identification techniques. An innovative approach to this problem is synthetic data generation. From a technical perspective, a good generative model for time-series data should preserve temporal dynamics; new sequences should respect the original relationships between high-dimensional variables across time. From the privacy perspective, the model should prevent patient re-identification. The NeurIPS 2020 Hide-and-Seek Privacy Challenge was a novel two-tracked competition to simultaneously accelerate progress in tackling both problems. In our head-to-head format, participants in the generation track (“hiders”) and the patient re-identification track (“seekers”) were directly pitted against each other by way of a new, high-quality intensive care time-series dataset: the AmsterdamUMCdb dataset. In this paper we present an overview of the competition design, as well as highlighting areas we feel should be changed for future iterations of this competition. © 2021 J. Jordon et al.</t>
  </si>
  <si>
    <t>The operation situation assessment is an important task in power systems, result of which can offer support on the safety analysis and control decision. With the deployments of phasor measurement units, massive amount of synchrophasor data is collected, which makes it possible for the real-time situational awareness of the entire system. In this paper, based on random matrix theory, a data-driven approach is proposed for real-time operation situation assessment in power systems. First, spatiotemporal data set is formulated by arranging high-dimensional synchrophasor measurements in chronological order. Based on the Ring Law in RMT for the empirical spectral analysis of 'signal+noise' matrix, the mean spectral radius is introduced to indicate the system situation in macroscopic. The proposed approach is sensitive to the variation of the system situation and robust against random fluctuations and measurement errors. Cases on the synthetic data generated from IEEE 118-bus test system validate the effectiveness of the approach.  © 2020 IEEE.</t>
  </si>
  <si>
    <t>Distributed acoustic sensing (DAS) is a powerful tool thanks to its ease of use, high spatial and temporal resolution, and sensitivity. Growing demand for long-distance distributed seismic sensing (DSeiS) measurements, in conjunction with the development of efficient algorithms for data processing, has led to an increased interest in the technology from industry and academia. Machine-learning-based data processing, however, necessitates tedious in situ calibration experiments that require significant effort and resources. In this Letter, a geophysics-driven approach for generating synthetic DSeiS data is described, analyzed, and tested. The generated synthetic data are used to train DSeiS classification algorithms. The approach is validated by training an artificial neural-network-based classifier using synthetic data and testing its performance on experimental DSeiS records. Accuracy is greatly improved thanks to the incorporation of a geophysical model when generating training data. © 2020 Optical Society of America</t>
  </si>
  <si>
    <t>Cross-correlations between nonlinear time series widely exist in complex systems. It is of great importance to accurately measure the correlations between time series. In this work, we suggest a combination methodology of Detrended Moving Average Processing and Partial Cross-correlation Analysis to quantify the correlations between different time series, which we call as Detrended Moving Average Partial Cross-correlation Analysis (DMPCCA). This novel approach combines the advantages of Detrended Moving Average Processing and Partial Cross-correlation Analysis, not only exploring power-law cross-correlations between two signals but removing underlying impacts of other signals on those two signals. To demonstrate the advantages of this approach, we carry out experiments with synthetic data generated by correlated processes and compare the performance of this measurement to traditional cross-correlation techniques. It is found that this method can reveal the real cross-correlations between systems even when the indirect cross-correlations established by other common factors exist. Then we go further study into the application of DMPCCA to financial time series in order to report its performance in stock markets and investigate cross-correlations between different stock indices. Furthermore, the rolling windows method is used in conjunction with DMPCCA to capture the changes of cross-correlations between stock indices as time goes on. We notice that there is a special period when DMPCCA coefficients between stock indices are obviously different from those of other periods. © 2019 Elsevier B.V.</t>
  </si>
  <si>
    <t>The combination of artificial intelligence with data, computing power, and new algorithms can provide important tools for solving engineering problems, such as machine-tool condition monitoring. However, many of these problems require algorithms that can perform in highly dynamic scenarios where the data streams have extremely high sampling rates from different types of variables. The unsupervised learning algorithm based on Gaussian mixture models called Gaussian-based dynamic probabilistic clustering (GDPC) is one of these tools. However, this algorithm may have major limitations if a large amount of concept drifts associated with transients occurs within the data stream. GDPC becomes unstable under these conditions, so we propose a new algorithm called GDPC+ to increase its robustness. GDPC+ represents an important improvement because we introduce: (a) automatic selection of the number of mixture components based on the Bayesian information criterion (BIC), and (b) concept drift transition stabilization based on Cauchy–Schwarz divergence integrated with the Dickey–Fuller test. Thus, GDPC+ can perform better in highly dynamic scenarios than GDPC in terms of the number of false positives. The behavior of GDPC+ was investigated using random synthetic data streams and in a real data stream-based condition monitoring obtained from a machine-tool that produces engine crankshafts at high speed. We found that the initial temporal window size can be used to adapt the algorithm to different analytical requirements. The clustering results were also investigated by induction of the rules generated by the repeated incremental pruning to produce error reduction (RIPPER) algorithm in order to provide insights from the underlying monitored process and its associated concept drifts. © 2019 Elsevier Ltd</t>
  </si>
  <si>
    <t>Traveling ionospheric disturbances (TIDs) are the manifestations of atmospheric gravity waves in the ionosphere. These disturbances have practical importance because they affect satellite navigation technologies such as Global Navigational Satellite System (GNSS), causing degradation in precise positioning applications. They also have scientific significance as their generation mechanisms and propagation are not fully understood. While there are specific instruments that can measure TIDs in certain locations, there is a need for wide-area observations across extended geographical regions to continuously monitor their onset and spatial and temporal characteristics. This paper evaluates the use of observations from ground-based geodetic GNSS receivers to image TIDs using ionospheric tomography and data assimilation. Certain GNSS receivers also monitor signals from geostationary (GEO) satellites, which provide a unique perspective on the TID. The advantage of using the GEO data is investigated. A computerized simulation of GNSS observations is used for evaluation of the Multi-Instrument Data Analysis System (MIDAS) with GEO and regular GNSS geometry. The simulated observations are generated by integrating the electron density through a modeled TID-perturbed dynamic ionosphere between actual receiver and satellite positions. The output 3-D electron density image series generated from the synthetic data by the MIDAS ionospheric tomography and data assimilation algorithm are compared with the input model ionosphere. Results show that GEO geometry improves the reconstruction of medium-scale TIDs (MSTIDs) and smaller LSTIDs in cases where the movement of regular GNSS satellites in Medium Earth orbit (MEO) may otherwise introduce distortions to the observations. © 2020. The Author.</t>
  </si>
  <si>
    <t>In this paper we employ methods from statistical mechanics to model temporal correlations in time series. We put forward a methodology based on the maximum entropy principle to generate ensembles of time series constrained to preserve part of the temporal structure of an empirical time series of interest. We show that a constraint on the lag-one autocorrelation can be fully handled analytically and corresponds to the well-known spherical model of a ferromagnet. We then extend such a model to include constraints on more complex temporal correlations by means of perturbation theory, showing that this leads to substantial improvements in capturing the lag-one autocorrelation in the variance. We apply our approach on synthetic data and illustrate how it can be used to formulate expectations on the future values of a data-generating process. © 2020 American Physical Society.</t>
  </si>
  <si>
    <t>While hydrological models generally rely on continuous streamflow data for calibration, previous studies have shown that a few measurements can be sufficient to constrain model parameters. Other studies have shown that continuous water level or water level class (WL-class) data can be informative for model calibration. In this study, we combined these approaches and explored the potential value of a limited number of WL-class observations for calibration of a bucket-type runoff model (HBV) for four catchments in Switzerland. We generated synthetic data to represent citizen science data and examined the effects of the temporal resolution of the observations, the numbers of WL-classes, and the magnitude of the errors in the WL-class observations on the model validation performance. Our results indicate that on average one observation per week for a 1-year period can significantly improve model performance compared to the situation without any streamflow data. Furthermore, the validation performance for model parameters calibrated with WL-class observations was similar to the performance of the calibration with precise water level measurements. The number of WL-classes did not influence the validation performance noticeably when at least four WL-classes were used. The impact of typical errors for citizen science-based estimates of WL-classes on the model performance was small. These results are encouraging for citizen science projects where citizens observe water levels for otherwise ungauged streams using virtual or physical staff gauges. © 2020. American Geophysical Union. All Rights Reserved.</t>
  </si>
  <si>
    <t>Synthetic data generation has recently emerged as a substitution technique for handling the problem of bulk data needed in training machine learning algorithms. Healthcare, primarily cardiovascular domain is a major area where synthetic physiological data can be used improve accuracy of machine learning algorithm. This paper presents a novel approach of generating synthetic Photoplethysmogram (PPG) data using statistical explosion. Synthetic data is subsequently used to classify Coronary Artery Disease (CAD) using a two stage cascaded classifier. Proposed classifier along with synthetic data removes class bias and provides better accuracy compared to state of art. The proposed data generation and cascaded classifier is generic enough to be used to improve machine learning algorithm on any time series signal. © 2020 IEEE</t>
  </si>
  <si>
    <t>A tunable diode laser absorption spectroscopy (TDLAS) tomographic system was proposed via utilizing the wavelength modulation spectroscopy (WMS) method and distributions of temperature and specie concentrations in the dynamic flames were simultaneously reconstructed for the first time. A five-view fan beam tomographic sensor was applied to capture the absorption spectrum along the laser paths across the region to be imaged. Light intensities in all paths were collected in a custom specific TDLAS hardware. Different phantoms of the temperature and water vapor concentration distributions were fabricated to generate artificial data of the absorption spectrum acquired in the sensor. Reconstructed images of the phantoms in the simulations agreed well with the original distributions, in cases of different random noises that varied from 1% to 7% of light intensities at each wavelength. Experiments on a McKenna burner and the exit of a wind tunnel were carried out, and distributions of temperature and water vapor's molar concentration were achieved by applying the proposed WMS based TDLAS tomographic system. A moving steel ruler was used to disturb the flame in the burner and temporal variations of the flame over a cross section of the burner were imaged in a tomographic way. Tomographic results on exhaust flows at the exit of a wind tunnel coincided with the variation trend of temperature in eleven different working conditions and verified the robustness of the proposed system under harsh conditions. © 2020 IEEE.</t>
  </si>
  <si>
    <t>In this paper, we study the value of using synthetically produced videos as training data for neural networks used for action categorization. Motivated by the fact that texture and background of a video play little to no significant roles in optical flow, we generated simplified textureless and background-less videos and utilized the synthetic data to train a Temporal Segment Network (TSN). The results demonstrated that augmenting TSN with simplified synthetic data improved the original network accuracy (68.5%), achieving 71.8% on HMDB-51 when adding 4,000 videos and 72.4% when adding 8,000 videos. Also, training using simplified synthetic videos alone on 25 classes of UCF-101 achieved 30.71% when trained on 2500 videos and 52.7% when trained on 5000 videos. Finally, results showed that when reducing the number of real videos of UCF-25 to 10% and combining them with synthetic videos, the accuracy drops to only 85.41%, compared to a drop to 77.4% when no synthetic data is added. © 2020 IEEE.</t>
  </si>
  <si>
    <t>Realistic simulation of a massive amount of human mobility data is of great use in epidemic spreading modeling and related health policy-making. Existing solutions for mobility simulation can be classified into two categories: model-based methods and model-free methods, which are both limited in generating high-quality mobility data due to the complicated transitions and complex regularities in human mobility. To solve this problem, we propose a model-free generative adversarial framework, which effectively integrates the domain knowledge of human mobility regularity utilized in the model-based methods. In the proposed framework, we design a novel self-attention based sequential modeling network as the generator to capture the complicated temporal transitions in human mobility. To augment the learning power of the generator with the advantages of model-based methods, we design an attention-based region network to introduce the prior knowledge of urban structure to generate a meaningful trajectory. As for the discriminator, we design a mobility regularity-aware loss to distinguish the generated trajectory. Finally, we utilize the mobility regularities of spatial continuity and temporal periodicity to pre-train the generator and discriminator to further accelerate the learning procedure. Extensive experiments on two real-life mobility datasets demonstrate that our framework outperforms seven state-of-the-art baselines significantly in terms of improving the quality of simulated mobility data by 35%. Furthermore, in the simulated spreading of COVID-19, synthetic data from our framework reduces MAPE from 5% ∼ 10% (baseline performance) to 2%. © 2020 ACM.</t>
  </si>
  <si>
    <t>Data augmentation is a crucial technique for effectively learning deep models and for improving their generalization. It has shown remarkable performance gains on complex sets of problems, such as object detection and image classification. However, for sensor (time-series) data, its potential is not thoroughly explored even though the acquisition of large annotated sensor datasets is prohibitively expensive and challenging in real-life. In this work, we propose Sensor Augment-a generalized framework for automatically discovering data-specific augmentation strategies with black-box optimization search algorithms. Our approach makes use of the user-defined transformations to discover an optimal combination of the operations that can be used to train deep networks for a wide variety of tasks. Besides, we propose several augmentation operations that can be used to generate synthetic data and enrich the search space while harnessing existing functions. We show the efficacy of learned augmentation strategies on 7 multi-sensor datasets for 4 complex tasks. In our experiments, we see a substantial performance gain ranging from 1.5 to 10 F-score points over the baseline. We also show that the strategies can be learned from smaller subsets, and they can transfer well between related datasets.  © 2020 IEEE.</t>
  </si>
  <si>
    <t>Purpose: Ultrasound imaging is routinely used in prostate biopsy, which involves obtaining prostate tissue samples using a systematic, yet, non-targeted approach. This approach is blinded to individual patient intraprostatic pathology, and unfortunately, has a high rate of false negatives. Methods: In this paper, we propose a deep network for improved detection of prostate cancer in systematic biopsy. We address several challenges associated with training such network: (1) Statistical labels: Since biopsy core’s pathology report only represents a statistical distribution of cancer within the core, we use multiple instance learning (MIL) networks to enable learning from ultrasound image regions associated with those data; (2) Limited labels: The number of biopsy cores are limited to at most 12 per patient. As a result, the number of samples available for training a deep network is limited. We alleviate this issue by effectively combining Independent Conditional Variational Auto Encoders (ICVAE) with MIL. We train ICVAE to learn label-invariant features of RF data, which is subsequently used to generate synthetic data for improved training of the MIL network. Results: Our in vivo study includes data from 339 prostate biopsy cores of 70 patients. We achieve an area under the curve, sensitivity, specificity, and balanced accuracy of 0.68, 0.77, 0.55 and 0.66, respectively. Conclusion: The proposed approach is generic and can be applied to several other scenarios where unlabeled data and noisy labels in training samples are present. © 2020, CARS.</t>
  </si>
  <si>
    <t>Although empirical mode decomposition (EMD) was developed to analyze nonlinear and non-stationary data in the beginning, the purpose of this study is to propose a new method-based on EMD-to synthesize and generate data which be interfered with the non-stationary problems. While using EMD to decompose flow record, the intrinsic mode functions and residue of a given record can be re-arranged and re-combined to generate synthetic time series with the same period. Next, the new synthetic and historical flow data will be used to simulate the water supply system of Hushan reservoir, and explore the difference between the newly synthetic and historical flow data for each goal in the water supply system of Hushan reservoir. Compared the historical flow with the synthetic data generated by EMD, the synthetic data is similar to the historical flow distribution overall. The flow during dry season changes in significantly (±0.78 m3/s); however, the flow distribution during wet season varies significantly (±0.63 m3/s). There are two analytic scenarios for demand. For Scenario I, without supporting industrial demand, the simulation results of the generation data of Method I and II show that both are more severe than the current condition, the shortage index of each method is between 0.67-1.96 but are acceptable. For Scenario II, no matter in which way the synthesis flow is simulated, supporting industrial demand will seriously affect the equity of domestic demand, the shortage index of each method is between 1.203 and 2.12. © 2020 by the authors.</t>
  </si>
  <si>
    <t>Background: Many neurons synchronize their action potentials to the phase of local field potential (LFP) fluctuations in one or more frequency bands. Analyzing this spike-to-LFP synchronization is challenging, however, when neural spikes and LFP are generated in the same local circuit, because the spike's action potential waveform leak into the LFP and distort phase synchrony estimates. Existing approaches to address this spike bleed-through artifact relied on removing the average action potential waveforms of neurons, but this leaves artifacts in the LFP and distorts synchrony estimates. New method: We describe a spike-removal method that surpasses these limitations by decomposing individual action potentials into their frequency components before their removal from the LFP. The adaptively estimated frequency components allow for variable spread, strength and temporal variation of the spike artifact. Results: This adaptive approach effectively removes spike bleed-through artifacts in synthetic data with known ground truth, and in single neuron and LFP recordings in nonhuman primate striatum. For a large population of neurons with both narrow and broad action potential waveforms, the use of adaptive artifact removal uncovered 20−35 Hz beta and 35−45 Hz gamma band spike-LFP synchronization that would have remained contaminated otherwise. Comparison with existing methods: We demonstrate that adaptive spike-artifact removal cleans LFP data that remained contaminated when applying existing Bayesian and non-Bayesian methods of average spike-artifact removal. Conclusions: Applying adaptive spike-removal from field potentials allows to estimate the phase at which neurons synchronize and the consistency of their phase-locked firing for both beta and low gamma frequencies. These metrics may prove essential to understand cell-to-circuit neuronal interactions in multiple brain systems. © 2019 Elsevier B.V.</t>
  </si>
  <si>
    <t>The reservoir fluid mobility, which can reflect the pore connectivity, is an important seismic attribute in reservoir development. The current method to obtain reservoir fluid mobility is based on rock physical experiments. However, the current method can only obtain the reservoir fluid mobility at the well location, rather than for a large range within the exploration area. To accurately extract the reservoir fluid mobility of a large portion of an exploration area, we propose a new method of calculating the reservoir fluid mobility using seismic data. First, the algorithm obtains the approximate reservoir fluid mobility by substituting the reflection coefficient of the dominant frequency content at the low-frequency end of the seismic data for its instantaneous spectrum. Then, the synchrosqueezing generalized S-transform and the Lucy-Richardson algorithm (SSGST-LR) are used to calculate the instantaneous spectrum of the reservoir fluid mobility. Rearrangement of the generalized S-transform's results can improve the temporal and spatial resolutions of the time-frequency transform. Moreover, the interference between the different frequency signals can be eliminated more effectively by the Lucy-Richardson algorithm. Finally, by performing fluid replacement in the well, we demonstrate the influence of fluid type on fluid mobility. We used synthetic data and real data to verify the superiority of our method. This example shows that our proposed method can accurately extract the reservoir fluid mobility and predict the distribution of high-quality reservoirs in an exploration area. © 2020 Elsevier B.V.</t>
  </si>
  <si>
    <t>The robustness of two widespread multifractal analysis methods, one based on detrended fluctuation analysis and one on wavelet leaders, is discussed in the context of time-series containing non-uniform structures with only isolated singularities. Signals generated by simulated and experimentally-realized chaos generators, together with synthetic data addressing particular aspects, are taken into consideration. The results reveal essential limitations affecting the ability of both methods to correctly infer the non-multifractal nature of signals devoid of a cascade-like hierarchy of singularities. Namely, signals harboring only isolated singularities are found to artefactually give rise to broad multifractal spectra, resembling those expected in the presence of a well-developed underlying multifractal structure. Hence, there is a real risk of incorrectly inferring multifractality due to isolated singularities. The careful consideration of local scaling properties and the distribution of Hölder exponent obtained, for example, through wavelet analysis, is indispensable for rigorously assessing the presence or absence of multifractality. © 2020, The Author(s).</t>
  </si>
  <si>
    <t>The establishment of modern technological paradigms like ubiquitous computing, big data, cyber-physical systems, or communication networks has strongly increased the need for efficient, effective data stream analysis. MDCStream is a MATLAB tool for generating temporal-dependent numerical datasets in order to stress-Test stream data classification, clustering, and outlier detection algorithms. MDCStream is built on MDCGen, therefore showing a high flexibility for creating a wide diversity of data scenarios. To show an example of the potential of MDCStream, we tested a stream data clustering algorithm recently proposed in the literature with datasets generated with MDCStream. Datasets were designed to draw challenges related to space geometries and concept drift. © 2020 ACM.</t>
  </si>
  <si>
    <t>Automatic event detection from images or wearable sensors is a fundamental step towards the development of advanced sport analytics and broadcasting software. However, the collection and annotation of large scale sport datasets is hindered by technical obstacles, cost of data acquisition and annotation, and commercial interests. In this paper, we present the Soccer Event Recognition (SoccER) data generator, which builds upon an existing, high quality open source game engine to enable synthetic data generation. The software generates detailed spatio-temporal data from simulated soccer games, along with fine-grained, automatically generated event ground truth. The SoccER software suite includes also a complete event detection system entirely developed and tested on a synthetic dataset including 500 min of game, and more than 1 million events. We close the paper by discussing avenues for future research in sports event recognition enabled by the use of synthetic data. © 2020 The Authors</t>
  </si>
  <si>
    <t>The performance loss rate (PLR) is a key parameter in predicting and measuring the lifetime production from a PV plant. In this study, PLR is calculated by using historical on-site performance and meteorological time-series data from common, existing sensors and instrumentation at large-scale PV plants and the RdTools software package. Results show that current analysis techniques are not precise enough to identify performance improvement opportunities at any single plant but can enable insights at an aggregated fleet-level. The high variability in the results over time combined with the correlation among subarrays within a plant suggest that factors in addition to module degradation, such as soiling and un-normalized weather, have a significant impact. In addition, the reported confidence intervals are likely an underestimate of uncertainty due to the non-independence of daily calculated loss rates. This work examines PLR results to gain insight on how the analysis precision might be improved to better identify underperformance at the plant level and, subsequently, enable performance remediation opportunities. Also, a method to quantitatively validate loss rate analysis techniques using synthetically generated performance data is proposed. © 2020 IEEE.</t>
  </si>
  <si>
    <t>We study the problem of syncing the lip movement in a video with the audio stream. Our solution finds an optimal alignment using a dual-domain recurrent neural network that is trained on synthetic data we generate by dropping and duplicating video frames. Once the alignment is found, we modify the video in order to sync the two sources. Our method is shown to greatly outperform the literature methods on a variety of existing and new benchmarks. As an application, we demonstrate our ability to robustly align text-to-speech generated audio with an existing video stream. Our code is attached as supplementary. © 2020 IEEE.</t>
  </si>
  <si>
    <t>Energy disaggregation (or Non-Intrusive Load Monitoring - NILM) is the task of estimating the electricity consumption of each appliance in a household from the total electricity consumption. Disaggregated consumption gives information on each appliance and helps to find ways to reduce a household's energy consumption. Recent progress in deep neural networks for computer vision and natural language processing gives inspiration to train general architectures on time series data in order to improve the state of the art on NILM, but lack of supervised data is one of the main problems stalling the improvement of disaggregation algorithms. In this paper, we introduce a new multi-agent based simulator that enables to generate synthetic data according to real time-use surveys. This synthetic dataset is used as a training set in the NILM learning process: We show that this data augmentation improves the accuracy of the disaggregation. In addition, we present four neural network architectures to estimate appliances consumption and establish a baseline architecture on the data coming from the synthetic generator. © 2020 The authors and IOS Press.</t>
  </si>
  <si>
    <t>Background: The analysis of connectivity has become a fundamental tool in human neuroscience. Granger Causality Mapping is a data-driven method that uses Granger Causality (GC) to assess the existence and direction of influence between signals, based on temporal precedence of information. More recently, a theory of Granger causality has been developed for state-space (SS-GC) processes, but little is known about its statistical validation and application on functional magnetic resonance imaging (fMRI) data. New method: We explored different multivariate computational frameworks to define the optimal combination for GC estimation. We hypothesized a new heuristic, combining SS-GC with a distinct statistical validation technique, Time Reversed Testing, validating it on synthetic data. We test its performance with a number of experimental parameters, including block structure, sampling frequency, noise and system mean pairwise correlation, using a statistical framework of binary classification. Results: We found that SS-GC with time reversed testing outperforms other frameworks. The results validate the application of SS-GC to generative models. When estimating reliable causal relations, SS-GC returns promising results, especially when considering synthetic data with a high impact of noise and sampling rate. Conclusions: In this study, we empirically explored the boundaries of SS-GC with time reversed testing, a data-driven causality analysis framework with potential applicability to fMRI data. © 2020</t>
  </si>
  <si>
    <t>Stochastic simulation has a prominent position in a variety of scientific domains including those of environmental and water resources sciences. This is due to the numerous applications that can benefit from it, such as risk-related studies. In such domains, stochastic models are typically used to generate synthetic weather data with the desired properties, often resembling those of hydrometeorological observations, which are then used to drive deterministic models of the understudy system. However, generating synthetic weather data with the desired properties is not an easy task. This is due to the peculiarities of such processes, i.e., non-Gaussianity, intermittency, dependence, and periodicity, and the limited availability of open-source software for such purposes. This work aims to simplify the synthetic data generation procedure by providing an R-package called anySim, specifically designed for the simulation of non-Gaussian correlated random variables, stochastic processes at single and multiple temporal scales, and random fields. The functionality of the package is demonstrated through seven simulation studies, accompanied by code snippets, which resemble real-world cases of stochastic simulation (i.e., generation of synthetic weather data) of hydrometeorological processes and fields (e.g., rainfall, streamflow, temperature, etc.), across several spatial and temporal scales (ranging from annual down to 10-min simulations). © 2020 by the author.</t>
  </si>
  <si>
    <t>We introduce a probabilistic generative model for disentangling spatio-temporal disease trajectories from collections of high-dimensional brain images. The model is based on spatio-temporal matrix factorization, where inference on the sources is constrained by anatomically plausible statistical priors. To model realistic trajectories, the temporal sources are defined as monotonic and time-reparameterized Gaussian Processes. To account for the non-stationarity of brain images, we model the spatial sources as sparse codes convolved at multiple scales. The method was tested on synthetic data favourably comparing with standard blind source separation approaches. The application on large-scale imaging data from a clinical study allows to disentangle differential temporal progression patterns mapping brain regions key to neurodegeneration, while revealing a disease-specific time scale associated to the clinical diagnosis. © 2019 Elsevier Inc.</t>
  </si>
  <si>
    <t>Sediment accumulation in a river reservoir is studied by stochastic time series models and analytical approach. The first-order moving average process is found the best for the suspended sediment discharge time series of the Juniata River at Newport, Pennsylvania, USA. Synthetic suspended sediment discharges are first generated with the chosen model after which analytical expressions are derived for the expected value and variance of sediment accumulation in the reservoir. The expected value and variance of the volume of sediment accumulation in the reservoir are calculated from a thousand synthetic time series each 38 years long and compared to the analytical approach. Stochastic and analytical approaches perfectly trace the observation in terms of the expected value and variability. Therefore, it is concluded that the expected value and variance of sediment accumulation in a reservoir could be estimated by analytical expressions without the cost of synthetic data generation mechanisms. © 2020, © 2020 IAHS.</t>
  </si>
  <si>
    <t>The present work establishes the use of convolutional neural networks as a generative model for stochastic processes that are widely present in industrial automation and system modelling such as fault detection, computer vision and sensor data analysis. This enables researchers from a broad range of fields—as in medical imaging, robotics and control engineering—to develop a general tool for artificial data generation and simulation without the need to identify or assume a specific system structure or estimate its parameters. We demonstrate the approach as a generative model on top of data retrieved from a wide set of classic, simplest to the most complex, deterministic and stochastic data generation processes of technological importance—from damped oscillators to autoregressive conditional heteroskedastic and jump-diffusion models. Also, a nonparametric estimation and forecast was carried out for the traditional benchmark “Fisher River” time-series dataset, yielding the superior mean absolute prediction error results compared to a standard ARIMA model. This approach can have potential applications as an alternative to simulation tools such as Gibbs sampling and Monte Carlo-based methods, in the enhancement of the understanding of generative adversarial networks (GANs) and in data simulation for training Reinforcement Learning algorithms. © 2020, Brazilian Society for Automatics--SBA.</t>
  </si>
  <si>
    <t>The proceedings contain 19 papers. The topics discussed include: Bayesian optimization is superior to random search for machine learning hyperparameter tuning: analysis of the Black-Box Optimization Challenge 2020; learning cloth dynamics: 3D+texture garment reconstruction benchmark; solving black-box optimization challenge via learning search space partition for Local Bayesian optimization; learning to run a power network challenge: a retrospective analysis; hide-and-seek privacy challenge: synthetic data generation vs. patient re-identification; the SpaceNet multi-temporal urban development challenge; towards robust and domain agnostic reinforcement learning competitions: MineRL 2020; NeurIPS 2020 NLC2CMD Competition: translating natural language to bash commands; Traffic4cast at NeurIPS 2020 - yet more on the unreasonable effectiveness of gridded geo-spatial processes; and measuring sample efficiency and generalization in reinforcement learning benchmarks: NeurIPS 2020 Procgen benchmark.</t>
  </si>
  <si>
    <t>With the ongoing development of distributed hydrological models, flood risk analysis calls for synthetic, gridded precipitation data sets. The availability of large, coherent, gridded re-analysis data sets in combination with the increase in computational power, accommodates the development of new methodology to generate such synthetic data. We tracked moving precipitation fields and classified them using self-organising maps. For each class, we fitted a multivariate mixture model and generated a large set of synthetic, coherent descriptors, which we used to reconstruct moving synthetic precipitation fields. We introduced randomness in the original data set by replacing the observed precipitation fields in the original data set with the synthetic precipitation fields. The output is a continuous, gridded, hourly precipitation data set of a much longer duration, containing physically plausible and spatio-temporally coherent precipitation events. The proposed methodology implicitly provides an important improvement in the spatial coherence of precipitation extremes. We investigate the issue of unrealistic, sudden changes on the grid and demonstrate how a dynamic spatio-temporal generator can provide spatial smoothness in the probability distribution parameters and hence in the return level estimates. © 2019, The Author(s).</t>
  </si>
  <si>
    <t>We assess the performance of different break detection methods on three sets of benchmark data sets, each consisting of 120 daily time series of integrated water vapor differences. These differences are generated from the Global Positioning System (GPS) measurements at 120 sites worldwide, and the numerical weather prediction reanalysis (ERA-Interim) integrated water vapor output, which serves as the reference series here. The benchmark includes homogeneous and inhomogeneous sections with added nonclimatic shifts (breaks) in the latter. Three different variants of the benchmark time series are produced, with increasing complexity, by adding autoregressive noise of the first order to the white noise model and the periodic behavior and consecutively by adding gaps and allowing nonclimatic trends. The purpose of this “complex experiment” is to examine the performance of break detection methods in a more realistic case when the reference series are not homogeneous. We evaluate the performance of break detection methods with skill scores, centered root mean square errors (CRMSE), and trend differences relative to the trends of the homogeneous series. We found that most methods underestimate the number of breaks and have a significant number of false detections. Despite this, the degree of CRMSE reduction is significant (roughly between 40% and 80%) in the easy to moderate experiments, with the ratio of trend bias reduction is even exceeding the 90% of the raw data error. For the complex experiment, the improvement ranges between 15% and 35% with respect to the raw data, both in terms of RMSE and trend estimations. ©2020. The Authors.</t>
  </si>
  <si>
    <t xml:space="preserve">                             The proceedings contain 57 papers. The special focus in this conference is on Soft Computing Models in Industrial and Environmental Applications. The topics include: Framework for the Detection of Physiological Parameters with Musical Stimuli Based on IoT; edge Computing Architectures in Industry 4.0: A General Survey and Comparison; predictive Maintenance from Event Logs Using Wavelet-Based Features: An Industrial Application; building Robust Prediction Models for Defective Sensor Data Using Artificial Neural Networks; ensemble Deep Learning for Forecasting                              222                             Rn Radiation Level at Canfranc Underground Laboratory; search of Extreme Episodes in Urban Ozone Maps; a Novel Heuristic Approach for the Simultaneous Selection of the Optimal Clustering Method and Its Internal Parameters for Time Series Data; A Hybrid Approach for Short-Term NO                             2                              Forecasting: Case Study of Bay of Algeciras (Spain); context-Aware Data Mining vs Classical Data Mining: Case Study on Predicting Soil Moisture; analysis and Application of Normalization Methods with Supervised Feature Weighting to Improve K-means Accuracy; DTW as Alignment Function in the Context of Time Series Balancing; feature Clustering to Improve Fall Detection: A Preliminary Study; creation of Synthetic Data with Conditional Generative Adversarial Networks; data Selection to Improve Anomaly Detection in a Component-Based Robot; Addressing Low Dimensionality Feature Subset Selection: ReliefF(-k) or Extended Correlation-Based Feature Selection(eCFS)?; a Predictive Maintenance Model Using Recurrent Neural Networks; prototypical Metric Transfer Learning for Continuous Speech Keyword Spotting with Limited Training Data; characteristic of WiFi Network Based on Space Model with Using Turning Bands Co-simulation Method; Mobile Architecture for Forest Fire Simulation Using PhyFire-HDWind Model.                         </t>
  </si>
  <si>
    <t>Data-driven models have demonstrated state-of-the-art performance in inferring the temporal ordering of events in text. However, these models often overlook explicit temporal signals, such as dates and time windows. Rule-based methods can be used to identify the temporal links between these time expressions (timexes), but they fail to capture timexes' interactions with events and are hard to integrate with the distributed representations of neural net models. In this paper, we introduce a framework to infuse temporal awareness into such models by learning a pre-trained model to embed timexes. We generate synthetic data consisting of pairs of timexes, then train a character LSTM to learn embeddings and classify the timexes' temporal relation. We evaluate the utility of these embeddings in the context of a strong neural model for event temporal ordering, and show a small increase in performance on the MATRES dataset and more substantial gains on an automatically collected dataset with more frequent event-timex interactions.1. © 2019 Association for Computational Linguistics</t>
  </si>
  <si>
    <t>In machine learning, data augmentation is the process of generating synthetic data samples that will be used to train the model to improve the performance of the machine learning model. Data augmentation has been shown to improve the generalization capabilities of models and is particularly popular in the field of computer vision, which is to deal with image data. In contrast, data augmentation is less widely used in the field of time-series data, such as time-series classification, than in computer vision. This is because time-series data is particularly vulnerable to the transformation of data that occurs while performing data augmentation. For example, flipping or rotating images to augment image data does not significantly undermine the meaning of the original data. However, in the case of time-series data, it is likely to distort the meaning of the data, and it is difficult to identify whether or not it has altered. Previously proposed time-series data augmentation methods performed well in many fields, but often did not consider trend information of time-series data such as slicing or reordering the original time-series. In this paper, we propose a time-series data augmentation method based on interpolation. The proposed method is robust against the impairment of trend information of the original time-series and has the advantage of not high complexity. To evaluate the performance of the proposed method, we experimented with time-series datasets from the UCR archive and showed that the performance of the model could be improved. © 2020 The Authors.</t>
  </si>
  <si>
    <t>Medical data is rarely made publicly available due to high de-identification costs and risks. Access to such data is highly regulated due to it’s sensitive nature. These factors impede the development of data-driven advancements in the healthcare domain. Synthetic medical data which can maintain the utility of the real data while simultaneously preserving privacy can be an ideal substitute for advancing research. Medical data is longitudinal in nature, with a single patient having multiple temporal events, influenced by static covariates like age, gender, comorbidities, etc. Extending existing time-series generative models to generate medical data can be challenging due to this influence of patient covariates. We propose a workflow wherein we leverage existing generative models to generate such data. We demonstrate this approach by generating synthetic versions of several time-series datasets where static covariates influence the temporal values. We use a state-of-the-art benchmark as a comparative baseline. Our methodology for empirically evaluating synthetic time-series data shows that the synthetic data generated with our workflow has higher resemblance and utility. We also demonstrate how stratification by covariates is required to gain a deeper understanding of synthetic data quality and underscore the importance of including this analysis in evaluation of synthetic medical data quality. © 2020, Springer Nature Switzerland AG.</t>
  </si>
  <si>
    <t>Despite great success in human parsing, progress for parsing other deformable articulated objects, like animals, is still limited by the lack of labeled data. In this paper, we use synthetic images and ground truth generated from CAD animal models to address this challenge. To bridge the domain gap between real and synthetic images, we propose a novel consistency-constrained semi-supervised learning method (CC-SSL). Our method leverages both spatial and temporal consistencies, to bootstrap weak models trained on synthetic data with unlabeled real images. We demonstrate the effectiveness of our method on highly deformable animals, such as horses and tigers. Without using any real image label, our method allows for accurate keypoint prediction on real images. Moreover, we quantitatively show that models using synthetic data achieve better generalization performance than models trained on real images across different domains in the Visual Domain Adaptation Challenge dataset. Our synthetic dataset contains 10+ animals with diverse poses and rich ground truth, which enables us to use the multi-task learning strategy to further boost models' performance. © 2020 IEEE</t>
  </si>
  <si>
    <t>The proceedings contain 34 papers. The special focus in this conference is on Intelligent Data Engineering and Automated Learning. The topics include: Network Analysis for Fraud Detection in Portuguese Public Procurement; biased Language Detection in Court Decisions; a One-by-One Method for Community Detection in Attributed Networks; data Pre-processing and Data Generation in the Student Flow Case Study; a Hybrid Approach to the Analysis of a Collection of Research Papers; Sequential Self-tuning Clustering for Automatic Delimitation of Coastal Upwelling on SST Images; time Series Clustering for Knowledge Discovery on Metal Additive Manufacturing; quaternion Neural Networks: State-of-the-Art and Research Challenges; a Solar Thermal System Temperature Prediction of a Smart Building for Data Recovery and Security Purposes; a Fault Detection System for Power Cells During Capacity Confirmation Test Through a Global One-Class Classifier; a Deep Metric Neural Network with Disentangled Representation for Detecting Smartphone Glass Defects; improving Performance of Recommendation System Architecture; automated Learning of In-vehicle Noise Representation with Triplet-Loss Embedded Convolutional Beamforming Network; Sequence Mining for Automatic Generation of Software Tests from GUI Event Traces; enhanced Credit Prediction Using Artificial Data; deep Learning Based Algorithms for Welding Edge Points Detection; detecting Performance Anomalies in the Multi-component Software a Collaborative Robot; prediction of Small-Wind Turbine Performance from Time Series Modelling Using Intelligent Techniques; review of Trends in Automatic Human Activity Recognition Using Synthetic Audio-Visual Data; atmospheric Tomography Using Convolutional Neural Networks; workshop on Machine Learning in Smart Mobility; Driver Monitoring System Based on CNN Models: An Approach for Attention Level Detection; preface.</t>
  </si>
  <si>
    <t>Smart grids are power grids where clients may actively participate in energy production, storage and distribution. Smart grid management raises several challenges, including the possible changes and evolutions in terms of energy consumption and production, that must be taken into account in order to properly regulate the energy distribution. In this context, machine learning methods can be fruitfully adopted to support the analysis and to predict the behavior of smart grids, by exploiting the large amount of streaming data generated by sensor networks. In this article, we propose a novel change detection method, called ECHAD (Embedding-based CHAnge Detection), that leverages embedding techniques, one-class learning, and a dynamic detection approach that incrementally updates the learned model to reflect the new data distribution. Our experiments show that ECHAD achieves optimal performances on synthetic data representing challenging scenarios. Moreover, a qualitative analysis of the results obtained on real data of a real power grid reveals the quality of the change detection of ECHAD. Specifically, a comparison with state-of-the-art approaches shows the ability of ECHAD in identifying additional relevant changes, not detected by competitors, avoiding false positive detections. © 2013 IEEE.</t>
  </si>
  <si>
    <t>In Wireless Sensor Networks (WSNs), abnormal sensing data is easily generated due to factors such as the harsh working environment, sensor faults and external events. In order to enhance the detection rate of abnormal data and reduce the false positive rate, we propose a distributed anomaly detection method using one-class quarter-sphere support vector machine (QSSVM) based on temporal-spatial fusion in WSNs. Firstly, according to the synthetic data, the temporal-spatial QSSVM model is trained to determine the relevant parameters. Secondly, the trained QSSVM model is used to classify the streaming data in WSNs, and the abnormal data types are classified into noise, faults and events. Finally, the method decides whether to update the classification model based on whether the new sample has an effect on the boundary of the hypersphere. The experimental results illustrate that the proposed method has a detection rate of 96% compared with other three methods, and the false positive rate is only 14%. © Springer Nature Switzerland AG 2020.</t>
  </si>
  <si>
    <t>Multilayer switch networks are proposed as artificial generators of high-dimensional discrete data (e.g., binary vectors, categorical data, natural language, network log files, and discrete-valued time series). Unlike deconvolution networks which generate continuous-valued data and which consist of upsampling filters and reverse pooling layers, multilayer switch networks are composed of adaptive switches which model conditional distributions of discrete random variables. An interpretable, statistical framework is introduced for training these nonlinear networks based on a maximum-likelihood objective function. To learn network parameters, stochastic gradient descent is applied to the objective, and is stable until convergence. This direct optimization does not involve back-propagation over separate encoder and decoder networks, or adversarial training of dueling networks. While training remains tractable for moderately sized networks, Markov-chain Monte Carlo (MCMC) approximations of gradients are derived for deep networks which contain latent variables. The statistical framework is evaluated on synthetic data, high-dimensional binary data of handwritten digits, and web-crawled natural language data. Aspects of the model's framework such as interpretability, computational complexity, and generalization ability are discussed. © 2019 by the author(s).</t>
  </si>
  <si>
    <t>The proceedings contain 37 papers. The special focus in this conference is on Future Data and Security Engineering. The topics include: Ontology-Based Shrimp and Fish Diseases Diagnosis; deep Learning-Based Methods for Plant Disease; uberwasted App for Reporting and Collecting Waste Using Location Based and Deep Learning Technologies; a Flexible Internet of Things Architecture for Data Gathering and Monitoring System; recognition and Quantity Estimation of Pastry Images Using Pre-training Deep Convolutional Networks; forecasting Sensor Data Using Multivariate Time Series Deep Learning; A Template-Based Approach for Generating Vietnamese References from Flat MR Dataset in Restaurant Domain; a Synthetic Data Generation Model for Diabetic Foot Treatment; an Approach for Skin Lesions Classification with a Shallow Convolutional Neural Network; applying Peer-to-Peer Networks for Decentralized Customer-to-Customer Ecommerce Model; detection and Classification of Brain Hemorrhage Using Hounsfield Unit and Deep Learning Techniques; inflammatory Bowel Disease Classification Improvement with Metagenomic Data Binning Using Mean-Shift Clustering; additional Learning on Object Detection: A Novel Approach in Pornography Classification; Proposing the Development of Dataset of Cartoon Character using DCGAN Model; feature Selection Using Local Interpretable Model-Agnostic Explanations on Metagenomic Data; ORB for Detecting Copy-Move Regions with Scale and Rotation in Image Forensics; a Convex Optimization Based Method for Color Image Reconstruction; cost Effective Control Plane Design for Service Assurance in Software Defined Service Function Chaining; using Fuzzy Time Series Model Based on Hedge Algebras and Relationship Groups Following Time Points for Forecasting Time Series; finding Maximum Stable Matchings for the Student-Project Allocation Problem with Preferences Over Projects.</t>
  </si>
  <si>
    <t>Linear dynamical systems are a fundamental and powerful parametric model class. However, identifying the parameters of a linear dynamical system is a venerable task, permitting provably efficient solutions only in special cases. This work shows that the eigenspectrum of unknown linear dynamics can be identified without full system identification. We analyze a computationally efficient and provably convergent algorithm to estimate the eigenvalues of the state-transition matrix in a linear dynamical system. When applied to time series clustering, our algorithm can efficiently cluster multidimensional time series with temporal offsets and varying lengths, under the assumption that the time series are generated from linear dynamical systems. Evaluating our algorithm on both synthetic data and real electrocardiogram (ECG) signals, we see improvements in clustering quality over existing baselines. Copyright © 2020 by the author(s)</t>
  </si>
  <si>
    <t>We present an approach for estimating the period with which an action is repeated in a video. The crux of the approach lies in constraining the period prediction module to use temporal self-similarity as an intermediate representation bottleneck that allows generalization to unseen repetitions in videos in the wild. We train this model, called RepNet, with a synthetic dataset that is generated from a large unlabeled video collection by sampling short clips of varying lengths and repeating them with different periods and counts. This combination of synthetic data and a powerful yet constrained model, allows us to predict periods in a class-agnostic fashion. Our model substantially exceeds the state of the art performance on existing periodicity (PERTUBE) and repetition counting (QUVA) benchmarks. We also collect a new challenging dataset called Countix (∼90 times larger than existing datasets) which captures the challenges of repetition counting in real-world videos. Project webpage: https://sites.google.com/view/repnet. © 2020 IEEE</t>
  </si>
  <si>
    <t>The general usability of location tracking devices has been generated a high volume of spatial-temporal data in the form of trajectory. Exploring useful knowledge from these trajectory data can contribute to understanding many real-world applications, such as traffic monitoring and weather forecasting. The main task of trajectory data analysis is the tracking of an object group movement pattern. Existing algorithms, studying the evolving structure of moving object trajectories, have high computational complexity, particularly when tracking loose group companions. To address this problem, we describe a loose group companion tracking framework over trajectory data streams in an incremental manner, which reduces computational time. Loose group companion is the moving objects group that travels together. However, some members are allowed to leave at some timestamp. A crucial part of our framework is the micro-group based loose group companion discovery. It follows a moving object group and then incrementally detects the loose group companions. We validated our techniques using two real vehicle data sets and one synthetic data set. Our approach was, on average, 45% faster than previous algorithms. © 2013 IEEE.</t>
  </si>
  <si>
    <t>Currently, atmospheric dispersion 3-D modelling has reached a maturity stage. Some Computational Fluid Dynamics (CFD) approaches have a high level of spatial and temporal accuracy for complex environments where site effects due to topography and/or buildings are significant, such as in urban areas. Various models require however heavy computational resources and prolonged runtimes ranging to several hours. This time requirement can be restrictive in crisis situations. One relevant scenario is the prediction with high urgency of the dispersion from a source in case of an accidental or a malicious release. In this paper, we propose to use synthetic data generated by highly accurate but time-consuming CFD models to train offline a Deep Neural Network (DNN). Specifically, we use Parallel Micro-SWIFT-SPRAY (PMSS), a multi-scale 3-D dispersion simulator parallelized over high performance computing resources, to generate two sets of pollutant concentration maps in two French cities: Grenoble and Paris. The DNN is trained on the Grenoble dataset to capture the underlying physics of transport and dispersion. The results show that the learned model generalizes successfully, as it is able to estimate accurately the pollution map in Paris unseen conditions. © 2020 HARMO. All rights reserved.</t>
  </si>
  <si>
    <t>Advances in low-light video RAW-to-RGB translation are opening up the possibility of fast low-light imaging on commodity devices (e.g. smartphone cameras) without the need for a tripod. However, it is challenging to collect the required paired short-long exposure frames to learn a supervised mapping. Current approaches require a specialised rig or the use of static videos with no subject or object motion, resulting in datasets that are limited in size, diversity, and motion. We address the data collection bottleneck for low-light video RAW-to-RGB by proposing a data synthesis mechanism, dubbed SIDGAN, that can generate abundant dynamic video training pairs. SIDGAN maps videos found ‘in the wild’ (e.g. internet videos) into a low-light (short, long exposure) domain. By generating dynamic video data synthetically, we enable a recently proposed state-of-the-art RAW-to-RGB model to attain higher image quality (improved colour, reduced artifacts) and improved temporal consistency, compared to the same model trained with only static real video data. © 2020, Springer Nature Switzerland AG.</t>
  </si>
  <si>
    <t>Generating synthetic sensor-based time-series medical data is important when simulating machine learning-based digital therapeutics. Many existing approaches for generating synthetic sequence medical data require sufficient amount of real data. The deficiency of the realistic medical data poses a great challenge for developing artificial intelligence (AI) based healthcare application or devices. To overcome the challenge, we propose a time-series medical sensor-based data synthesis model especially designed for diabetic foot treatment system. Our proposed system utilizes statistical methods and Prophet model - an open source API provided by Facebook - to generate synthetic data required for the diagnosis of diabetic foot treatment while maintaining medical validity. We also suggest systemic methods to evaluate the validity of the synthesized data. The results shows that synthetic time-series data generated by our system follows trends and tendencies of real data. © 2020, Springer Nature Singapore Pte Ltd.</t>
  </si>
  <si>
    <t>Supervised machine learning applications in the health domain often face the problem of insufficient training datasets. The quantity of labelled data is small due to privacy concerns and the cost of data acquisition and labelling by a medical expert. Furthermore, it is quite common that collected data are unbalanced and getting enough data to personalize models for individuals is very expensive or even infeasible. This paper addresses these problems by (1) designing a recurrent Generative Adversarial Network to generate realistic synthetic data and to augment the original dataset, (2) enabling the generation of balanced datasets based on a heavily unbalanced dataset, and (3) to control the data generation in such a way that the generated data resembles data from specific individuals. We apply these solutions for sleep apnea detection and study in the evaluation the performance of four well-known techniques, i.e., K-Nearest Neighbour, Random Forest, Multi-Layer Perceptron, and Support Vector Machine. All classifiers exhibit in the experiments a consistent increase in sensitivity and a kappa statistic increase by between 0.72 · 10-2 and 18.2 · 10-2. © Springer Nature Switzerland AG 2020.</t>
  </si>
  <si>
    <t>Short-term forecasts of nonlinear dynamics are important for risk-assessment studies and to inform sustainable decision-making for physical, biological and financial problems, among others. Generally, the accuracy of short-term forecasts depends upon two main factors: the capacity of learning algorithms to generalize well on unseen data and the intrinsic predictability of the dynamics. While generalization skills of learning algorithms can be assessed with well-established methods, estimating the predictability of the underlying nonlinear generating process from empirical time series remains a big challenge. Here, we show that, in changing environments, the predictability of nonlinear dynamics can be associated with the time-varying stability of the system with respect to smooth changes in model parameters, i.e. its local structural stability. Using synthetic data, we demonstrate that forecasts from locally structurally unstable states in smoothly changing environments can produce significantly large prediction errors, and we provide a systematic methodology to identify these states from data. Finally, we illustrate the practical applicability of our results using an empirical dataset. Overall, this study provides a framework to associate an uncertainty level with short-term forecasts made in smoothly changing environments. © 2020 The Author(s) Published by the Royal Society. All rights reserved.</t>
  </si>
  <si>
    <t>Differential privacy (DP) is a leading privacy protection focused by design on individual privacy. In the local model of DP, strong privacy is achieved by privatizing each user's individual data before sending it to an untrusted aggregator for analysis. While in recent years local DP has been adopted for practical deployments, most research in this area focuses on problems where each individual holds a single data record. In many problems of practical interest this assumption is unrealistic since nowadays most user-owned devices collect large quantities of data (e.g. pictures, text messages, time series). We propose to model this scenario by assuming each individual holds a distribution over the space of data records, and develop novel local DP methods to sample privately from these distributions. Our main contribution is a boosting-based density estimation algorithm for learning samplers that generate synthetic data while protecting the underlying distribution of each user with local DP. We give approximation guarantees quantifying how well these samplers approximate the true distribution. Experimental results against DP kernel density estimation and DP GANs displays the quality of our results. Copyright © 2020 by the author(s)</t>
  </si>
  <si>
    <t>deconvolution; DSC MRI; perfusion maps; physics informed neural network; synthetic data</t>
  </si>
  <si>
    <t>cybersecurity; data-driven simulation; industrial control system (ICS); machine learning; synthetic data generation</t>
  </si>
  <si>
    <t>groundwater level; hydrology management tool; synthetic well</t>
  </si>
  <si>
    <t>data augmentation; deep learning; denoising CNN; ECG digitization; electrocardiogram (ECG); synthetic data</t>
  </si>
  <si>
    <t>data privacy; deep learning; gan; generative ai; synthetic data; tabular data; time-series data</t>
  </si>
  <si>
    <t>Comb filtering; High-fidelity synthetic wind; Orbital forcing; Seasonality; Wind speed modelling</t>
  </si>
  <si>
    <t>Electrogastrography; Gastric rhythm; Motion sickness; Power spectral density; Synthetic data</t>
  </si>
  <si>
    <t>AI goal alignment; recommender systems; utility v/s engagement</t>
  </si>
  <si>
    <t>attention mechanism; bottleneck residual; conditional generative adversarial network; EEG; fatigue driving detection</t>
  </si>
  <si>
    <t>data enhancement; long-term forecasting; multi-feature fusion; smart water management; time series forecasting; water demand forecasting</t>
  </si>
  <si>
    <t>attention mechanism; deep learning; drone; generative adversarial network</t>
  </si>
  <si>
    <t>accelerometer; cnn; gan; human activity recognition; iot; multivariate time series data; sensor data; synthetic data generation</t>
  </si>
  <si>
    <t>2nd generation pharmacokinetic model; Blind deconvolution; DCE-MRI; Temporal resolution</t>
  </si>
  <si>
    <t>measures; synthetic data generation; Time series</t>
  </si>
  <si>
    <t>Evaluation; Measures; Survey; Synthetic Data; Time Series</t>
  </si>
  <si>
    <t>Conditional tabular generative adversarial network; Data imbalance; Deep learning; Network intrusion detection</t>
  </si>
  <si>
    <t>Anomaly detection; Rolling element bearings; Transformer</t>
  </si>
  <si>
    <t>Data quality; Generative adversarial networks; Medical data; Privacy; Sequential data; Synthetic data</t>
  </si>
  <si>
    <t>battery; data evaluation; quantitative evaluation; synthetic data; TimeGAN</t>
  </si>
  <si>
    <t>Animal pose estimation; Deep learning; Domain adaptation; Synthetic data; Temporal</t>
  </si>
  <si>
    <t>Kalman filters; Network inference; Time series analysis</t>
  </si>
  <si>
    <t>decision intelligence; large language models; synthetic data; time series; transformer architecture</t>
  </si>
  <si>
    <t>Dynamic graphs; Evaluation framework; Synthetic data generation</t>
  </si>
  <si>
    <t>Bandwidth extension; Resolution; Seismic data; Synthetic data; u-Net</t>
  </si>
  <si>
    <t>Artificial intelligence; Data privacy; Healthcare; Imaging data; Multimodal data; Omics data; Radiomics data; Synthetic data generation; Tabular data; Time-series data</t>
  </si>
  <si>
    <t>Causal Discovery; Constraint-based Causal Discovery; Discrete Time Series; DYNOTEARS; Gradient-Based Causal Discovery; Graphical Models; Standardized Electronic Health Records; Structural Equation Models; Synthetic Data Generation; Temporal Association Rule Mining (TARM)</t>
  </si>
  <si>
    <t>Land-surface atmosphere interactions; Multivariate locally stationary wavelet process; Nonstationary time series; Spectral gap; Surface turbulent fluxes</t>
  </si>
  <si>
    <t>autonomous driving; preference learning; temporal logic</t>
  </si>
  <si>
    <t>Electronic health records (EHRs); Evaluation; Synthetic data</t>
  </si>
  <si>
    <t>Adversarial autoencoder; Generative adversarial networks (GANs); Synthetic time series data</t>
  </si>
  <si>
    <t>financial time series prediction; generative adversarial networks (GANs); quantum machine learning; synthetic data generation</t>
  </si>
  <si>
    <t>Flow clustering; Hotspot detection; Movement patterns; OD flow; Statistical significance of clusters</t>
  </si>
  <si>
    <t>Character segmentation; Connectionist temporal classification; Handwritten Chinese text recognition; Weakly supervised learning</t>
  </si>
  <si>
    <t>Computational fluid dynamics; Mixing; Ploughshare mixer; Positron emission particle tracking; Positron emission projection imaging</t>
  </si>
  <si>
    <t>differential privacy; generative adversarial network; physiological sensor data; privacy-preserving machine learning; smart health; smartwatch; stress recognition; synthetic data; time series</t>
  </si>
  <si>
    <t>Deep Learning; Deep Neural Networks; Forecasting; Generative modeling; Generative-AI; LSTM; Time-series forecasting; Time-series generation; Transformers; Variational autoencoders</t>
  </si>
  <si>
    <t>Evaluation metrics; Generative adversarial networks; Synthetic data generation</t>
  </si>
  <si>
    <t>Deep learning; Earthquake magnitude; Geodetic data</t>
  </si>
  <si>
    <t>Data augmentation; DoppelGANger; Emergency department; Generative adversarial networks; Generative AI</t>
  </si>
  <si>
    <t>Fractal interpolation; LSTM; Machine learning; Meteorological data; Optimization; Synthetic data</t>
  </si>
  <si>
    <t>Diffusion models; ML classification; Network traffic generation; Synthetic data generation</t>
  </si>
  <si>
    <t>Health data; Privacy-preserving data sharing; Synthetic data; Time series</t>
  </si>
  <si>
    <t>Lithium-ion battery; OCV curve; Partial charging; State of health estimation; Synthetic data; Transfer learning</t>
  </si>
  <si>
    <t>climate change; flood risk assessment; point process; Poisson cluster process; stochastic rainfall generation; stochastic-mechanistic model</t>
  </si>
  <si>
    <t>Convolutional neural networks; Data augmentation; Machine learning; Molecular communication; Sequence detection</t>
  </si>
  <si>
    <t>Anomaly detection; PV system; Reflectometry; Series arc fault</t>
  </si>
  <si>
    <t>Data pipeline; Decision support tools; Machine learning; Model testing and validation; Neural networks; Reef modelling; Synthetic data; Synthetic data vault</t>
  </si>
  <si>
    <t>Adaptation models; Feature extraction; Keypoint; pose estimation; Pose estimation; Space heating; Space vehicles; Task analysis; test time adaptation; Training; view synthesis</t>
  </si>
  <si>
    <t>Deep learning; Generative methods; Neural networks; Synthetic pharmacokinetic/Pharmacodynamic data; Virtual patients</t>
  </si>
  <si>
    <t>Anomaly Detection; Data Quality; Energy Big Data; Gated Recurrent Units (GRU); Generative Adversarial Networks (GAN); Time Series Data</t>
  </si>
  <si>
    <t>allergic rhinitis; GANs; gesture recognition; IoT; medical data; synthetic data; wearable devices</t>
  </si>
  <si>
    <t>climate change effect; Cotton yield prediction; field data; machine learning; smart agriculture; synthetic data</t>
  </si>
  <si>
    <t>Autoencoder; Convolutional Neural Network; Machine Learning; Structural Health Monitoring; Ultrasonic Guided Waves</t>
  </si>
  <si>
    <t>Edge computing; GAN; Machine learning; Synthetic time series</t>
  </si>
  <si>
    <t>blood surface tension; generate synthetic data; heart failure; ischemic heart disease; neural networks; tensiometry; time series classification</t>
  </si>
  <si>
    <t>GAN; scenario generation; synthetic data; time-series; wind speed</t>
  </si>
  <si>
    <t>public transport; synthetic journeys; Travel mode choice</t>
  </si>
  <si>
    <t>Arabic script; connectionist temporal classification; convolutional neural network; data augmentation; IFN/ENIT database; off-line handwritten recognition; recurrent neural network; synthetic data</t>
  </si>
  <si>
    <t>Generative adversarial networks; Mobility; time series</t>
  </si>
  <si>
    <t>deep learning; generative adversarial network; load consumption; q-learning; smart grid; Synthetic data</t>
  </si>
  <si>
    <t>Diffusion model; Fall detection; Time series data generation; Video data extraction</t>
  </si>
  <si>
    <t>deep learning; Feature extraction; multi-dimensional time series data; self-supervised learning</t>
  </si>
  <si>
    <t>Data augmentation; generative adversarial networks; load profile group generation; machine learning; negative sample generation; synthetic data</t>
  </si>
  <si>
    <t>Deep learning; Energy; GAN; Generative AI; NILM; Synthetic data; Timeseries</t>
  </si>
  <si>
    <t>Combined sewer overflow; Generative adversarial networks; Machine learning; Time-series prediction; Urban drainage</t>
  </si>
  <si>
    <t>Electronic health records; generative adversarial network (GAN); imbalanced data; time-series generation</t>
  </si>
  <si>
    <t>Data augmentation; deep learning (DL); soft sensor; transfer learning (TL); wastewater</t>
  </si>
  <si>
    <t>Astronomy; Neural networks; Time series</t>
  </si>
  <si>
    <t>dynamic time warping (DTW); field condition; forward simulation; geometric mismatch; GPR; subsurface flow</t>
  </si>
  <si>
    <t>Image Registration; Multimodal Remote Sensing; Neural Networks; Synthetic Data</t>
  </si>
  <si>
    <t>Consumer electronics; Consumer Internet of Things; Continuous wavelet transforms; CWT; Feature extraction; Frequency-domain analysis; GAN; GRU; Internet of Things; Sensors; Spectrum Sensing; YOLO; YOLOv5</t>
  </si>
  <si>
    <t>domain adaptation; domain adversarial neural network; occupancy detection; pseudo labeling; smart meter</t>
  </si>
  <si>
    <t>GAN; Interpretability; Synthetic data; Time series</t>
  </si>
  <si>
    <t>3D; Algorithms; Algorithms; Computational photography; etc; Generative models for image; image and video synthesis; video</t>
  </si>
  <si>
    <t>Hierarchical Text Classification; Large Language Models; Synthetic Data Generation</t>
  </si>
  <si>
    <t>generative adversarial network; human activity recognition; spatial transformation network; synthetic data generation</t>
  </si>
  <si>
    <t>Adaptive loss function; Fuzzy cognitive map; Gene regulation network; Time series prediction</t>
  </si>
  <si>
    <t>Autonomous Management; Generative Adversarial Networks; Machine Learning</t>
  </si>
  <si>
    <t>condensed water vapor plumes; DIRSIG; machine learning; synthetic imagery; volume estimation</t>
  </si>
  <si>
    <t>brain network analysis; brain-computer interfaces; convolutional neural networks; generative adversarial networks; motor imagery</t>
  </si>
  <si>
    <t>Communication efficiency; Distributed training; Energy forecasting; Generative AI; LSTM; Smart grid</t>
  </si>
  <si>
    <t>Complex electromechanical systems; Data augmentation; Data imbalance; Generative adversarial networks; Multidimensional time-series</t>
  </si>
  <si>
    <t>aircraft maintenance; generative adversarial network; machine learning; predictive maintenance; synthetic data</t>
  </si>
  <si>
    <t>Dimensionality Reduction; Synthetic Household Data Generation; Time Series Feature Extraction; Usage Mining; Wavelet Transform</t>
  </si>
  <si>
    <t>Accuracy; Bayes methods; Bayesian vector autoregression; Biological system modeling; Correlation; correlation estimation; Distributed energy resources; Forecasting; kernel density estimation; matrix completion; Portfolios; Predictive models; prosumers; rooftop PV; virtual power plants</t>
  </si>
  <si>
    <t>Data generation; Diagnosis; Health; Patient-facing technology; Rare disease; Synthetic data</t>
  </si>
  <si>
    <t>Electronic Health Records (EHRs); fidelity; similarity; synthetic data; times-series</t>
  </si>
  <si>
    <t>Battery management; Data augmentation; Deep convolutional generative adversarial networks; Lithium-ion batteries; State of charge; Time-series generation</t>
  </si>
  <si>
    <t>Closure phases; plant development; propagation model; skewed motion model</t>
  </si>
  <si>
    <t>attack free; basic reproduction number; equilibria points; hardware implants; Intel management engine vulnerabilities; long short-term memory neural networks; time delay differential model</t>
  </si>
  <si>
    <t>3D computer vision; Algorithms; Algorithms; Biometrics; body pose; face; gesture</t>
  </si>
  <si>
    <t>Autonomous agents; autonomous vehicle navigation; machine learning for robot control</t>
  </si>
  <si>
    <t>Community infection rate; Interaction-driven contagion model; Social distancing; Temporal networks; Time dilation</t>
  </si>
  <si>
    <t>Convolution neural network; Deep learning; Image processing; Laser biospeckle; Photonics; Seed infection</t>
  </si>
  <si>
    <t>data augmentation; deep learning parameters; deep neural network; generative adversarial network; synthetic data</t>
  </si>
  <si>
    <t>Fintech; GAN; Synthetic Data Generation; Times series</t>
  </si>
  <si>
    <t>cardiac anatomy and motion; cardiac image analysis; Conditional generative model; synthetic data generation</t>
  </si>
  <si>
    <t>Attention mechanism; Feature fusion; Semi-supervised learning; Video deraining</t>
  </si>
  <si>
    <t>Asymmetry; Heterogeneity; Quantile regression; Twin support vector regression</t>
  </si>
  <si>
    <t>Classification; Data Augmentation; Time Series</t>
  </si>
  <si>
    <t>cardiovascular system; neural network; ordinary differential equations; symbolic regression; time series</t>
  </si>
  <si>
    <t>GAN; Hierarchical Time Series Generation; Synthetic Data; Time Series Forecasting</t>
  </si>
  <si>
    <t>Clear-sky index; Irradiance generation; Sky condition; Solar radiation models; Stochastic modeling; Synthetic data</t>
  </si>
  <si>
    <t>3D change detection; Building extraction; Synthetic datasets; Urban semantic segmentation</t>
  </si>
  <si>
    <t>Artificial Intelligence; Scale independent performance metrics; Streamflow prediction</t>
  </si>
  <si>
    <t>artificial intelligence; complexity; Hurst exponent; machine learning; regression analysis; scaling exponent</t>
  </si>
  <si>
    <t>digital twin; lithium-ion battery; state of charge; time-series GAN</t>
  </si>
  <si>
    <t>Automatic Speech Recognition; CTC with Attention; Data augmentation; Low Resource Language; Noise removal; Tigrinya</t>
  </si>
  <si>
    <t>datasets; neural networks; text tagging; Time-series</t>
  </si>
  <si>
    <t>Adversarial Search; GAN; MLP; Synthetic Data Generation; Transformer</t>
  </si>
  <si>
    <t>brain-computer interface (BCI); common spatial pattern (CSP); data augmentation; EEG; motor imagery; neural field theory</t>
  </si>
  <si>
    <t>Bronchoscopy; Endoscopy; GANs; Synthetic data generation; Texture synthesis; Video augmentation</t>
  </si>
  <si>
    <t>computer games; convolutional neural network (CNN); G-buffer; Games; graphics pipeline; Neural style transfer; Pipelines; Rendering (computer graphics); Synthetic data; Three-dimensional displays; Training; Video games</t>
  </si>
  <si>
    <t>abnormal activities; Activities of Daily Living; activity recognition; scenarios; simulated activities; synthetic data</t>
  </si>
  <si>
    <t>event detection; paleoclimate; recurrence matrix; regime transition; timeseries analysis; tipping point</t>
  </si>
  <si>
    <t>financial markets; GANs; synthetic data; time-series</t>
  </si>
  <si>
    <t>attention mechanism; data augmentation; deep learning; few shot learning; time series prediction</t>
  </si>
  <si>
    <t>Cross-domain learning; Few-shot proxy; Numerical simulator; Oil and gas; Production forecast; Risk analysis</t>
  </si>
  <si>
    <t>attention mechanisms; collaborative learning; deep learning; graph neural networks; synthetic data</t>
  </si>
  <si>
    <t>Fault prognosis; High-fidelity model; Machine learning; Synthetic data generation</t>
  </si>
  <si>
    <t>Generative adversarial network (GAN); Landslide displacement prediction; Machine learning (ML); Three Gorges reservoir (TGR); Time series</t>
  </si>
  <si>
    <t>IoT data generation; possibility of reproducibility; synthetic data generation; time-series sensor data; time-series synthesis</t>
  </si>
  <si>
    <t>Cryo-EM Movie Generation; Deep Learning; Feature extraction; Low SNR; Motion pictures; Movie Frame Enhancement; Photomicrography; Pipelines; Signal to noise ratio; Task analysis; Three-dimensional displays</t>
  </si>
  <si>
    <t>Data Availability; Data Fusion; Metadata; Prediction Model; Synthetic Data Generation</t>
  </si>
  <si>
    <t>Continuous glucose monitoring; data augmentation; discriminative score; generative adversarial network; predictive scores; TimeGAN</t>
  </si>
  <si>
    <t>3D City Model; Digital Twin; Thermal Remote Sensing; Thermal Simulation; Urban Heat Island</t>
  </si>
  <si>
    <t>fractional differentiation; Hurst exponent; long-term dependency; recurrent neural networks</t>
  </si>
  <si>
    <t>Deep learning; Generative adversarial networks; Synthetic time series data generation; Time series forecasting</t>
  </si>
  <si>
    <t>Analytical models; Computational modeling; Data models; data-free quantization; generation process; Generators; linear interpolation; Model quantization; Quantization (signal); synthetic data; Synthetic data; Training</t>
  </si>
  <si>
    <t>Data Augmentation; Machine Learning; Wear Detection</t>
  </si>
  <si>
    <t>Deep learning; independent of wavelet; low-frequency signal prediction; time-series neural networks</t>
  </si>
  <si>
    <t>data scarcity; deep learning; internet of things; sensing applications</t>
  </si>
  <si>
    <t>deep learning; soft sensing; synthetic data; time series generative networks</t>
  </si>
  <si>
    <t>Delaminations; Inductive thermography; Infrared thermography; Nondestructive evaluation</t>
  </si>
  <si>
    <t>Autoregression; eCoach; Ensemble; Interval prediction; Ontology; Personalized recommendation; Physical activity; Residual error minimization; Time-series</t>
  </si>
  <si>
    <t>Laser Speckle Contrast Imaging; plant characterization; seed viability; temporal speckle correlation</t>
  </si>
  <si>
    <t>attention mechanism; industrial control system; synthetic data generation; time-series data; variational recurrent autoencoder</t>
  </si>
  <si>
    <t>Data-driven ai; FEM simulation; Generative Adversarial Networks; Industrial AI; Low data; Time-series generation</t>
  </si>
  <si>
    <t>Brain Connectome Analysis; Neuroimaging Studies; Synthetic Data Generation</t>
  </si>
  <si>
    <t>data augmentation; deep learning; machine learning; synthetic data generation; Time series</t>
  </si>
  <si>
    <t>CNN; CNN-BLSTM; Data augmentation; HandPDMultiMC dataset; Handwriting; Parkinson’s disease (PD); Transfer learning</t>
  </si>
  <si>
    <t>ACMANT; automatic networking; homogenization accuracy; regional trend bias; relative homogenization; synthetic data</t>
  </si>
  <si>
    <t>event-based data processing; open-source framework; smart home-appliance dataset; synthetic data generation framework; usage forecasting; user interaction data</t>
  </si>
  <si>
    <t>DoppelGANger; GANs; Generative AI; Machine learning; Privacy; Synthetic data; Time-series</t>
  </si>
  <si>
    <t>Action potential generator; Arrhythmia; Cardiac episode generator; Ischaemic episode; MDP (Maximum diastolic potential); Pathology explainable structure; Polynomial fitting; SAN AP cycle; Sodium pump inhibition; Synthetic data</t>
  </si>
  <si>
    <t>Data privacy; Federated learning; Mobile networks; Non-iid data; Traffic forecasting</t>
  </si>
  <si>
    <t>generative models; location privacy; mobility data; privacy; synthetic data generation; trajectory data</t>
  </si>
  <si>
    <t>Convex optimization; Douglas–Rachford-algorithm; Gabor transform; Missing data points; Time series; Time–frequency analysis</t>
  </si>
  <si>
    <t>Connectome; fMRI; Harmonization</t>
  </si>
  <si>
    <t>Cardiology; Diffusion models; Electrocardiography; Signal processing; Synthetic data; Time series</t>
  </si>
  <si>
    <t>Business Process Management; DFA; Graph Automata; Synthetic Data Generator</t>
  </si>
  <si>
    <t>Dynamic time warping; Probabilistic finite state automata; Time series clustering; Universal metric</t>
  </si>
  <si>
    <t>agrifood industry; artificial intelligence; data augmentation (DA); generative adversarial networks (GANs); optical spectroscopy</t>
  </si>
  <si>
    <t>APSIM; crop healthiness; drone sensing; precision agriculture</t>
  </si>
  <si>
    <t>compressive sampling; deep generative models; deep learning; structural health monitoring; time series; vector quantized–variational autoencoder</t>
  </si>
  <si>
    <t>Degradation modes (DMs); generative adversarial network (GAN); Li-ion battery; state of health (SOH); transfer learning</t>
  </si>
  <si>
    <t>Artificial Intelligence of Things; Case-based Reasoning; eXplainable Artificial Intelligence; non-invasive respiratory device</t>
  </si>
  <si>
    <t>Ambient noise; deep learning; Green's function retrieval; seismic imaging; seismic interferometry (SI)</t>
  </si>
  <si>
    <t>Machine learning; Mechanized tunneling; Pattern recognition; Sensor arrangement; Unfavorable geology</t>
  </si>
  <si>
    <t>data augmentation; generative adversarial network; Hausdorff distance; intention recognition; multivariate time series</t>
  </si>
  <si>
    <t>auto-correlation; biological memory; lag effect; recovery; resilience; superposed epoch analysis; synthetic data; tree rings</t>
  </si>
  <si>
    <t>BSADF test; Explosive behavior; PM2.5 data</t>
  </si>
  <si>
    <t>data augmentation; deep learning; generative adversarial network (GAN); pest forecasting; time series</t>
  </si>
  <si>
    <t>feature mining; generative tractive network; integrated energy system</t>
  </si>
  <si>
    <t>A-KAZE algorithm; Fram Strait; Sea ice drift; Summer; Time series MODIS data</t>
  </si>
  <si>
    <t>Along-track motion estimation; correlation velocity log; micronavigation; spatial coherence</t>
  </si>
  <si>
    <t>Conditional data augmentation; Deep neural networks; Financial scenarios; Generative Adversarial Networks; Risk management; Time series generation</t>
  </si>
  <si>
    <t>BOLD FMRI; deep learning; overlapping-echo acquisition; single shot; T2* mapping</t>
  </si>
  <si>
    <t>MIKE System Hydrological European (MIKESHE); Rainfall spatial variability; Rainfall temporal variability; Stochastic rainfall generation</t>
  </si>
  <si>
    <t>Electronic Health Records; evaluation; Synthetic data</t>
  </si>
  <si>
    <t>clinical trial; digital twin; synthetic data</t>
  </si>
  <si>
    <t>Adversarial learning; Generative models; GNSS; Seismic displacement</t>
  </si>
  <si>
    <t>Classification; Fire fighting; Fire location detection; Machine learning; Synthetic data</t>
  </si>
  <si>
    <t>4D Flow magnetic resonance imaging; Aortic velocity profile; Ascending aortic aneurysm; Inflow boundary conditions; Statistical shape modeling</t>
  </si>
  <si>
    <t>deep learning; electricity theft detection; imbalance data; smart grid; time GAN</t>
  </si>
  <si>
    <t>Data augmentation; Deep learning; Generative models; Time series</t>
  </si>
  <si>
    <t>Data augmentation; Generative adversarial network; Lithium-ion battery; Long short-term memory; State of charge</t>
  </si>
  <si>
    <t>conditional GANs; GANs; greedy Gaussian segmentation; Quant GAN; skip-z layers; stylised facts; synthetic FTS data; temporal convolutional networks; z-clipping</t>
  </si>
  <si>
    <t>Data synthesis; Dilated causal convolutional neural network; Finite element analysis; Space mapping</t>
  </si>
  <si>
    <t>Convolutional neural network; Generative adversarial network; Machining; Machining power; Process signature; Surface roughness</t>
  </si>
  <si>
    <t>auto-correlation-based transformer; data augmentation; ionospheric total electron content; prediction; variational autoencoder</t>
  </si>
  <si>
    <t>Design; Deterministic; Normal distribution; Prosumer; Regression; Stochastic</t>
  </si>
  <si>
    <t>Clinical time series data; Mechanical ventilation; Respiratory elastance; Stochastic model; Temporal evolution; Virtual patient</t>
  </si>
  <si>
    <t>convolutional neural network (CNN); deep neural network (DNN); long short-term memory (LSTM) artificial neural network (ANN); machine learning (ML); Sensor signal processing; ultrahigh frequency (UHF) radio frequency identification (RFID); ultrawide band (UWB)</t>
  </si>
  <si>
    <t>Conditional GAN; Deep learning; Human Activity Recognition; Time Series Data Augmentation</t>
  </si>
  <si>
    <t>Causal inference; precision medicine; randomized trials; synthetic control; transformers</t>
  </si>
  <si>
    <t>artificial neural network; electric car; multibody simulation; vehicle dynamics</t>
  </si>
  <si>
    <t>cardiac MRI; CNN; generative model; image reconstruction; manifold approach; unsupervised learning; variational autoencoder</t>
  </si>
  <si>
    <t>Deep convolutional neural networks; Generative adversarial networks; Realistic data generation; Time-dependent encoding; Traffic data imputation</t>
  </si>
  <si>
    <t>dependency patterns; parameter uncertainty; split-sample; stochastic simulation; synthetic data; validation</t>
  </si>
  <si>
    <t>Fraud detection; imbalance learning; machine learning; oversampling; synthetic data; threat model; time series</t>
  </si>
  <si>
    <t>Data generation; ML classification; Network traffic</t>
  </si>
  <si>
    <t>data banks; data engineering; durable; grid; multidimensional; skyline queries; time series</t>
  </si>
  <si>
    <t>Aditya-L1; Onboard intelligence; Solar flares; SUIT</t>
  </si>
  <si>
    <t>Data augmentation; Functional MRI; Image synthesis; Machine learning; Medical imaging</t>
  </si>
  <si>
    <t>causal inference; network inference; neural networks; surrogate data techniques; time series analysis</t>
  </si>
  <si>
    <t>convolutional neural networks; extreme events; Hidmarsh–Rose neuron; machine learning; speech technologies; WaveNet</t>
  </si>
  <si>
    <t>Data Generation; Electric Power Systems; Generative Adversarial Networks</t>
  </si>
  <si>
    <t>Generative Adversarial Network; Mobile Video; Stalling Detection; Video Streaming</t>
  </si>
  <si>
    <t>semi-supervised training; speech recognition; synthetic data generation; text-to-speech</t>
  </si>
  <si>
    <t>Denoising Diffusion Probability Model (DDPM); electroencephalogram (EEG); synthetic data</t>
  </si>
  <si>
    <t>data quality; electronic health record; real-world data; secondary use</t>
  </si>
  <si>
    <t>Change Point Detection; Multivariate Series; Synthetic Signals</t>
  </si>
  <si>
    <t>ACGAN; Atmospheric phase screen; Deep learning; InSAR</t>
  </si>
  <si>
    <t>Anomaly detection; Information granules of higher type and higher order; Principe of justifiable granularity; Time series</t>
  </si>
  <si>
    <t>Climate change; Fractional cover; LUCAS; Non-photosynthetic vegetation; NPV; Photosynthetic vegetation; PV; Soil; Soil moisture; Spectral unmixing; Standardized Precipitation Evapotranspiration Index; Support vector regression; Time series</t>
  </si>
  <si>
    <t>Deformation; Ensemble methods; InSAR; Synthetic data; Time series analysis; Uncertainty estimate</t>
  </si>
  <si>
    <t>preprocessing; Synthetic data; TimeGAN</t>
  </si>
  <si>
    <t>Biosignal; Deep Learning; Generative adversarial network; Time-series data generation; Transformer</t>
  </si>
  <si>
    <t>Decompression bubble; decompression stress; diving research; squeeze-and-excitation deep learning model</t>
  </si>
  <si>
    <t>CO&lt;sub&gt;2&lt;/sub&gt;; coal-fired power plant; data-driven; deep learning; emission</t>
  </si>
  <si>
    <t>Data center; data synthesis; forecasting; macroeconomic indicators; resource allocation; Time-series analysis</t>
  </si>
  <si>
    <t>Data Augmentation; Data Generation; Data Interpolation; Synthetic Data</t>
  </si>
  <si>
    <t>InSAR; landslide; pattern-based approach; unwrapping</t>
  </si>
  <si>
    <t>convex optimization; copula method; distributed power generation; forecast uncertainty; forecasting; photovoltaic fleet modeling; photovoltaic systems; power generation planning; probability distributions</t>
  </si>
  <si>
    <t>Human Activity recognition; Sensor Data; Synthetic data; Tabular Data</t>
  </si>
  <si>
    <t>Data generation; Industry; Injection molding; Machine learning; Synthetic data; Time series data</t>
  </si>
  <si>
    <t>Big Data; Data Computing; Generative Adversarial Networks (GAN)</t>
  </si>
  <si>
    <t>liquid rocket engine; Synthetic data generation; time series</t>
  </si>
  <si>
    <t>Data generator; Smart meter; Synthetic data; Time-series</t>
  </si>
  <si>
    <t>Block Boot-Strapping; Forecasting model; Holt-winter model; LSTM; Urban service prediction</t>
  </si>
  <si>
    <t>anomaly detection; time series data; time-series generative adversarial networks</t>
  </si>
  <si>
    <t>deep neural network; generative adversarial network; multivariate time-series data; synthetic data generation</t>
  </si>
  <si>
    <t>agent-based model; artificial intelligence; artificial neural network; machine learning; mechanistic modeling; multiscale modeling; synthetic data; time series data</t>
  </si>
  <si>
    <t>Generative Adversarial Networks (GAN); normalising flows; regime clustering; synthetic time series; time series generation</t>
  </si>
  <si>
    <t>model calibration; multiagent systems; neural differential equations; parameter density estimation</t>
  </si>
  <si>
    <t>Data augmentation; Forecasting; M4 competition; Neural networks; Time series</t>
  </si>
  <si>
    <t>Alternating descent; Dynamic mode decomposition; Multiplicative noise; Variational model</t>
  </si>
  <si>
    <t>electrocardiography; generative adversarial networks; generative deep learning; self-supervised</t>
  </si>
  <si>
    <t>bio-inspired; high-speed object tracking; motion estimation; Neuromorphic vision sensor; short-term plasticity; spike-timing-dependent plasticity; spiking camera; unsupervised learning</t>
  </si>
  <si>
    <t>BCI; EEG; GAN; Motor Imagery; Short Time Fourier Transform (STFT)</t>
  </si>
  <si>
    <t>Data Sampling; PhD Proposal: Process Mining; Time Series</t>
  </si>
  <si>
    <t>Algorithms: Computational photography; image and video synthesis; Image recognition and understanding (object detection, categorization, segmentation, scene modeling, visual reasoning); Smartphones/end user devices</t>
  </si>
  <si>
    <t>Continuous-Time Reservoir Computing; Cyber Defense; Reservoir Computing; Time Series Analysis</t>
  </si>
  <si>
    <t>Active Learning; Anomaly Detection; Counterfactual Explainability; Explainable AI; Semi-Supervised Classification; Synthetic Data Generation; Variational Autoencoder</t>
  </si>
  <si>
    <t>biomarker; data augmentation; deep learning; diagnosis; electroencephalography; generative adversarial network; major depressive disorder; synthetic data</t>
  </si>
  <si>
    <t>Continuous-Time Markov Chains; Neural Networks; Parameter Estimation; System Identification</t>
  </si>
  <si>
    <t>anomalies; change point detection; data quality; time series</t>
  </si>
  <si>
    <t>Big Data; healthcare data; performance evaluation; synthetic data generation</t>
  </si>
  <si>
    <t>Dimensionality Reduction; Entropy; Non-parametric; Surrogate Data; Timeseries</t>
  </si>
  <si>
    <t>Artificial neural networks; Deep learning; Electricity load; Time Generative adversarial network (Time GAN); time series</t>
  </si>
  <si>
    <t>Anomaly detection; Generative Adversarial Networks; Machine Learning; Synthetic Data; Time-Series data; Yahoo! Webscope S5 dataset</t>
  </si>
  <si>
    <t>Automatic test generation; Probabilistic programming; Scenario description language; Simulation; Synthetic data</t>
  </si>
  <si>
    <t>ABIDE; ASD; Functional connectivity; Recurrent convolutional neural network; Resting state fMRI</t>
  </si>
  <si>
    <t>Data augmentation; Generative Adversarial Networks (GANs); Long Short-Term Memory (LSTM); Pseudo time series</t>
  </si>
  <si>
    <t>data augmentation; EEG; ERP; GAN</t>
  </si>
  <si>
    <t>autoencoders; incomplete time-series gene expression; islet autoimmunity prediction; long short-term memory; multi-omics; type-1 diabetes</t>
  </si>
  <si>
    <t>Change detection; deep learning (DL); synthetic aperture radar (SAR) images; time series</t>
  </si>
  <si>
    <t>anonymization; data perturbation; EHR; generative adversarial networks; synthetic data</t>
  </si>
  <si>
    <t>artificial neural networks (ANNs); Convolutional neural networks (CNNs); deep neural networks (DNNs); denoising autoencoder (DAE); long short-term memory (LSTM); machine learning (ML)</t>
  </si>
  <si>
    <t>health data; shareable data; synthetic data; time series</t>
  </si>
  <si>
    <t>Generative models; Human Activity Recognition; Synthetic data; Wearable devices</t>
  </si>
  <si>
    <t>Annotators- disagreement; article-comment alignment; imbalance classes; multi-class classification</t>
  </si>
  <si>
    <t>deep learning; feature learn⁃ ing; group re-identification（GReID）; metric learning; pedestrian re-identification; synthesis data; Transformer</t>
  </si>
  <si>
    <t>Algorithmic Trading; Financial Time Series; Image GAN; Multivariate Time Series Simulation GAN; Synthetic Data; VTCGAN</t>
  </si>
  <si>
    <t>blend model; demand prediction; electric vehicle; generative adversarial networks; Machine learning; regression; TGAN;WGAN-GP; time-series</t>
  </si>
  <si>
    <t>Graphical models; inverse spectral density matrices; simulated annealing; structural changes; variational inference</t>
  </si>
  <si>
    <t>deep learning; demand prediction; electric vehicles; ensemble method; generative adversarial networks; machine learning; regression</t>
  </si>
  <si>
    <t>5GT-GAN; generative adversarial networks; Internet of Things (IoT); multi-access edge computing (MEC); smart city; synthetic data</t>
  </si>
  <si>
    <t>anomaly detection; data imbalance; generative adversarial network; smart grid</t>
  </si>
  <si>
    <t>heterogeneous delays; Neurobiology; pattern detection; population coding; spike trains; spiking motifs</t>
  </si>
  <si>
    <t>Big Data; Database; IoT; Sensor Networks; SQL; Time Series</t>
  </si>
  <si>
    <t>Generative Adversarial Networks; Geomagnetic Disturbances; Geomagnetic Field; Geomagnetically Induced Current; Machine Learning; Magnetometer; Neural Networks</t>
  </si>
  <si>
    <t>differential privacy; GAN-based models; medical data privacy; Synthetic data generation</t>
  </si>
  <si>
    <t>Synthetic data generation; Time-GAN; XGBoost</t>
  </si>
  <si>
    <t>5G; Generative adversarial network; mobile edge computing; performance evaluation; resource efficiency; synthetic data generation</t>
  </si>
  <si>
    <t>Data augmentation; Data center; Generative adversarial networks; Scenario forecasting; Sensor data; Synthetic data</t>
  </si>
  <si>
    <t>Data Generation; Data Sampling; Deep Neural Networks; Industrial Internet</t>
  </si>
  <si>
    <t>control-flow patterns; process mining; time-series data</t>
  </si>
  <si>
    <t>data augmentation; data centre traces; generative adversarial networks; synthetic data generation; time-series</t>
  </si>
  <si>
    <t>Data privacy; Dynamic bayesian network; Synthetic data; Time series</t>
  </si>
  <si>
    <t>Data Augmentation; Energy Markets; European Carbon Emissions Allowances; GAN; Machine Learning; Time Series</t>
  </si>
  <si>
    <t>Long Short-Term Memory Models; Metaheuristics; Optimization; Reduced-order predictive numerical model; Waterflooding</t>
  </si>
  <si>
    <t>Anomaly Detection; Deep Learning; Explainability; Variational Autoencoder</t>
  </si>
  <si>
    <t>Convolutional neural networks (CNNs); generative adversarial network (GAN); load forecasting; long short-term memory (LSTM); time series</t>
  </si>
  <si>
    <t>convolutional neural networks; Generative adversarial network; load forecasting; long short-Term memory; time series</t>
  </si>
  <si>
    <t>computer vision; deep learning; marine snow; sim2real; underwater robotics</t>
  </si>
  <si>
    <t>Generative adversarial networks; mode collapse; stroke rehabilitation; time series</t>
  </si>
  <si>
    <t>Agents; Energy Data; Machine Learning; NILM; Seq2Point; Simulation; Smart Living; Smart Meter; Synthetic Sensor Data; win-dowGRU</t>
  </si>
  <si>
    <t>CWGAN; Electricity consumption; Generative adversarial networks; RCGAN; RCWGAN; Synthetic data generation; TimeGAN; Unsupervised learning</t>
  </si>
  <si>
    <t>Blood Plasma; Finger Sweat; Metabolomics; PKM; PQN</t>
  </si>
  <si>
    <t>autoencoders; cloud computing; data masking; differential privacy protection; electrical load data; generative adversarial networks</t>
  </si>
  <si>
    <t>AnoGan; Anomaly detection; EGBAD; Fall detection; GAN; GANomaly; Mask R-CNN; OneFall-GAN</t>
  </si>
  <si>
    <t>conditional GANs; deep generative modeling; mobile network drive test measurement data; synthetic data generation</t>
  </si>
  <si>
    <t>computer security; data science; deep learning; machine learning; network traffic data; representation learning; synthetic data generation</t>
  </si>
  <si>
    <t>Link prediction; self-attention mechanism; temporal network embedding (TNE); variational autoencoder (VAE)</t>
  </si>
  <si>
    <t>Conditional mutual information; Information theory; Network inference; Poisson distribution</t>
  </si>
  <si>
    <t>Deep neural networks; Dimensionality reduction; Electrical resistivity tomography; Hydrogeophysics; Multi-physics; Permeability; Scalable deep learning</t>
  </si>
  <si>
    <t>Generative adversarial networks; load profile generation; machine learning; non-intrusive load monitoring; super-resolution; synthetic data</t>
  </si>
  <si>
    <t>Class imbalance; Flare forecasting; Generative adversarial network; Multivariate time series</t>
  </si>
  <si>
    <t>Convolutional neural networks; Deep learning; Perturbation identification; Perturbation localization; Recurrent neural networks; Self-supervised domain adaptation; SIMULATE-3K</t>
  </si>
  <si>
    <t>data generation; extended reality; generative adversarial networks; synthetic data</t>
  </si>
  <si>
    <t>aliasing effects; machine learning; plastic pollution; Sentinel-2; synthetic data</t>
  </si>
  <si>
    <t>Data Sharing; Generative Adversarial Network; Privacy Protection; Sociodemographic Information</t>
  </si>
  <si>
    <t>Deep generative models; Deep learning; Machine learning; Synthetic data; Trading simulations; Trading strategies</t>
  </si>
  <si>
    <t>Demand-side management; Household electricity demand modelling; Probabilistic modelling; Residential electricity demand modelling</t>
  </si>
  <si>
    <t>Big data; Intrinsic capacity; IoT; [InlineMediaObject not available: see fulltext.]; [InlineMediaObject not available: see fulltext.]; [InlineMediaObject not available: see fulltext.]</t>
  </si>
  <si>
    <t>EEG; Horizontal visibility graph; Multiscale cross-sample entropy; Multiscale sample entropy</t>
  </si>
  <si>
    <t>Advanced manufacturing; augmented generator; augmented time regularized generative adversarial network (ATR-GAN); data augmentation; online process anomaly detection</t>
  </si>
  <si>
    <t>Bayesian statistics; Citizen science data; Presence-only data; Sequential Monte Carlo; Spatio-temporal model; Territory identification</t>
  </si>
  <si>
    <t>computational biology; epidemic modelling; network dynamics; random graphs, networks</t>
  </si>
  <si>
    <t>Attention mechanism; Online learning; Self-supervised learning; Video object segmentation; Video prediction</t>
  </si>
  <si>
    <t>Covariate; Healthcare; Medical; Resemblance; Synthetic; Time-series</t>
  </si>
  <si>
    <t>Dynamic connectivity; Effective connectivity; Insula; Partial directed coherence</t>
  </si>
  <si>
    <t>neural style transfer; synthetic time series; time series augmentation</t>
  </si>
  <si>
    <t>anomaly detection; convolutional neural network; one-class classification; synthetic data; water-level anomaly</t>
  </si>
  <si>
    <t>bandwidth parameter; complete convergence (a.co.); expected shortfall regression; financial time series; functional data; kernel method; quasi-associated process; risk analysis</t>
  </si>
  <si>
    <t>activity simulation; gail; spatiotemporal dynamics</t>
  </si>
  <si>
    <t>Artificial neural network; Data augmentation; Machine learning; Technology life cycle</t>
  </si>
  <si>
    <t>Conditional Tabular Generative Adversarial Network; Deep Learning; Small Dataset Problem; Stock Return Prediction; TabNet</t>
  </si>
  <si>
    <t>COVID-19; generative adversarial networks; SIR simulation; time series prediction</t>
  </si>
  <si>
    <t>Anisotropy; Data fitting; DCM; Field theory; Lagrangian; Neuroimaging</t>
  </si>
  <si>
    <t>Cardiac computational model; coronary artery disease; photoplethysmogram; synthetic data; variational autoencoder</t>
  </si>
  <si>
    <t>4-D; Asymmetric; Constraints; Inversion; Resistivity; Time</t>
  </si>
  <si>
    <t>Audio Processing; Convolution Neural Network; Dysarthria; Feature Extraction; Long Short Term Network</t>
  </si>
  <si>
    <t>privacy; shareable data; synthetic data; time series</t>
  </si>
  <si>
    <t>Deep learning models; generative adversarial network; remaining useful life; supercapacitors; synthetic data generation</t>
  </si>
  <si>
    <t>Numerical approximations and analysis; Probability distributions; Seismic attenuation; Statistical methods; Statistical seismology</t>
  </si>
  <si>
    <t>DISTRIBUTION GRID; EMPERICAL SPECTRAL ANALYSIS; OPERATING STATE ASSESSMENT; SCADA; μPMU</t>
  </si>
  <si>
    <t>Statistical methods; Statistical seismology; Time-series analysis; Waveform inversion</t>
  </si>
  <si>
    <t>deep learning; ECG synthesis; generative adverarial networks; timeseries generation</t>
  </si>
  <si>
    <t>coverage; diversity; fidelity; hierarchical synthetic data; precision; recall; residential energy demand; smart grid; validation metrics</t>
  </si>
  <si>
    <t>Deep learning; Monocular depth estimation; Multi-scale feature fusion; Ordinal relationship; Stereo vision; Supervised learning; Unsupervised learning</t>
  </si>
  <si>
    <t>Deep learning; differential privacy; generative adversarial networks; synthetic data generation</t>
  </si>
  <si>
    <t>Data augmentation; Explainable AI; Generative Adversarial Networks; Rule similarity</t>
  </si>
  <si>
    <t>GAN; Machine learning; Radial-axial ring rolling; Semi-supervised; Time series classification</t>
  </si>
  <si>
    <t>Bone marrow aspirate smears; Classification; Generative adversarial networks; Microscopic cell images; Synthetic images</t>
  </si>
  <si>
    <t>active learning; class imbalance; data streams; incremental learning; neural networks</t>
  </si>
  <si>
    <t>invertible neural network; missing data; nonlinear topology identification; Vector autoregression</t>
  </si>
  <si>
    <t>Core images; Data generation; Generative adversarial networks; Mud logs</t>
  </si>
  <si>
    <t>Road Infrastructure Analysis; Semantic Segmentation; Vision-based Environment Perception</t>
  </si>
  <si>
    <t>artificial intelligence; impedance; inversion; neural networks</t>
  </si>
  <si>
    <t>Deep Learning; Dynamic Time Warping; Generative Adversarial Networks; Machine Learning; Time Series</t>
  </si>
  <si>
    <t>Computer-Aided Diagnosis; Image Registration; Rheumatoid Arthritis; Temporal Subtraction</t>
  </si>
  <si>
    <t>CVAE; generative model; load profiles; synthetic data</t>
  </si>
  <si>
    <t>CNN; Deep Learning; Hydraulic tomography; Inversion method; Neural network architecture; Tracer test</t>
  </si>
  <si>
    <t>Autoencoder; Deep Neuronal Networks; Electric Motor; Failure Detection; Monitoring; Synthetic Data Generation; Test Benches; Time Series; Variational Autoencoder</t>
  </si>
  <si>
    <t>Formal verification; Multirobot systems; Planning under uncertainty; Temporal uncertainty</t>
  </si>
  <si>
    <t>3D from single images; Pose estimation and tracking</t>
  </si>
  <si>
    <t>Adaptive frequency; deep learning; long-term forecasting; recurrent neural networks; time-series prediction</t>
  </si>
  <si>
    <t>invertible neural network; proximal gradient descent; topology identification; Vector autoregression</t>
  </si>
  <si>
    <t>Cirq; Entangled Quantum Generative Adversarial Network; High-Dimensional Signal Data Processing; TensorFlow Quantum; Vertica Machine Learning</t>
  </si>
  <si>
    <t>massively parallel spike recordings; neural code; significance evaluation; spatiotemporal spike pat-terns; stochastic point processes</t>
  </si>
  <si>
    <t>Bidirectional Long-Short Term Memory (Bi-LSTM); Generative Adversarial Network (GAN); seizure detection algorithm; temporal lobe epilepsy; thalamus</t>
  </si>
  <si>
    <t>Generative adversarial network; Multi-graph convolutional network; Synthetic data; Traffic volume forecasting; Traffic volume, speed, and occupancy</t>
  </si>
  <si>
    <t>Synthetic data; Time series classification; Transfer learning</t>
  </si>
  <si>
    <t>ARIMA; internet of things; synthetic benchmarks; synthetic data generation; time-series analysis</t>
  </si>
  <si>
    <t>Anomaly Detection; CNN; Deep Learning; Forecasting; LSTM; Multivariate Time series</t>
  </si>
  <si>
    <t>3D; GAN; generation; medical images; PET; segmentation; Synthetic; TGAN</t>
  </si>
  <si>
    <t>Augmentation; Energy consumption; Generative adversarial networks; Prediction error; Synthetic data; TGAN; TGAN-skip; Time series data; WGAN-GP</t>
  </si>
  <si>
    <t>Chile; correlation; earthquakes; ICA; PCA; slow slip event; time series analysis; transient deformation</t>
  </si>
  <si>
    <t>Subspace clustering; Synthetic data generation; Three-dimensional data; Three-way data analysis; Triclustering; Unsupervised learning</t>
  </si>
  <si>
    <t>Annotation fusion; emotion annotations; expectation maximization; factor analysis; multi-dimensional annotations; time series annotation modeling</t>
  </si>
  <si>
    <t>Channel augmentation; Differential invariant features; Generalization ability; Motion analysis; Skeleton-based action recognition; Spatio-temporal dual affine transformation</t>
  </si>
  <si>
    <t>Anomaly detection; Data generation; Railway switches</t>
  </si>
  <si>
    <t>Blobs; Image proofreading; MATLAB package; Tracking</t>
  </si>
  <si>
    <t>Formal Specification; Machine Translation; Requirements Engineering; Signal Temporal Logic (STL)</t>
  </si>
  <si>
    <t>Generative Adversarial Networks (GAN); Recurrent Conditional Generative Adversarial Networks (RC-GAN); Recurrent Neural Networks(RNN); RGAN; Sensor Modeling; Time-series</t>
  </si>
  <si>
    <t>fMRI; generalized CCA; MAX-VAR</t>
  </si>
  <si>
    <t>Decision mining; Process analysis; Process mining; Process-aware information systems; Time series data</t>
  </si>
  <si>
    <t>autoencoder; interpretability; neural networks; synthetic data generation; time series; transfer learning</t>
  </si>
  <si>
    <t>distributed data; in situ analysis; sparse Gaussian process; spatial</t>
  </si>
  <si>
    <t>Gene regulatory network; PALLAS; partially-observable Boolean dynamical system; particle swarms; penalized maximum likelihood</t>
  </si>
  <si>
    <t>Battery; Electric Vehicle; Energy Storage; State of Charge; Synthetic Data; Time-series forecasting</t>
  </si>
  <si>
    <t>anomaly detection; Spatiotemporal traffic data; tensor learning</t>
  </si>
  <si>
    <t>carbon dioxide gas; desorption phenomena; inverse convection-diffusion problems; Kalman filter; skin transport; space-state models; wireless wristband</t>
  </si>
  <si>
    <t>Laparoscopic surgery; Minimally invasive surgery; Multi-task learning; Robotic surgeries; Smoke removal; Smoke segmentation; Smoke synthesis; Spatio-temporal; Synthetic data; Video enhancement; Video restoration</t>
  </si>
  <si>
    <t>big data; data mining; data science; human mobility; mathematical modeling; migration models; mobility analysis; network science; privacy; Python; spatio-temporal analysis</t>
  </si>
  <si>
    <t>Convolutional neural networks (CNNs); despeckling; self-supervised; synthetic aperture radar (SAR)</t>
  </si>
  <si>
    <t>DoppleGANger; forecast analysis; GAN; Machine learning; PAR; time series; TimeGAN</t>
  </si>
  <si>
    <t>Ensemble visualization; Scalar field visualization; Topological landscape</t>
  </si>
  <si>
    <t>Generative Adversarial Network(GAN); gestures; Metaverse; physiotherapy exercises; Siamese Network</t>
  </si>
  <si>
    <t>Connectivity analysis; Cross-frequency interactions; EEG data; Kernel methods; Phase-amplitude interactions; Renyi’s entropy; Transfer entropy</t>
  </si>
  <si>
    <t>Archaeomagnetism; Geomagnetic field; Palaeomagnetism; Palaeosecular variation</t>
  </si>
  <si>
    <t>Data synthesis; Diabetic foot ulcer; Machine learning</t>
  </si>
  <si>
    <t>stochastic refinement; synthetic data; turbulence models</t>
  </si>
  <si>
    <t>Computational biology; Genome; Genomics; Hi-C; Machine learning</t>
  </si>
  <si>
    <t>data utility; generative adversarial nets; mobility trajectories generating; sequence-to-sequence learning</t>
  </si>
  <si>
    <t>Algorithms; Climate variability; Data mining; Data science; Dimensionality reduction; Empirical orthogonal functions; Model interpretation and visualization; Pattern detection; Pattern recognition; Principal components analysis; Statistical techniques</t>
  </si>
  <si>
    <t>Long short-term memory neural network; Model parameter; Outlier detection; Satellite gravity gradiometry</t>
  </si>
  <si>
    <t>agent-based model (ABM); machine learning; neural networks; sepsis; time series</t>
  </si>
  <si>
    <t>Covariate; Disparate impact; Fairness; Health inequities; Healthcare; Synthetic data; Temporal; Time-series</t>
  </si>
  <si>
    <t>Groundwater monitoring; Groundwater recharge; Groundwater-surface water interactions; Integrated hydrologic models; Machine learning</t>
  </si>
  <si>
    <t>Correlation metric; Dynamic speckle analysis; Singular value decomposition; Spatio-temporal analysis</t>
  </si>
  <si>
    <t>Building performance; Generative adversarial network; Load shape; Reinforcement learning; Synthetic data</t>
  </si>
  <si>
    <t>Photovoltaic; Plug-in electric vehicle; Power flow; Real data; Test system</t>
  </si>
  <si>
    <t>Demystification of deep learning; informationbased learning capacity (i-CAP); interactively and integratively connected deep recurrent neural network (I²DRNN); multiscale spatiotemporal dependence; necessary and sufficient configurations; predictive spatiotemporal analytics (PSTA)</t>
  </si>
  <si>
    <t>Bayesian networks; Brute force; CAN-bus; Fuel reduction; Granger causality; Hill climbing; Public transportation; Sensors</t>
  </si>
  <si>
    <t>atomic pair distribution functions; in situ measurement; non-negative matrix factorization; streaming-data analysis</t>
  </si>
  <si>
    <t>generative adversarial networks; server workload; synthetic data; time series synthesis; workload generation</t>
  </si>
  <si>
    <t>data imputation; Generative adversarial networks; manufacturing systems; multivariate time-series data</t>
  </si>
  <si>
    <t>Accelerometer; data transplant; GRACE; GRACE-FO; gravity field</t>
  </si>
  <si>
    <t>Battery; Energy Storage; Generative Adversarial Network; Synthetic Data</t>
  </si>
  <si>
    <t>Application of power electronics; Modeling; Nonlinear model reduction; Optimal operation and control of power systems; Real time simulation and dispatching; Simulation of power systems; Time series modelling</t>
  </si>
  <si>
    <t>data augmentation, earthquake classifier; generative adversarial networks; neural network; seismic waveform</t>
  </si>
  <si>
    <t>clustering; Dynamic probabilistic risk assessment; electric grid; post-processing</t>
  </si>
  <si>
    <t>Atmosphere; Climate change; Extreme events; Hydrology; Hydrometeorology; Model evaluation/performance; Regional models; Statistical techniques; Watersheds</t>
  </si>
  <si>
    <t>Biogas; Calorific value tracking; Entropy; Gas tracking; Markov chains; Natural gas; Probabilistic signal model; Signal generation; Stochastic process</t>
  </si>
  <si>
    <t>Annotated event data; Autoregressive time series; Compositional data; Context-dependent network; High-dimensional generalized linear models</t>
  </si>
  <si>
    <t>Gaussian process regression; Hardware failure prediction; Machine learning; Time series classification</t>
  </si>
  <si>
    <t>Experimental validation; GATE; Monte Carlo; PEPT; PET; Radiation detection</t>
  </si>
  <si>
    <t>Anomaly detection; deep generative model; recurrent neural network; time series; variational auto-encoder (VAE)</t>
  </si>
  <si>
    <t>Generative Adversarial Networks; Imbalanced data; Synthetic data generation; Transient stability assessment</t>
  </si>
  <si>
    <t>Coronal bright point, dynamics; Coronal hole, observations; Heliosphere, connection; Solar-wind, origin</t>
  </si>
  <si>
    <t>bootstrap; energy modeling; post-solution analysis; robustness analysis; sensitivity analysis; synthetic data; time series data; time series generation</t>
  </si>
  <si>
    <t>Atmospheric classification; Coastal vulnerability; Stochastic models; Wave climate simulation</t>
  </si>
  <si>
    <t>Auto-Encoders; Data-augmentation; Time-series-oversampling</t>
  </si>
  <si>
    <t>ECG Synthesis; Generative Adversarial Network; Neural Network; Neural ODE (NODE); Time-series generation</t>
  </si>
  <si>
    <t>dynamic thermal line rating; GAN; generative adversarial networks; smart grid; synthetic; time series; Wasserstein</t>
  </si>
  <si>
    <t>Minimal problems; Multilateration; RANSAC; Self-calibration; TDOA</t>
  </si>
  <si>
    <t>billing codes; electronic heath records (EHRs); generative adversarial networks (GANs); privacy; temporal simulation</t>
  </si>
  <si>
    <t>Adversarial; Financial; Fintech; GAN; Generation; Time series</t>
  </si>
  <si>
    <t>Python; review; time series analysis</t>
  </si>
  <si>
    <t>altimetry; discharge; global; river; sampling; satellite</t>
  </si>
  <si>
    <t>Agricultural robotics; Spatio-temporal segmentation; Temporal data augmentation</t>
  </si>
  <si>
    <t>N/a</t>
  </si>
  <si>
    <t>algebraic equation discovery; evolutionary algorithm; model interpretation; synthetic data</t>
  </si>
  <si>
    <t>data generation; missing values; Time series</t>
  </si>
  <si>
    <t>Data augmentation; Deep learning; Jittering; Time series prediction; Time-warping</t>
  </si>
  <si>
    <t>architecture comparison; semi-supervised training; speech recognition; text-to-speech</t>
  </si>
  <si>
    <t>Filtering; Missing input data; Outliers; Recurrent Neural Networks (RNNs); Trajectory data</t>
  </si>
  <si>
    <t>BERT; GPT; Tabular time series</t>
  </si>
  <si>
    <t>Convolutional neural network; EFDC; Microcystis; Prediction; Synthetic data</t>
  </si>
  <si>
    <t>contextual trajectory; SUMO; synthetic data; urban mobility</t>
  </si>
  <si>
    <t>Activity recognition; Data augmentation; Deep learning; GAN</t>
  </si>
  <si>
    <t>Connectivity Network; Dynamic System; Meta-Learning; Sparse Network</t>
  </si>
  <si>
    <t>Generative adversarial network; Multi-type sequences; Reinforcement learning; Temporal events</t>
  </si>
  <si>
    <t>Colonoscopy; Depth estimation; Self-supervised learning; Temporal consistency; Videos</t>
  </si>
  <si>
    <t>generative adversarial networks; privacy; synthetic data generation; time series</t>
  </si>
  <si>
    <t>activity recognition; data augmentation; GAN; machine learning; neural networks</t>
  </si>
  <si>
    <t>Deep learning; Knowledge tracing; Recurrent neural network; Student response modeling; Uncertainty</t>
  </si>
  <si>
    <t>Big data/machine learning; Simulations; Statistical methods</t>
  </si>
  <si>
    <t>Adaptive Doppler compensation; Range dependence; Space-time adaptive processing</t>
  </si>
  <si>
    <t>anomaly detection; concrete dam; Dam safety; data analysis; false alarms; monitoring; statistical models</t>
  </si>
  <si>
    <t>Electromagnetic theory; fuzzy logic; Neural networks; Time-series analysis.</t>
  </si>
  <si>
    <t>Atlantic Ocean; Body waves; Composition and structure of the mantle; Seismic noise; Time-series analysis</t>
  </si>
  <si>
    <t>Built-up land change; Coefficient of variation; Markov random field; Synthetic aperture radar; Time series</t>
  </si>
  <si>
    <t>ESTARFM; Moving window strategy; Satellite images; Spatiotemporal data fusion</t>
  </si>
  <si>
    <t>deep conditional generative models; GAN; synthetic data; VAE</t>
  </si>
  <si>
    <t>conditional generative adversarial networks; synthetic load data; time-series data</t>
  </si>
  <si>
    <t>Breakpoint; Non-stationarity; Probability distribution function; Runoff time series; Uncertainty</t>
  </si>
  <si>
    <t>building fire detection; deep learning; encoder-decoder network; modeling and simulation; Simulation-based learning; supervised learning-based rare event detection</t>
  </si>
  <si>
    <t>Computer-aided diagnosis; Image registration; Salient region features; Temporal subtraction</t>
  </si>
  <si>
    <t>benchmarking; biostatistics; circadian biology; computational biology; experimental design guidelines; gene expression analysis; rhythm detection</t>
  </si>
  <si>
    <t>Biometric identification; Convolutional neural network; Data augmentation</t>
  </si>
  <si>
    <t>Approximate empirical likelihood ratio; Change point detection; Confidence curves; Confidence sets; Parametric likelihood ratio; Similarity index</t>
  </si>
  <si>
    <t>Data acquisition; Expectation-Maximization; Gaussian mixture model; Urban building energy modeling</t>
  </si>
  <si>
    <t>data augmentation; deep learning; earthquake detection; generative adversarial network</t>
  </si>
  <si>
    <t>data management; temporal queries; video queries</t>
  </si>
  <si>
    <t>2008 Wenchuan earthquake; Biscale empirical probability; Hakone volcano; integral transformation; marked point process; missing data; Monte Carlo simulation; volcanic eruption</t>
  </si>
  <si>
    <t>NSRDB; Solar PV data; Synthetic models</t>
  </si>
  <si>
    <t>Inferring anonymous data; Mobility scenario modeling; Open data; Synthetic data generation</t>
  </si>
  <si>
    <t>Electric vehicle; Exponential distribution; Gaussian mixture models; Machine learning; Mathematical modeling; Poisson distribution; Simulation; Smart grid; Synthetic data</t>
  </si>
  <si>
    <t>Bayesian Tracking; Magnetoencephalography; varying support sources</t>
  </si>
  <si>
    <t>Clinical Time-series Data; Data Privacy; Membership Inference Attack; Patient Re-identification; Synthetic Data Generation</t>
  </si>
  <si>
    <t>Operation situation assessment; Phasor measurement units; Power systems; Random matrix theory</t>
  </si>
  <si>
    <t>Detrended moving average partial cross-correlation analysis; Detrended moving average processing; Financial time series; Partial cross-correlation analysis; Rolling windows</t>
  </si>
  <si>
    <t>GEO; GNSS; ionosphere; TID; tomography</t>
  </si>
  <si>
    <t>Citizen science; CrowdWater; HBV; hydrological modeling; Hydrology; water level class</t>
  </si>
  <si>
    <t>dynamic flame monitoring; temperature reconstruction; Tunable diode laser absorption spectroscopy; wavelength modulation spectroscopy</t>
  </si>
  <si>
    <t>gan; mobility simulation; mobility trajectory</t>
  </si>
  <si>
    <t>Copula functions; Loss of load probability; Reliability; Wind power management; Wind power risk</t>
  </si>
  <si>
    <t>automated data augmentation; deep learning; sensors; temporal convolutional neural networks; time-series</t>
  </si>
  <si>
    <t>Augmentation; Deep neural networks; Multiple instance learning; Prostate cancer; Systematic biopsy; Temporal enhanced ultrasound</t>
  </si>
  <si>
    <t>Data synthesis; Empirical mode decomposition; Hushan reservoir</t>
  </si>
  <si>
    <t>Ammonia; Dry Deposition; Feedlot; Methane; Modelling; sUAS; Synthetic Data; UAV</t>
  </si>
  <si>
    <t>Local field potential; Spike-related transient; Synchronization; Time frequency analysis</t>
  </si>
  <si>
    <t>High resolution; Reservoir fluid mobility; Reservoir prediction; Synchrosqueezing generalized S-transform and the Lucy-Richardson algorithm; Time-frequency analysis</t>
  </si>
  <si>
    <t>Chaotic oscillator; Complexity; Dynamical system; Hölder exponents; Multifractal analysis; Multifractal spectrum; Singularity; Time-series analysis</t>
  </si>
  <si>
    <t>concept drift; data generation; MATLAB; multi-dimensional data; nonstationarity; stream data; synthetic data</t>
  </si>
  <si>
    <t>Computer graphics; Event detection; Game simulator; Soccer event recognition; Sports analytics</t>
  </si>
  <si>
    <t>confidence interval; degradation; fleet; performance loss rate; photovoltaic; PV; RdTools; synthetic data; utility; variability</t>
  </si>
  <si>
    <t>Granger causality; State-space; Synthetic data; Time reversed testing</t>
  </si>
  <si>
    <t>Disaggregation models; Non-gaussian; R-package; Random fields; Random variables; Stochastic processes; Stochastic simulation; Synthetic time series; Weather generation</t>
  </si>
  <si>
    <t>Alzheimer's disease; Bayesian modeling; Clinical trials; Disease progression modeling; Gaussian process; Stochastic variational inference</t>
  </si>
  <si>
    <t>Convolutional neural networks; Generative models; Stochastic processes; WaveNet</t>
  </si>
  <si>
    <t>Dynamic; Events; Expansion of information; Generation; Generator; Precipitation; Probabilistic; Rainfall; Spatio-temporal</t>
  </si>
  <si>
    <t>break detection; ERA-Interim; GPS; homogenization; integrated water vapour</t>
  </si>
  <si>
    <t>Data augmentation; Deep learning; Interpolation; Machine learning; Time-series classification</t>
  </si>
  <si>
    <t>Generative Adversarial Networks; Synthetic data; Time-series</t>
  </si>
  <si>
    <t>Change detection algorithms; embedding; neural networks; one-class learning; smart grids</t>
  </si>
  <si>
    <t>Anomaly detection; QSSVM; Temporal-spatial; Wireless sensor networks</t>
  </si>
  <si>
    <t>Clustering validity; Mesoeconomics; Panel data; Regional economics</t>
  </si>
  <si>
    <t>Image registration; Platynereis dumerilii; Shape context</t>
  </si>
  <si>
    <t>Group pattern; loose group companion; moving object clustering; spatial-temporal pattern; trajectory data stream</t>
  </si>
  <si>
    <t>Deep learning; Dispersion modelling; Hazardous pollution; Simulation; Synthetic data</t>
  </si>
  <si>
    <t>Data synthesis; Deep learning; Digital therapeutics</t>
  </si>
  <si>
    <t>Augmentation; GAN; Time series data</t>
  </si>
  <si>
    <t>Forecasting; Nonlinear dynamics; Population dynamics; Time-series analysis</t>
  </si>
  <si>
    <t>Total</t>
  </si>
  <si>
    <t>Unique</t>
  </si>
  <si>
    <t>ACM_1</t>
  </si>
  <si>
    <t>ACM_2</t>
  </si>
  <si>
    <t>ACM_3</t>
  </si>
  <si>
    <t>ACM_4</t>
  </si>
  <si>
    <t>ACM_5</t>
  </si>
  <si>
    <t>IEEE_1</t>
  </si>
  <si>
    <t>IEEE_2</t>
  </si>
  <si>
    <t>IEEE_3</t>
  </si>
  <si>
    <t>IEEE_4</t>
  </si>
  <si>
    <t>IEEE_5</t>
  </si>
  <si>
    <t>IEEE_6</t>
  </si>
  <si>
    <t>IEEE_7</t>
  </si>
  <si>
    <t>IEEE_8</t>
  </si>
  <si>
    <t>IEEE_9</t>
  </si>
  <si>
    <t>IEEE_10</t>
  </si>
  <si>
    <t>IEEE_11</t>
  </si>
  <si>
    <t>IEEE_12</t>
  </si>
  <si>
    <t>IEEE_13</t>
  </si>
  <si>
    <t>IEEE_14</t>
  </si>
  <si>
    <t>IEEE_15</t>
  </si>
  <si>
    <t>IEEE_16</t>
  </si>
  <si>
    <t>IEEE_17</t>
  </si>
  <si>
    <t>IEEE_18</t>
  </si>
  <si>
    <t>IEEE_19</t>
  </si>
  <si>
    <t>IEEE_20</t>
  </si>
  <si>
    <t>IEEE_21</t>
  </si>
  <si>
    <t>IEEE_22</t>
  </si>
  <si>
    <t>IEEE_23</t>
  </si>
  <si>
    <t>IEEE_24</t>
  </si>
  <si>
    <t>IEEE_25</t>
  </si>
  <si>
    <t>IEEE_26</t>
  </si>
  <si>
    <t>IEEE_27</t>
  </si>
  <si>
    <t>IEEE_28</t>
  </si>
  <si>
    <t>IEEE_29</t>
  </si>
  <si>
    <t>IEEE_30</t>
  </si>
  <si>
    <t>IEEE_31</t>
  </si>
  <si>
    <t>IEEE_32</t>
  </si>
  <si>
    <t>IEEE_33</t>
  </si>
  <si>
    <t>IEEE_34</t>
  </si>
  <si>
    <t>IEEE_35</t>
  </si>
  <si>
    <t>IEEE_36</t>
  </si>
  <si>
    <t>IEEE_37</t>
  </si>
  <si>
    <t>IEEE_38</t>
  </si>
  <si>
    <t>IEEE_39</t>
  </si>
  <si>
    <t>IEEE_40</t>
  </si>
  <si>
    <t>IEEE_41</t>
  </si>
  <si>
    <t>IEEE_42</t>
  </si>
  <si>
    <t>IEEE_43</t>
  </si>
  <si>
    <t>IEEE_44</t>
  </si>
  <si>
    <t>IEEE_45</t>
  </si>
  <si>
    <t>IEEE_46</t>
  </si>
  <si>
    <t>IEEE_47</t>
  </si>
  <si>
    <t>IEEE_48</t>
  </si>
  <si>
    <t>IEEE_49</t>
  </si>
  <si>
    <t>IEEE_50</t>
  </si>
  <si>
    <t>IEEE_51</t>
  </si>
  <si>
    <t>IEEE_52</t>
  </si>
  <si>
    <t>IEEE_53</t>
  </si>
  <si>
    <t>IEEE_54</t>
  </si>
  <si>
    <t>IEEE_55</t>
  </si>
  <si>
    <t>IEEE_56</t>
  </si>
  <si>
    <t>IEEE_57</t>
  </si>
  <si>
    <t>IEEE_58</t>
  </si>
  <si>
    <t>IEEE_59</t>
  </si>
  <si>
    <t>IEEE_60</t>
  </si>
  <si>
    <t>IEEE_61</t>
  </si>
  <si>
    <t>IEEE_62</t>
  </si>
  <si>
    <t>IEEE_63</t>
  </si>
  <si>
    <t>IEEE_64</t>
  </si>
  <si>
    <t>IEEE_65</t>
  </si>
  <si>
    <t>IEEE_66</t>
  </si>
  <si>
    <t>IEEE_67</t>
  </si>
  <si>
    <t>IEEE_68</t>
  </si>
  <si>
    <t>IEEE_69</t>
  </si>
  <si>
    <t>IEEE_70</t>
  </si>
  <si>
    <t>IEEE_71</t>
  </si>
  <si>
    <t>IEEE_72</t>
  </si>
  <si>
    <t>IEEE_73</t>
  </si>
  <si>
    <t>IEEE_74</t>
  </si>
  <si>
    <t>IEEE_75</t>
  </si>
  <si>
    <t>IEEE_76</t>
  </si>
  <si>
    <t>IEEE_77</t>
  </si>
  <si>
    <t>IEEE_78</t>
  </si>
  <si>
    <t>IEEE_79</t>
  </si>
  <si>
    <t>IEEE_81</t>
  </si>
  <si>
    <t>IEEE_82</t>
  </si>
  <si>
    <t>IEEE_83</t>
  </si>
  <si>
    <t>IEEE_84</t>
  </si>
  <si>
    <t>IEEE_85</t>
  </si>
  <si>
    <t>IEEE_86</t>
  </si>
  <si>
    <t>IEEE_87</t>
  </si>
  <si>
    <t>IEEE_88</t>
  </si>
  <si>
    <t>IEEE_89</t>
  </si>
  <si>
    <t>IEEE_90</t>
  </si>
  <si>
    <t>IEEE_91</t>
  </si>
  <si>
    <t>IEEE_92</t>
  </si>
  <si>
    <t>IEEE_93</t>
  </si>
  <si>
    <t>IEEE_94</t>
  </si>
  <si>
    <t>IEEE_95</t>
  </si>
  <si>
    <t>IEEE_96</t>
  </si>
  <si>
    <t>IEEE_97</t>
  </si>
  <si>
    <t>IEEE_98</t>
  </si>
  <si>
    <t>IEEE_99</t>
  </si>
  <si>
    <t>IEEE_100</t>
  </si>
  <si>
    <t>IEEE_101</t>
  </si>
  <si>
    <t>IEEE_102</t>
  </si>
  <si>
    <t>IEEE_103</t>
  </si>
  <si>
    <t>IEEE_104</t>
  </si>
  <si>
    <t>IEEE_105</t>
  </si>
  <si>
    <t>IEEE_106</t>
  </si>
  <si>
    <t>IEEE_107</t>
  </si>
  <si>
    <t>IEEE_108</t>
  </si>
  <si>
    <t>IEEE_109</t>
  </si>
  <si>
    <t>IEEE_110</t>
  </si>
  <si>
    <t>IEEE_111</t>
  </si>
  <si>
    <t>IEEE_112</t>
  </si>
  <si>
    <t>IEEE_113</t>
  </si>
  <si>
    <t>IEEE_114</t>
  </si>
  <si>
    <t>IEEE_115</t>
  </si>
  <si>
    <t>IEEE_116</t>
  </si>
  <si>
    <t>IEEE_117</t>
  </si>
  <si>
    <t>IEEE_118</t>
  </si>
  <si>
    <t>IEEE_119</t>
  </si>
  <si>
    <t>IEEE_120</t>
  </si>
  <si>
    <t>IEEE_121</t>
  </si>
  <si>
    <t>IEEE_122</t>
  </si>
  <si>
    <t>IEEE_123</t>
  </si>
  <si>
    <t>IEEE_124</t>
  </si>
  <si>
    <t>IEEE_125</t>
  </si>
  <si>
    <t>IEEE_126</t>
  </si>
  <si>
    <t>IEEE_127</t>
  </si>
  <si>
    <t>IEEE_128</t>
  </si>
  <si>
    <t>IEEE_129</t>
  </si>
  <si>
    <t>IEEE_130</t>
  </si>
  <si>
    <t>IEEE_131</t>
  </si>
  <si>
    <t>IEEE_132</t>
  </si>
  <si>
    <t>IEEE_133</t>
  </si>
  <si>
    <t>IEEE_134</t>
  </si>
  <si>
    <t>IEEE_135</t>
  </si>
  <si>
    <t>IEEE_136</t>
  </si>
  <si>
    <t>IEEE_137</t>
  </si>
  <si>
    <t>IEEE_138</t>
  </si>
  <si>
    <t>IEEE_139</t>
  </si>
  <si>
    <t>IEEE_140</t>
  </si>
  <si>
    <t>IEEE_141</t>
  </si>
  <si>
    <t>IEEE_142</t>
  </si>
  <si>
    <t>IEEE_143</t>
  </si>
  <si>
    <t>IEEE_144</t>
  </si>
  <si>
    <t>IEEE_145</t>
  </si>
  <si>
    <t>IEEE_146</t>
  </si>
  <si>
    <t>IEEE_147</t>
  </si>
  <si>
    <t>IEEE_148</t>
  </si>
  <si>
    <t>IEEE_150</t>
  </si>
  <si>
    <t>IEEE_151</t>
  </si>
  <si>
    <t>IEEE_152</t>
  </si>
  <si>
    <t>IEEE_153</t>
  </si>
  <si>
    <t>IEEE_154</t>
  </si>
  <si>
    <t>Scopus_1</t>
  </si>
  <si>
    <t>Scopus_2</t>
  </si>
  <si>
    <t>Scopus_3</t>
  </si>
  <si>
    <t>Scopus_4</t>
  </si>
  <si>
    <t>Scopus_5</t>
  </si>
  <si>
    <t>Scopus_7</t>
  </si>
  <si>
    <t>Scopus_8</t>
  </si>
  <si>
    <t>Scopus_9</t>
  </si>
  <si>
    <t>Scopus_10</t>
  </si>
  <si>
    <t>Scopus_11</t>
  </si>
  <si>
    <t>Scopus_12</t>
  </si>
  <si>
    <t>Scopus_14</t>
  </si>
  <si>
    <t>Scopus_15</t>
  </si>
  <si>
    <t>Scopus_16</t>
  </si>
  <si>
    <t>Scopus_17</t>
  </si>
  <si>
    <t>Scopus_18</t>
  </si>
  <si>
    <t>Scopus_19</t>
  </si>
  <si>
    <t>Scopus_20</t>
  </si>
  <si>
    <t>Scopus_21</t>
  </si>
  <si>
    <t>Scopus_23</t>
  </si>
  <si>
    <t>Scopus_24</t>
  </si>
  <si>
    <t>Scopus_25</t>
  </si>
  <si>
    <t>Scopus_27</t>
  </si>
  <si>
    <t>Scopus_28</t>
  </si>
  <si>
    <t>Scopus_30</t>
  </si>
  <si>
    <t>Scopus_31</t>
  </si>
  <si>
    <t>Scopus_33</t>
  </si>
  <si>
    <t>Scopus_34</t>
  </si>
  <si>
    <t>Scopus_36</t>
  </si>
  <si>
    <t>Scopus_37</t>
  </si>
  <si>
    <t>Scopus_38</t>
  </si>
  <si>
    <t>Scopus_40</t>
  </si>
  <si>
    <t>Scopus_41</t>
  </si>
  <si>
    <t>Scopus_42</t>
  </si>
  <si>
    <t>Scopus_43</t>
  </si>
  <si>
    <t>Scopus_44</t>
  </si>
  <si>
    <t>Scopus_45</t>
  </si>
  <si>
    <t>Scopus_46</t>
  </si>
  <si>
    <t>Scopus_47</t>
  </si>
  <si>
    <t>Scopus_48</t>
  </si>
  <si>
    <t>Scopus_49</t>
  </si>
  <si>
    <t>Scopus_50</t>
  </si>
  <si>
    <t>Scopus_51</t>
  </si>
  <si>
    <t>Scopus_52</t>
  </si>
  <si>
    <t>Scopus_53</t>
  </si>
  <si>
    <t>Scopus_54</t>
  </si>
  <si>
    <t>Scopus_55</t>
  </si>
  <si>
    <t>Scopus_57</t>
  </si>
  <si>
    <t>Scopus_58</t>
  </si>
  <si>
    <t>Scopus_59</t>
  </si>
  <si>
    <t>Scopus_60</t>
  </si>
  <si>
    <t>Scopus_61</t>
  </si>
  <si>
    <t>Scopus_63</t>
  </si>
  <si>
    <t>Scopus_64</t>
  </si>
  <si>
    <t>Scopus_66</t>
  </si>
  <si>
    <t>Scopus_67</t>
  </si>
  <si>
    <t>Scopus_71</t>
  </si>
  <si>
    <t>Scopus_72</t>
  </si>
  <si>
    <t>Scopus_73</t>
  </si>
  <si>
    <t>Scopus_74</t>
  </si>
  <si>
    <t>Scopus_75</t>
  </si>
  <si>
    <t>Scopus_76</t>
  </si>
  <si>
    <t>Scopus_77</t>
  </si>
  <si>
    <t>Scopus_78</t>
  </si>
  <si>
    <t>Scopus_79</t>
  </si>
  <si>
    <t>Scopus_80</t>
  </si>
  <si>
    <t>Scopus_82</t>
  </si>
  <si>
    <t>Scopus_83</t>
  </si>
  <si>
    <t>Scopus_84</t>
  </si>
  <si>
    <t>Scopus_85</t>
  </si>
  <si>
    <t>Scopus_86</t>
  </si>
  <si>
    <t>Scopus_87</t>
  </si>
  <si>
    <t>Scopus_88</t>
  </si>
  <si>
    <t>Scopus_89</t>
  </si>
  <si>
    <t>Scopus_90</t>
  </si>
  <si>
    <t>Scopus_91</t>
  </si>
  <si>
    <t>Scopus_92</t>
  </si>
  <si>
    <t>Scopus_93</t>
  </si>
  <si>
    <t>Scopus_94</t>
  </si>
  <si>
    <t>Scopus_95</t>
  </si>
  <si>
    <t>Scopus_96</t>
  </si>
  <si>
    <t>Scopus_97</t>
  </si>
  <si>
    <t>Scopus_98</t>
  </si>
  <si>
    <t>Scopus_99</t>
  </si>
  <si>
    <t>Scopus_104</t>
  </si>
  <si>
    <t>Scopus_108</t>
  </si>
  <si>
    <t>Scopus_109</t>
  </si>
  <si>
    <t>Scopus_110</t>
  </si>
  <si>
    <t>Scopus_113</t>
  </si>
  <si>
    <t>Scopus_115</t>
  </si>
  <si>
    <t>Scopus_117</t>
  </si>
  <si>
    <t>Scopus_118</t>
  </si>
  <si>
    <t>Scopus_119</t>
  </si>
  <si>
    <t>Scopus_120</t>
  </si>
  <si>
    <t>Scopus_122</t>
  </si>
  <si>
    <t>Scopus_123</t>
  </si>
  <si>
    <t>Scopus_125</t>
  </si>
  <si>
    <t>Scopus_126</t>
  </si>
  <si>
    <t>Scopus_128</t>
  </si>
  <si>
    <t>Scopus_130</t>
  </si>
  <si>
    <t>Scopus_131</t>
  </si>
  <si>
    <t>Scopus_133</t>
  </si>
  <si>
    <t>Scopus_136</t>
  </si>
  <si>
    <t>Scopus_137</t>
  </si>
  <si>
    <t>Scopus_138</t>
  </si>
  <si>
    <t>Scopus_140</t>
  </si>
  <si>
    <t>Scopus_141</t>
  </si>
  <si>
    <t>Scopus_143</t>
  </si>
  <si>
    <t>Scopus_144</t>
  </si>
  <si>
    <t>Scopus_149</t>
  </si>
  <si>
    <t>Scopus_152</t>
  </si>
  <si>
    <t>Scopus_153</t>
  </si>
  <si>
    <t>Scopus_154</t>
  </si>
  <si>
    <t>Scopus_155</t>
  </si>
  <si>
    <t>Scopus_158</t>
  </si>
  <si>
    <t>Scopus_159</t>
  </si>
  <si>
    <t>Scopus_160</t>
  </si>
  <si>
    <t>Scopus_162</t>
  </si>
  <si>
    <t>Scopus_163</t>
  </si>
  <si>
    <t>Scopus_164</t>
  </si>
  <si>
    <t>Scopus_165</t>
  </si>
  <si>
    <t>Scopus_167</t>
  </si>
  <si>
    <t>Scopus_171</t>
  </si>
  <si>
    <t>Scopus_173</t>
  </si>
  <si>
    <t>Scopus_175</t>
  </si>
  <si>
    <t>Scopus_176</t>
  </si>
  <si>
    <t>Scopus_180</t>
  </si>
  <si>
    <t>Scopus_181</t>
  </si>
  <si>
    <t>Scopus_183</t>
  </si>
  <si>
    <t>Scopus_184</t>
  </si>
  <si>
    <t>Scopus_185</t>
  </si>
  <si>
    <t>Scopus_186</t>
  </si>
  <si>
    <t>Scopus_187</t>
  </si>
  <si>
    <t>Scopus_188</t>
  </si>
  <si>
    <t>Scopus_189</t>
  </si>
  <si>
    <t>Scopus_190</t>
  </si>
  <si>
    <t>Scopus_192</t>
  </si>
  <si>
    <t>Scopus_194</t>
  </si>
  <si>
    <t>Scopus_195</t>
  </si>
  <si>
    <t>Scopus_197</t>
  </si>
  <si>
    <t>Scopus_201</t>
  </si>
  <si>
    <t>Scopus_202</t>
  </si>
  <si>
    <t>Scopus_203</t>
  </si>
  <si>
    <t>Scopus_204</t>
  </si>
  <si>
    <t>Scopus_205</t>
  </si>
  <si>
    <t>Scopus_206</t>
  </si>
  <si>
    <t>Scopus_207</t>
  </si>
  <si>
    <t>Scopus_208</t>
  </si>
  <si>
    <t>Scopus_209</t>
  </si>
  <si>
    <t>Scopus_211</t>
  </si>
  <si>
    <t>Scopus_213</t>
  </si>
  <si>
    <t>Scopus_214</t>
  </si>
  <si>
    <t>Scopus_215</t>
  </si>
  <si>
    <t>Scopus_216</t>
  </si>
  <si>
    <t>Scopus_218</t>
  </si>
  <si>
    <t>Scopus_219</t>
  </si>
  <si>
    <t>Scopus_220</t>
  </si>
  <si>
    <t>Scopus_224</t>
  </si>
  <si>
    <t>Scopus_227</t>
  </si>
  <si>
    <t>Scopus_228</t>
  </si>
  <si>
    <t>Scopus_229</t>
  </si>
  <si>
    <t>Scopus_231</t>
  </si>
  <si>
    <t>Scopus_233</t>
  </si>
  <si>
    <t>Scopus_234</t>
  </si>
  <si>
    <t>Scopus_235</t>
  </si>
  <si>
    <t>Scopus_236</t>
  </si>
  <si>
    <t>Scopus_237</t>
  </si>
  <si>
    <t>Scopus_240</t>
  </si>
  <si>
    <t>Scopus_241</t>
  </si>
  <si>
    <t>Scopus_242</t>
  </si>
  <si>
    <t>Scopus_243</t>
  </si>
  <si>
    <t>Scopus_245</t>
  </si>
  <si>
    <t>Scopus_247</t>
  </si>
  <si>
    <t>Scopus_248</t>
  </si>
  <si>
    <t>Scopus_249</t>
  </si>
  <si>
    <t>Scopus_250</t>
  </si>
  <si>
    <t>Scopus_254</t>
  </si>
  <si>
    <t>Scopus_255</t>
  </si>
  <si>
    <t>Scopus_256</t>
  </si>
  <si>
    <t>Scopus_257</t>
  </si>
  <si>
    <t>Scopus_258</t>
  </si>
  <si>
    <t>Scopus_259</t>
  </si>
  <si>
    <t>Scopus_262</t>
  </si>
  <si>
    <t>Scopus_264</t>
  </si>
  <si>
    <t>Scopus_266</t>
  </si>
  <si>
    <t>Scopus_267</t>
  </si>
  <si>
    <t>Scopus_273</t>
  </si>
  <si>
    <t>Scopus_274</t>
  </si>
  <si>
    <t>Scopus_275</t>
  </si>
  <si>
    <t>Scopus_277</t>
  </si>
  <si>
    <t>Scopus_279</t>
  </si>
  <si>
    <t>Scopus_281</t>
  </si>
  <si>
    <t>Scopus_282</t>
  </si>
  <si>
    <t>Scopus_283</t>
  </si>
  <si>
    <t>Scopus_285</t>
  </si>
  <si>
    <t>Scopus_286</t>
  </si>
  <si>
    <t>Scopus_287</t>
  </si>
  <si>
    <t>Scopus_288</t>
  </si>
  <si>
    <t>Scopus_291</t>
  </si>
  <si>
    <t>Scopus_292</t>
  </si>
  <si>
    <t>Scopus_294</t>
  </si>
  <si>
    <t>Scopus_295</t>
  </si>
  <si>
    <t>Scopus_296</t>
  </si>
  <si>
    <t>Scopus_299</t>
  </si>
  <si>
    <t>Scopus_300</t>
  </si>
  <si>
    <t>Scopus_301</t>
  </si>
  <si>
    <t>Scopus_304</t>
  </si>
  <si>
    <t>Scopus_306</t>
  </si>
  <si>
    <t>Scopus_308</t>
  </si>
  <si>
    <t>Scopus_309</t>
  </si>
  <si>
    <t>Scopus_310</t>
  </si>
  <si>
    <t>Scopus_311</t>
  </si>
  <si>
    <t>Scopus_312</t>
  </si>
  <si>
    <t>Scopus_315</t>
  </si>
  <si>
    <t>Scopus_316</t>
  </si>
  <si>
    <t>Scopus_318</t>
  </si>
  <si>
    <t>Scopus_319</t>
  </si>
  <si>
    <t>Scopus_322</t>
  </si>
  <si>
    <t>Scopus_324</t>
  </si>
  <si>
    <t>Scopus_327</t>
  </si>
  <si>
    <t>Scopus_328</t>
  </si>
  <si>
    <t>Scopus_329</t>
  </si>
  <si>
    <t>Scopus_331</t>
  </si>
  <si>
    <t>Scopus_333</t>
  </si>
  <si>
    <t>Scopus_335</t>
  </si>
  <si>
    <t>Scopus_336</t>
  </si>
  <si>
    <t>Scopus_337</t>
  </si>
  <si>
    <t>Scopus_338</t>
  </si>
  <si>
    <t>Scopus_339</t>
  </si>
  <si>
    <t>Scopus_340</t>
  </si>
  <si>
    <t>Scopus_343</t>
  </si>
  <si>
    <t>Scopus_344</t>
  </si>
  <si>
    <t>Scopus_346</t>
  </si>
  <si>
    <t>Scopus_347</t>
  </si>
  <si>
    <t>Scopus_349</t>
  </si>
  <si>
    <t>Scopus_351</t>
  </si>
  <si>
    <t>Scopus_353</t>
  </si>
  <si>
    <t>Scopus_354</t>
  </si>
  <si>
    <t>Scopus_355</t>
  </si>
  <si>
    <t>Scopus_357</t>
  </si>
  <si>
    <t>Scopus_358</t>
  </si>
  <si>
    <t>Scopus_359</t>
  </si>
  <si>
    <t>Scopus_360</t>
  </si>
  <si>
    <t>Scopus_363</t>
  </si>
  <si>
    <t>Scopus_369</t>
  </si>
  <si>
    <t>Scopus_372</t>
  </si>
  <si>
    <t>Scopus_373</t>
  </si>
  <si>
    <t>Scopus_375</t>
  </si>
  <si>
    <t>Scopus_376</t>
  </si>
  <si>
    <t>Scopus_377</t>
  </si>
  <si>
    <t>Scopus_378</t>
  </si>
  <si>
    <t>Scopus_379</t>
  </si>
  <si>
    <t>Scopus_380</t>
  </si>
  <si>
    <t>Scopus_381</t>
  </si>
  <si>
    <t>Scopus_382</t>
  </si>
  <si>
    <t>Scopus_384</t>
  </si>
  <si>
    <t>Scopus_385</t>
  </si>
  <si>
    <t>Scopus_386</t>
  </si>
  <si>
    <t>Scopus_387</t>
  </si>
  <si>
    <t>Scopus_389</t>
  </si>
  <si>
    <t>Scopus_397</t>
  </si>
  <si>
    <t>Scopus_398</t>
  </si>
  <si>
    <t>Scopus_399</t>
  </si>
  <si>
    <t>Scopus_400</t>
  </si>
  <si>
    <t>Scopus_401</t>
  </si>
  <si>
    <t>Scopus_402</t>
  </si>
  <si>
    <t>Scopus_404</t>
  </si>
  <si>
    <t>Scopus_405</t>
  </si>
  <si>
    <t>Scopus_406</t>
  </si>
  <si>
    <t>Scopus_407</t>
  </si>
  <si>
    <t>Scopus_411</t>
  </si>
  <si>
    <t>Scopus_412</t>
  </si>
  <si>
    <t>Scopus_413</t>
  </si>
  <si>
    <t>Scopus_415</t>
  </si>
  <si>
    <t>Scopus_417</t>
  </si>
  <si>
    <t>Scopus_418</t>
  </si>
  <si>
    <t>Scopus_419</t>
  </si>
  <si>
    <t>Scopus_421</t>
  </si>
  <si>
    <t>Scopus_422</t>
  </si>
  <si>
    <t>Scopus_425</t>
  </si>
  <si>
    <t>Scopus_428</t>
  </si>
  <si>
    <t>Scopus_429</t>
  </si>
  <si>
    <t>Scopus_430</t>
  </si>
  <si>
    <t>Scopus_431</t>
  </si>
  <si>
    <t>Scopus_432</t>
  </si>
  <si>
    <t>Scopus_434</t>
  </si>
  <si>
    <t>Scopus_436</t>
  </si>
  <si>
    <t>Scopus_437</t>
  </si>
  <si>
    <t>Scopus_438</t>
  </si>
  <si>
    <t>Scopus_440</t>
  </si>
  <si>
    <t>Scopus_445</t>
  </si>
  <si>
    <t>Scopus_449</t>
  </si>
  <si>
    <t>Scopus_450</t>
  </si>
  <si>
    <t>Scopus_451</t>
  </si>
  <si>
    <t>Scopus_452</t>
  </si>
  <si>
    <t>Scopus_453</t>
  </si>
  <si>
    <t>Scopus_457</t>
  </si>
  <si>
    <t>Scopus_458</t>
  </si>
  <si>
    <t>Scopus_461</t>
  </si>
  <si>
    <t>Scopus_465</t>
  </si>
  <si>
    <t>Scopus_467</t>
  </si>
  <si>
    <t>Scopus_473</t>
  </si>
  <si>
    <t>Scopus_475</t>
  </si>
  <si>
    <t>Scopus_479</t>
  </si>
  <si>
    <t>Scopus_480</t>
  </si>
  <si>
    <t>Scopus_491</t>
  </si>
  <si>
    <t>Scopus_493</t>
  </si>
  <si>
    <t>Scopus_494</t>
  </si>
  <si>
    <t>Scopus_495</t>
  </si>
  <si>
    <t>Scopus_500</t>
  </si>
  <si>
    <t>Scopus_505</t>
  </si>
  <si>
    <t>Scopus_508</t>
  </si>
  <si>
    <t>Scopus_509</t>
  </si>
  <si>
    <t>Scopus_510</t>
  </si>
  <si>
    <t>Scopus_513</t>
  </si>
  <si>
    <t>Scopus_514</t>
  </si>
  <si>
    <t>Scopus_515</t>
  </si>
  <si>
    <t>Scopus_516</t>
  </si>
  <si>
    <t>Scopus_517</t>
  </si>
  <si>
    <t>Scopus_519</t>
  </si>
  <si>
    <t>Scopus_522</t>
  </si>
  <si>
    <t>Scopus_525</t>
  </si>
  <si>
    <t>Scopus_527</t>
  </si>
  <si>
    <t>Scopus_528</t>
  </si>
  <si>
    <t>Scopus_531</t>
  </si>
  <si>
    <t>Scopus_532</t>
  </si>
  <si>
    <t>Scopus_534</t>
  </si>
  <si>
    <t>Scopus_535</t>
  </si>
  <si>
    <t>Scopus_536</t>
  </si>
  <si>
    <t>Scopus_539</t>
  </si>
  <si>
    <t>Scopus_544</t>
  </si>
  <si>
    <t>Scopus_546</t>
  </si>
  <si>
    <t>Scopus_549</t>
  </si>
  <si>
    <t>Scopus_550</t>
  </si>
  <si>
    <t>Scopus_551</t>
  </si>
  <si>
    <t>Scopus_552</t>
  </si>
  <si>
    <t>Scopus_555</t>
  </si>
  <si>
    <t>Scopus_556</t>
  </si>
  <si>
    <t>Scopus_557</t>
  </si>
  <si>
    <t>Scopus_560</t>
  </si>
  <si>
    <t>Scopus_561</t>
  </si>
  <si>
    <t>Scopus_567</t>
  </si>
  <si>
    <t>Scopus_573</t>
  </si>
  <si>
    <t>Scopus_576</t>
  </si>
  <si>
    <t>Scopus_577</t>
  </si>
  <si>
    <t>Scopus_578</t>
  </si>
  <si>
    <t>Scopus_579</t>
  </si>
  <si>
    <t>Scopus_581</t>
  </si>
  <si>
    <t>Scopus_582</t>
  </si>
  <si>
    <t>Scopus_585</t>
  </si>
  <si>
    <t>Scopus_587</t>
  </si>
  <si>
    <t>Scopus_591</t>
  </si>
  <si>
    <t>Scopus_597</t>
  </si>
  <si>
    <t>Scopus_598</t>
  </si>
  <si>
    <t>Scopus_601</t>
  </si>
  <si>
    <t>Scopus_602</t>
  </si>
  <si>
    <t>Scopus_603</t>
  </si>
  <si>
    <t>Scopus_604</t>
  </si>
  <si>
    <t>Scopus_605</t>
  </si>
  <si>
    <t>Scopus_607</t>
  </si>
  <si>
    <t>Scopus_608</t>
  </si>
  <si>
    <t>Scopus_609</t>
  </si>
  <si>
    <t>Scopus_611</t>
  </si>
  <si>
    <t>Scopus_614</t>
  </si>
  <si>
    <t>Scopus_615</t>
  </si>
  <si>
    <t>Scopus_617</t>
  </si>
  <si>
    <t>Scopus_618</t>
  </si>
  <si>
    <t>Scopus_619</t>
  </si>
  <si>
    <t>Scopus_620</t>
  </si>
  <si>
    <t>Scopus_621</t>
  </si>
  <si>
    <t>Scopus_622</t>
  </si>
  <si>
    <t>Scopus_623</t>
  </si>
  <si>
    <t>Scopus_626</t>
  </si>
  <si>
    <t>Scopus_627</t>
  </si>
  <si>
    <t>Scopus_628</t>
  </si>
  <si>
    <t>Scopus_631</t>
  </si>
  <si>
    <t>Scopus_632</t>
  </si>
  <si>
    <t>Scopus_636</t>
  </si>
  <si>
    <t>Scopus_637</t>
  </si>
  <si>
    <t>Scopus_638</t>
  </si>
  <si>
    <t>Scopus_640</t>
  </si>
  <si>
    <t>Scopus_641</t>
  </si>
  <si>
    <t>Scopus_644</t>
  </si>
  <si>
    <t>Scopus_646</t>
  </si>
  <si>
    <t>Scopus_647</t>
  </si>
  <si>
    <t>Scopus_648</t>
  </si>
  <si>
    <t>Scopus_650</t>
  </si>
  <si>
    <t>Scopus_652</t>
  </si>
  <si>
    <t>Scopus_653</t>
  </si>
  <si>
    <t>Scopus_654</t>
  </si>
  <si>
    <t>Scopus_655</t>
  </si>
  <si>
    <t>Scopus_656</t>
  </si>
  <si>
    <t>Scopus_657</t>
  </si>
  <si>
    <t>Scopus_659</t>
  </si>
  <si>
    <t>Scopus_660</t>
  </si>
  <si>
    <t>Scopus_661</t>
  </si>
  <si>
    <t>Scopus_663</t>
  </si>
  <si>
    <t>Scopus_665</t>
  </si>
  <si>
    <t>Scopus_666</t>
  </si>
  <si>
    <t>Scopus_667</t>
  </si>
  <si>
    <t>Scopus_669</t>
  </si>
  <si>
    <t>Scopus_670</t>
  </si>
  <si>
    <t>Scopus_671</t>
  </si>
  <si>
    <t>Scopus_672</t>
  </si>
  <si>
    <t>Scopus_673</t>
  </si>
  <si>
    <t>WoS_6</t>
  </si>
  <si>
    <t>WoS_91</t>
  </si>
  <si>
    <t>WoS_160</t>
  </si>
  <si>
    <t>WoS_282</t>
  </si>
  <si>
    <t>WoS_402</t>
  </si>
  <si>
    <t>Valid</t>
  </si>
  <si>
    <t>Filter: Title</t>
  </si>
  <si>
    <t xml:space="preserve">Filter: Abstract </t>
  </si>
  <si>
    <t>Filter: Full Text</t>
  </si>
  <si>
    <t>("Synthetic Data" OR "Artificial Data")  AND ( "Generat*" OR "Synthesis" ) AND ("Temporal" OR "Time Series")</t>
  </si>
  <si>
    <t>Hendradewa, AP; Yin, S</t>
  </si>
  <si>
    <t>Annaki, I; Rahmoune, M; Bourhaleb, M</t>
  </si>
  <si>
    <t>Stenger, M; Bauer, A; Prantl, T; Leppich, R; Hudson, N; Chard, K; Foster, I; Kounev, S</t>
  </si>
  <si>
    <t>Ezhilarasi, P; Ramesh, L; Liu, XF; Holm-Nielsen, JB</t>
  </si>
  <si>
    <t>Golkar, S; Berman, J; Lipshutz, D; Haret, RM; Gollisch, T; Chklovskii, DB</t>
  </si>
  <si>
    <t>Zakharov, K; Stavinova, E; Boukhanovsky, A</t>
  </si>
  <si>
    <t>Park, MJ</t>
  </si>
  <si>
    <t>Ubal, C; Di-Giorgi, G; Contreras-Reyes, JE; Salas, R</t>
  </si>
  <si>
    <t>Naaz, F; Channegowda, J</t>
  </si>
  <si>
    <t>Tavares, TC; de Almeida, LC; Silva, WRD; Chiesa, M; Verdi, FL</t>
  </si>
  <si>
    <t>Tolas, R; Portase, R; Potolea, R</t>
  </si>
  <si>
    <t>Wang, L; Zeng, L; Li, J</t>
  </si>
  <si>
    <t>Polyakov, D; Robinson, PA; Muller, EJ; Shriki, O</t>
  </si>
  <si>
    <t>Ribeiro, IF; Comarela, G; Rocha, AAA; Mota, VFS</t>
  </si>
  <si>
    <t>Pandey, C; Tiwari, V; Rathore, RS; Jhaveri, RH; Roy, DS; Selvarajan, S</t>
  </si>
  <si>
    <t>Fahle, S; Glaser, T; Kneissler, A; Kuhlenkötter, B</t>
  </si>
  <si>
    <t>Liu, YS; Liang, ZC; Li, X</t>
  </si>
  <si>
    <t>Kim, YW; Mishra, S; Jin, S; Panda, R; Kuehne, H; Karlinsky, L; Saligrama, V; Saenko, K; Oliva, A; Feris, R</t>
  </si>
  <si>
    <t>Ferreira, PMD; da Paz, AR; Bravo, JM</t>
  </si>
  <si>
    <t>Taleb, C; Likforman-Sulem, L; Mokbel, C; Khachab, M</t>
  </si>
  <si>
    <t>An, ZY; Johnson, TT; Ma, MY</t>
  </si>
  <si>
    <t>Cachumba-Suquillo, SJ; Alfaro-Ponce, M; Torres-Cedillo, SG; Cortés-Pérez, J; Jimenez-Martinez, M</t>
  </si>
  <si>
    <t>Neto, FF; Bueno, RDD; Cavalcanti, PD; Admasu, AS</t>
  </si>
  <si>
    <t>Xie, JY; Xie, WD; Zisserman, A</t>
  </si>
  <si>
    <t>Huang, TG; Chakraborty, P; Sharma, A</t>
  </si>
  <si>
    <t>Hofmann, T; Hamar, J; Mager, B; Erhard, S; Schmidt, JP</t>
  </si>
  <si>
    <t>Smart Meter Synthetic Data Generator development in python using FBProphet</t>
  </si>
  <si>
    <t>Synthetic data generation by probabilistic PCA</t>
  </si>
  <si>
    <t>A probabilistic forecasting approach towards generation of synthetic battery parameters to resolve limited data challenges</t>
  </si>
  <si>
    <t>Recruiting neural field theory for data augmentation in a motor imagery brain-computer interface</t>
  </si>
  <si>
    <t>Objective functions used as performance metrics for hydrological models: state-of-the-art and critical analysis</t>
  </si>
  <si>
    <t>Detection of Parkinson's disease from handwriting using deep learning: a comparative study</t>
  </si>
  <si>
    <t>Time series data analysis is vital in numerous fields, driven by advancements in deep learning and machine learning. This paper presents a comprehensive overview of data augmentation techniques in time series analysis, with a specific focus on their applications within deep learning and machine learning. We commence with a systematic methodology for literature selection, curating 757 articles from prominent databases. Subsequent sections delve into various data augmentation techniques, encompassing traditional approaches like interpolation and advanced methods like Synthetic Data Generation, Generative Adversarial Networks (GANs), and Variational Autoencoders (VAEs). These techniques address complexities inherent in time series data. Moreover, we scrutinize limitations, including computational costs and overfitting risks. However, it's essential to note that our analysis does not end with limitations. We also comprehensively analyzed the advantages and applicability of the techniques under consideration. This holistic evaluation allows us to provide a balanced perspective. In summary, this overview illuminates data augmentation's role in time series analysis within deep and machine -learning contexts. It provides valuable insights for researchers and practitioners, advancing these fields and charting paths for future exploration.</t>
  </si>
  <si>
    <t>Time series data are widely used and provide a wealth of information for countless applications. However, some applications are faced with a limited amount of data, or the data cannot be used due to confidentiality concerns. To overcome these obstacles, time series can be generated synthetically. For example, electrocardiograms can be synthesized to make them available for building models to predict conditions such as cardiac arrhythmia without leaking patient information. Although many different approaches to time series synthesis have been proposed, evaluating the quality of synthetic time series data poses unique challenges and remains an open problem, as there is a lack of a clear definition of what constitutes a good synthesis. To this end, we present a comprehensive literature survey to identify different aspects of synthesis quality and their relationships. Based on this, we propose a definition of synthesis quality and a systematic evaluation procedure for assessing it. With this work, we aim to provide a common language and criteria for evaluating synthetic time series data. Our goal is to promote more rigorous and reproducible research in time series synthesis by enabling researchers and practitioners to generate high-quality synthetic time series data.</t>
  </si>
  <si>
    <t>Data-science is a key component of modern science since it fuels AI, ML and data analytics, etc. As the electrical grid has been modernized into a smart grid, it has also become increasingly dependent on data science to monitor and control grid activity. Realistic data is essential to evaluating the algorithm's workability but it is difficult to obtain real smart meter data due to strict privacy and security policies of many countries. In this paper, using the prophet library, we code and develop a prediction-based Synthetic Data Generator GUI, which generate the synthetic data sets.</t>
  </si>
  <si>
    <t>To generate actions in the face of physiological delays, the brain must predict the future. Here we explore how prediction may lie at the core of brain function by considering a neuron predicting the future of a scalar time series input. Assuming that the dynamics of the lag vector (a vector composed of several consecutive elements of the time series) are locally linear, normal mode decomposition decomposes the dynamics into independently evolving (eigen)modes allowing for straightforward prediction. We propose that a neuron learns the top mode and projects its input onto the associated subspace. Under this interpretation, the temporal filter of a neuron corresponds to the left eigenvector of a generalized eigenvalue problem. We mathematically analyze the operation of such an algorithm on noisy observations of synthetic data generated by a linear system. Interestingly, the shape of the temporal filter varies with the signal-to-noise ratio (SNR): a noisy input yields a monophasic filter and a growing SNR leads to multiphasic filters with progressively greater number of phases. Such variation in the temporal filter with input SNR resembles that observed experimentally in biological neurons.</t>
  </si>
  <si>
    <t>Methods for synthetic data generation are extremely valuable nowadays since they allow researchers and practitioners to develop and test their models without the risk and cost associated with using real data. In this paper, we propose a method for the generation of synthetic financial time series. The method adopts time series regimes clustering to perform generative models training on the data from each cluster separately. Also, we suggest the modification of Quantum Generative Adversarial Networks (QuantGAN) architecture that is able to produce synthetic data with frequency characteristics closer to the corresponding real-world time series ones. Our experiments show that (1) synthetic financial time series can be effectively generated by our method; (2) the distribution characteristics of synthetic time series generated by the method are closer to the initial ones in comparison with Fourier Flows and QuantGAN; (3) training the forecasting model on the synthetics generated by the proposed method (Fourier Flows model is used within it) can reduce the forecasting error on the real-world series.</t>
  </si>
  <si>
    <t>It is well known to generate synthetic data sets by the sequential regression multiple imputation (SRMI) method. The R-package synthpop are widely used for generating synthetic data by the SRMI approaches. In this paper, I suggest generating synthetic data based on the probabilistic principal component analysis (PPCA) method. Two simple data sets are used for a simulation study to compare the SRMI and PPCA approaches. Simulation results demonstrate that pairwise coe fficients in synthetic data sets by PPCA can be closer to original ones than by SRMI. Furthermore, for the various data types that PPCA applications are well established, such as time series data, the PPCA approach can be extended to generate synthetic data sets.</t>
  </si>
  <si>
    <t>Long-term dependence is an essential feature for the predictability of time series. Estimating the parameter that describes long memory is essential to describing the behavior of time series models. However, most long memory estimation methods assume that this parameter has a constant value throughout the time series, and do not consider that the parameter may change over time. In this work, we propose an automated methodology that combines the estimation methodologies of the fractional differentiation parameter (and/or Hurst parameter) with its application to Recurrent Neural Networks (RNNs) in order for said networks to learn and predict long memory dependencies from information obtained in nonlinear time series. The proposal combines three methods that allow for better approximation in the prediction of the values of the parameters for each one of the windows obtained, using Recurrent Neural Networks as an adaptive method to learn and predict the dependencies of long memory in Time Series. For the RNNs, we have evaluated four different architectures: the Simple RNN, LSTM, the BiLSTM, and the GRU. These models are built from blocks with gates controlling the cell state and memory. We have evaluated the proposed approach using both synthetic and real-world data sets. We have simulated ARFIMA models for the synthetic data to generate several time series by varying the fractional differentiation parameter. We have evaluated the proposed approach using synthetic and real datasets using Whittle's estimates of the Hurst parameter classically obtained in each window. We have simulated ARFIMA models in such a way that the synthetic data generate several time series by varying the fractional differentiation parameter. The real-world IPSA stock option index and Tree Ringtime series datasets were evaluated. All of the results show that the proposed approach can predict the Hurst exponent with good performance by selecting the optimal window size and overlap change.</t>
  </si>
  <si>
    <t>Advent of multiple data-driven techniques in the energy storage domain has resulted in the development of accurate battery capacity estimators. A major impediment to research in this domain is the limited availability of diverse datasets. Generation of synthetic data is vital when experimental data is unavailable. Moreover, privacy concerns and confidentiality restrictions have further fueled data scarcity in this domain. Present state-of-the-art techniques for synthetic data generators are primarily built on Generative Adversarial Networks (GANs). Although the performance of GANs are exceptional, the high dimensional outputs of these models are difficult to interpret and the associated loss function is highly data specific and cannot be generalized. Moreover, GANs consist of two resource-intensive neural networks (generator and discriminator) which renders them unsuitable for devices with limited computational resources. In this article, we introduce a simple deep learning-based probabilistic time series model and we employ the forecasting ability of this model to generate synthetic data. The simplicity of this model makes it an effective candidate to produce synthetic data in resource-constrained scenarios.</t>
  </si>
  <si>
    <t>This study explores the application of Time Series GAN in a Programmable Data Plane (PDP) for enhancing Reinforcement Learning within the context of computer networks, particularly in video applications. We address various challenges, including dataset augmentation, balancing, and extended RL training times in real setups. By leveraging synthetic data generated by TimeGAN, we accelerate experimentation, enhance dataset diversity, and simplify RL model training, ultimately evaluating TimeGAN's performance against real setups in resource optimization for PDPs using an RL agent. This research contributes by directly comparing GAN usage and real setups, bridging a gap in computer network literature, and highlighting a 99% similarity in Quality of Service achieved by an RL model trained with synthetic data, affirming TimeGAN's potential as a valuable simulator without compromising RL training efficacy.</t>
  </si>
  <si>
    <t>In the era of data-driven technologies, the need for diverse and high-quality datasets for training and testing machine learning models has become increasingly critical. In this article, we present a versatile methodology, the Generic Methodology for Constructing Synthetic Data Generation (GeMSyD), which addresses the challenge of synthetic data creation in the context of smart devices. GeMSyD provides a framework that enables the generation of synthetic datasets, aligning them closely with real-world data. To demonstrate the utility of GeMSyD, we instantiate the methodology by constructing a synthetic data generation framework tailored to the domain of event-based data modeling, specifically focusing on user interactions with smart devices. Our framework leverages GeMSyD to create synthetic datasets that faithfully emulate the dynamics of human-device interactions, including the temporal dependencies. Furthermore, we showcase how the synthetic data generated using our framework can serve as a valuable resource for machine learning practitioners. By employing these synthetic datasets, we perform a series of experiments to evaluate the performance of a neural-network-based prediction model in the domain of smart device interaction. Our results underscore the potential of synthetic data in facilitating model development and benchmarking.</t>
  </si>
  <si>
    <t>Large-scale high-quality data is critical for training modern deep neural networks. However, data acquisition can be costly or time-consuming for many time-series applications, thus researchers turn to generative models for generating synthetic time-series data. In particular, recent generative adversarial networks (GANs) have achieved remarkable success in time-series generation. Despite their success, existing GAN models typically generate the sequences in an auto-regressive manner, and we empirically observe that they suffer from severe distribution shifts and bias amplification, especially when generating long sequences. To resolve this problem, we propose Adversarial Error Correction GAN (AEC-GAN), which is capable of dynamically correcting the bias in the past generated data to alleviate the risk of distribution shifts and thus can generate high-quality long sequences. AEC-GAN contains two main innovations: (1) We develop an error correction module to mitigate the bias. In the training phase, we adversarially perturb the realistic time-series data and then optimize this module to reconstruct the original data. In the generation phase, this module can act as an efficient regulator to detect and mitigate the bias. (2) We propose an augmentation method to facilitate GAN's training by introducing adversarial examples. Thus, AEC-GAN can generate high-quality sequences of arbitrary lengths, and the synthetic data can be readily applied to downstream tasks to boost their performance. We conduct extensive experiments on six widely used datasets and three state-of-the-art time-series forecasting models to evaluate the quality of our synthetic time-series data in different lengths and downstream tasks. Both the qualitative and quantitative experimental results demonstrate the superior performance of AEC-GAN over other deep generative models for time-series generation.</t>
  </si>
  <si>
    <t>We introduce a novel approach to training data augmentation in brain-computer interfaces (BCIs) using neural field theory (NFT) applied to EEG data from motor imagery tasks. BCIs often suffer from limited accuracy due to a limited amount of training data. To address this, we leveraged a corticothalamic NFT model to generate artificial EEG time series as supplemental training data. We employed the BCI competition IV '2a' dataset to evaluate this augmentation technique. For each individual, we fitted the model to common spatial patterns of each motor imagery class, jittered the fitted parameters, and generated time series for data augmentation. Our method led to significant accuracy improvements of over 2% in classifying the total power feature, but not in the case of the Higuchi fractal dimension feature. This suggests that the fit NFT model may more favorably represent one feature than the other. These findings pave the way for further exploration of NFT-based data augmentation, highlighting the benefits of biophysically accurate artificial data.</t>
  </si>
  <si>
    <t>Understanding human mobility has implications for several areas, such as immigration, disease control, mobile networks performance, and urban planning. However, gathering and disseminating mobility data face challenges such as data collection, handling of missing information, and privacy protection. An alternative to tackle these problems consists of modeling raw data to generate synthetic data, preserving its characteristics while maintaining its privacy. Thus, we propose MobDeep, a unified framework to compare and evaluate generative models of time series based on mobility data features, which considers statistical and deep learning-based modeling. To achieve its goal, MobDeep receives as input statistical or Generative Adversarial Network-based models (GANs) and the raw mobility data, and outputs synthetic data and the metrics comparing the synthetic with the original data. In such way, MobDeep allows evaluating synthetic datasets through qualitative and quantitative metrics. As a proof-of-concept, MobDeep implements one classical statistical model (ARIMA) and three GANs models. To demonstrate MobDeep on distinct mobility scenarios, we considered an open dataset containing information about bicycle rentals in US cities and a private dataset containing information about a Brazilian metropolis's urban traffic. MobDeep allows observing how each model performs in specific scenarios, depending on the characteristics of the mobility data. Therefore, by using MobDeep researchers can evaluate their resulting models, improving the fidelity of the synthetic data regarding the original dataset.</t>
  </si>
  <si>
    <t>As artificial intelligence and especially machine learning gained a lot of attention during the last few years, methods and models have been improving and are becoming easily applicable. This possibility was used to develop a quality prediction system using supervised machine learning methods in form of time series classification models to predict ovality in radial-axial ring rolling. Different preprocessing steps and model implementations have been used to improve quality prediction. A semi-supervised approach is used to improve the prediction and analyze, to what extend it can improve current research in machine learning for quality prediciton. Moreover, first research steps are taken towards a synthetic data generation within the radial-axial ring rolling domain using generative adversarial networks.</t>
  </si>
  <si>
    <t>Action recognition has improved dramatically with massive-scale video datasets. Yet, these datasets are accompanied with issues related to curation cost, privacy, ethics, bias, and copyright. Compared to that, only minor efforts have been devoted toward exploring the potential of synthetic video data. In this work, as a stepping stone towards addressing these shortcomings, we study the transferability of video representations learned solely from synthetically-generated video clips, instead of real data. We propose SynAPT, a novel benchmark for action recognition based on a combination of existing synthetic datasets, in which a model is pre-trained on synthetic videos rendered by various graphics simulators, and then transferred to a set of downstream action recognition datasets, containing different categories than the synthetic data. We provide an extensive baseline analysis on SynAPT revealing that the simulation-to-real gap is minor for datasets with low object and scene bias, where models pre-trained with synthetic data even outperform their real data counterparts. We posit that the gap between real and synthetic action representations can be attributed to contextual bias and static objects related to the action, instead of the temporal dynamics of the action itself. The SynAPT benchmark is available at https://github.com/mintjohnkim/SynAPT.</t>
  </si>
  <si>
    <t>Hydrological models (HMs) can be applied for different purposes, and a key step is model calibration using objective functions (OF) to quantify the agreement between observed and calculated discharges. Fully understanding the OF is important to properly take advantage of model calibration and interpret the results. This study evaluates 36 OF proposed in the literature, considering two watersheds of different hydrological regimes. Daily simulated streamflow time-series, using a distributed hydrological model (MGB-IPH), and ten daily streamflow synthetic time-series, generated from the observed and calculated streamflows, were used in the analysis of each watershed. These synthetic data were used to evaluate how does each metric evaluate hypothetical cases that present isolated very well known error behaviors. Despite of all NSE-derived (Nash-Sutcliffe efficiency) metrics that use the square of the residuals in their formulation have shown higher sensitivity to errors in high flows, the ones that use daily and monthly averages of flow rates in absolute terms were more stringent than the others to assess HMs performance. Low flow errors were better evaluated by metrics that use the flow logarithm. The constant presence of zero flow rates deteriorate them significantly, with the exception of the metrics TRMSE (Transformed root mean square error) did not demonstrate this problem. An observed limitation of the formulations of some metrics was that the errors of overestimation or underestimation are compensated. Our results reassert that each metric should be interpreted specifically thinking about the aspects it has been proposed for, and simultaneously taking into account a set of metrics would lead to a broader evaluation of HM ability (e.g. multiobjective model evaluation). We recommend that the use of synthetic time series as those proposed in this work could be useful as an auxiliary step towards better understanding the evaluation of a calibrated hydrological model for each study case, taking into account model capabilities and observed hydrologic regime characteristics.</t>
  </si>
  <si>
    <t>Degenerative disorders such as Parkinson's disease (PD) have an influence on daily activities due to rigidity of muscles, tremor or cognitive impairment. Micrographia, speech intensity, and deficient generation of voluntary saccadic eye movements (Pretegiani and Optican in Front Neurol 8:592, 2017) are manifestations of PD that can be used to devise noninvasive and low cost clinical tests. In this context, we have collected a multimodal dataset that we call Parkinson's disease Multi-Modal Collection (PDMultiMC), which includes online handwriting, speech signals, and eye movements recordings. We present here the handwriting dataset that we call HandPDMultiMC that will be made publicly available. The HandPDMultiMC dataset includes handwriting samples from 42 subjects (21 PD and 21 controls). In this work we investigate the application of various Deep learning architectures, namely the CNN and the CNN-BLSTM, to PD detection through time series classification. Various approaches such as Spectrograms have been applied to encode pen-based signals into images for the CNN model, while the raw time series are directly used in the CNN-BLSTM. In order to train these models for PD detection on large scale data, various data augmentation approaches for pen-based signals are proposed. Experimental results on our dataset show that the best performance for early PD detection (97.62% accuracy) is reached by a combination of CNN-BLSTM models trained with Jittering and Synthetic data augmentation approaches. We also illustrate that deep architectures can surpass the models trained on pre-engineered features even though the available data is small.</t>
  </si>
  <si>
    <t>Recent advancements in federated learning (FL) have greatly facilitated the development of decentralized collaborative applications, particularly in the domain of Artificial Intelligence of Things (AIoT). However, a critical aspect missing from the current research landscape is the ability to enable data-driven client models with symbolic reasoning capabilities. Specifically, the inherent heterogeneity of participating client devices poses a significant challenge, as each client exhibits unique logical reasoning properties. Failing to consider these device-specific specifications can result in missing critical properties in the client predictions, leading to suboptimal performance. This work proposes a new training paradigm that leverages temporal logic reasoning to address this issue. Our approach enhances the training process by incorporating mechanically generated logic expressions for each FL client. Additionally, we develop aggregation clusters and a partitioning algorithm to effectively group clients based on the alignment of their temporal reasoning properties. We evaluate the pro-posed method on two tasks: a real-world traffic volume prediction task consisting of sensory data from fifteen states and a smart city multi-task prediction utilizing synthetic data. The evaluation results exhibit clear improvements, with performance accuracy improved by up to 54% across all sequential prediction models.</t>
  </si>
  <si>
    <t>Recently, there has been renewed interest in lightweight structures; however, a small structure change can strongly affect vehicle dynamic behavior. Therefore, this study provides new insights into non-parametric modeling based on artificial neural networks (ANNs). This work is then motivated by the requirement for a reliable substitute for virtual instrumentation in electric car development to enable the prediction of the current value of the vehicle slip from a given time history of the vehicle (input) and previous values of synthetic data (feedback). The training data are generated from a multi-body simulation using MSC Adams Car; the simulation involves a double lane-change maneuver. This test is commonly used to evaluate vehicle stability. Based on dynamic considerations, this study implements the nonlinear autoregressive exogenous (NARX) identification scheme used in time-series modeling. This work presents an ANN that is able to predict the side slip angle from simulated training data generated employing MSC Adams Car. This work is a specific solution to overtake maneuvers, avoiding the loss of vehicle control and increasing driving safety.</t>
  </si>
  <si>
    <t>The present work establishes the use of convolutional neural networks as a generative model for stochastic processes that are widely present in industrial automation and system modelling such as fault detection, computer vision and sensor data analysis. This enables researchers from a broad range of fields-as in medical imaging, robotics and control engineering-to develop a general tool for artificial data generation and simulation without the need to identify or assume a specific system structure or estimate its parameters. We demonstrate the approach as a generative model on top of data retrieved from a wide set of classic, simplest to the most complex, deterministic and stochastic data generation processes of technological importance-from damped oscillators to autoregressive conditional heteroskedastic and jump-diffusion models. Also, a nonparametric estimation and forecast was carried out for the traditional benchmark Fisher River time-series dataset, yielding the superior mean absolute prediction error results compared to a standard ARIMA model. This approach can have potential applications as an alternative to simulation tools such as Gibbs sampling and Monte Carlo-based methods, in the enhancement of the understanding of generative adversarial networks (GANs) and in data simulation for training Reinforcement Learning algorithms.</t>
  </si>
  <si>
    <t>The objective of this paper is a model that is able to discover, track and segment multiple moving objects in a video. We make four contributions: First, we introduce an object-centric segmentation model with a depth-ordered layer representation. This is implemented using a variant of the transformer architecture that ingests optical flow, where each query vector specifies an object and its layer for the entire video. The model can effectively discover multiple moving objects and handle mutual occlusions; Second, we introduce a scalable pipeline for generating multi-object synthetic training data via layer compositions, that is used to train the proposed model, significantly reducing the requirements for labour-intensive annotations, and supporting Sim2Real generalisation; Third, we conduct thorough ablation studies, showing that the model is able to learn object permanence and temporal shape consistency, and is able to predict amodal segmentation masks; Fourth, we evaluate our model, trained only on synthetic data, on standard video segmentation benchmarks, DAVIS, MoCA, SegTrack, FBMS-59, and achieve state-of-the-art performance among existing methods that do not rely on any manual annotations. With test-time adaptation, we observe further performance boosts.</t>
  </si>
  <si>
    <t>Sufficient high-quality traffic data are a crucial component of various Intelligent Transportation System (ITS) applications and research related to congestion prediction, speed prediction, incident detection, and other traffic operation tasks. Nonetheless, missing traffic data are a common issue in sensor data which is inevitable due to several reasons, such as malfunctioning, poor maintenance or calibration, and intermittent communications. Such missing data issues often make data analysis and decision-making complicated and challenging. In this study, we have developed a generative adversarial network (GAN) based traffic sensor data imputation framework (TSDIGAN) to efficiently reconstruct the missing data by generating realistic synthetic data. In recent years, GANs have shown impressive success in image data generation. However, generating traffic data by taking advantage of GAN based modeling is a challenging task, since traffic data have strong time dependency. To address this problem, we propose a novel time-dependent encoding method called the Gramian Angular Summation Field (GASF) that converts the problem of traffic time-series data generation into that of image generation. We have evaluated and tested our proposed model using the benchmark dataset provided by Caltrans Performance Management Systems (PeMS). This study shows that the proposed model can significantly improve the traffic data imputation accuracy in terms of Mean Absolute Error (MAE) and Root Mean Squared Error (RMSE) compared to state-of-the-art models on the benchmark dataset. Further, the model achieves reasonably high accuracy in imputation tasks even under a very high missing data rate (&gt;50%), which shows the robustness and efficiency of the proposed model. &amp; COPY; 2022 Tongji University and Tongji University Press. Publishing Services by Elsevier B.V. This is an open access article under the CC BY-NC-ND license (http://creativecommons.org/ licenses/by-nc-nd/4.0/).</t>
  </si>
  <si>
    <t>Data-driven models for battery state estimation require extensive experimental training data, which may not be available or suitable for specific tasks like open-circuit voltage (OCV) reconstruction and subsequent state of health (SOH) estimation. This study addresses this issue by developing a transfer-learning-based OCV reconstruction model using a temporal convolutional long short-term memory (TCN-LSTM) network trained on synthetic data from an automotive nickel cobalt aluminium oxide (NCA) cell generated through a mechanistic model approach. The data consists of voltage curves at constant temperature, C-rates between C /30 to 1 C, and a SOH -range from 70 % to 100 %. The model is refined via Bayesian optimization and then applied to four use cases with reduced experimental nickel manganese cobalt oxide (NMC) cell training data for higher use cases. The TL models' performances are compared with models trained solely on experimental data, focusing on different C-rates and voltage windows. The results demonstrate that the OCV reconstruction mean absolute error (MAE) within the average battery electric vehicle (BEV) home charging window ( 30 % to 85 % state of charge (SOC)) is less than 22 mV for the first three use cases across all C-rates. The SOH estimated from the reconstructed OCV exhibits an mean absolute percentage error (MAPE) below 2 . 2 % for these cases. The study further investigates the impact of the source domain on TL by incorporating two additional synthetic datasets, a lithium iron phosphate (LFP) cell and an entirely artificial, non -existing, cell, showing that solely the shifting and scaling of gradient changes in the charging curve suffice to transfer knowledge, even between different cell chemistries. A key limitation with respect to extrapolation capability is identified and evidenced in our fourth use case, where the absence of such comprehensive data hindered the TL process.</t>
  </si>
  <si>
    <t>Asaduddin M.; Kim E.Y.; Park S.-H.</t>
  </si>
  <si>
    <t>Kim M.; Jeon S.; Cho J.; Gong S.</t>
  </si>
  <si>
    <t>Jiang Y.; García-Durán A.; Losada I.B.; Girard P.; Terranova N.</t>
  </si>
  <si>
    <t>Pulla S.T.; Yasarer H.; Yarbrough L.D.</t>
  </si>
  <si>
    <t>Shivashankara K.K.; Deepanshi; Mehri Shervedani A.; Clifford G.D.; Reyna M.A.; Sameni R.</t>
  </si>
  <si>
    <t>Kontogiannis G.; Tzamalis P.; Nikoletseas S.</t>
  </si>
  <si>
    <t>Elliker C.; Tonnelier E.; Shabou A.</t>
  </si>
  <si>
    <t>Azuara G.; Barrera E.; Ruiz M.; Barba P.L.; Piñas A.</t>
  </si>
  <si>
    <t>Zivanovic M.; Runacres M.C.</t>
  </si>
  <si>
    <t>Miljković N.; Milenić N.; Popović N.B.; Sodnik J.</t>
  </si>
  <si>
    <t>An Z.; Johnson T.T.; Ma M.</t>
  </si>
  <si>
    <t>Agarwal A.; Usunier N.; Lazaric A.; Nickel M.</t>
  </si>
  <si>
    <t>Alqezweeni M.M.; Gribkov D.N.; Gorbachenko V.I.; Potapov V.V.; Miltykh I.; Zenin O.</t>
  </si>
  <si>
    <t>Soares P.; Pyarelal A.; Krishnaswamy M.; Butler E.; Barnard K.</t>
  </si>
  <si>
    <t>Ye H.; Chen M.; Feng G.</t>
  </si>
  <si>
    <t>Yang C.; Meng J.; Liu B.; Wang Z.; Wang K.</t>
  </si>
  <si>
    <t>Chadli M.A.; Bouiadjra R.B.; Fekir A.; Martínez‑Gómez J.; Gámez J.A.</t>
  </si>
  <si>
    <t>Giorgi F.; Herzel S.; Pigato P.</t>
  </si>
  <si>
    <t>Penas D.R.; Hashemi M.; Jirsa V.K.; Banga J.R.</t>
  </si>
  <si>
    <t>Ribeiro I.F.; Comarela G.; Rocha A.A.A.; Mota V.F.S.</t>
  </si>
  <si>
    <t>Yoon N.; Kim K.; Lee S.; Bai J.H.; Kim H.</t>
  </si>
  <si>
    <t>Razghandi M.; Zhou H.; Erol-Kantarci M.; Turgut D.</t>
  </si>
  <si>
    <t>Pengpun P.; Udomcharoenchaikit C.; Buaphet W.; Limkonchotiwat P.</t>
  </si>
  <si>
    <t>Bañuelos J.J.; Sigg S.; He J.; Salim F.; Costa-Requena J.</t>
  </si>
  <si>
    <t>Shanmughan R.; Passaggia P.-Y.; Mazellier N.; Kourta A.</t>
  </si>
  <si>
    <t>Kratochvíla J.; Jiřík R.; Bartoš M.; Standara M.; Starčuk, jr. Z.; Taxt T.</t>
  </si>
  <si>
    <t>Hu Y.; Li Y.; Song L.; Lee H.P.; Rehm P.J.; Makdad M.; Miller E.; Lu N.</t>
  </si>
  <si>
    <t>Stenger M.; Bauer A.; Prantl T.; Leppich R.; Hudson N.; Chard K.; Foster I.; Kounev S.</t>
  </si>
  <si>
    <t>Stenger M.; Leppich R.; Foster I.; Kounev S.; Bauer A.</t>
  </si>
  <si>
    <t>Wang X.; Dai L.; Yang G.</t>
  </si>
  <si>
    <t>Kirkley A.</t>
  </si>
  <si>
    <t>Koochali A.; Bakhshipour A.E.; Bakhshizadeh M.; Habermehl R.; Dilly T.C.; Dittmer U.; Ahmed S.; Haghighi A.; Dengel A.</t>
  </si>
  <si>
    <t>Lu O.H.T.</t>
  </si>
  <si>
    <t>Mus A.; Müller H.; Lobanov A.</t>
  </si>
  <si>
    <t>Lu C.; Reddy C.K.; Wang P.; Nie D.; Ning Y.</t>
  </si>
  <si>
    <t>Kim J.; Choo H.; Shin S.-Y.; Song K.D.</t>
  </si>
  <si>
    <t>Seol S.; Yoon J.; Lee J.; Kim B.</t>
  </si>
  <si>
    <t>Dung H.A.; Pham C.; Le T.; Cai J.; Do T.-T.</t>
  </si>
  <si>
    <t>Alvi M.; French T.; Cardell-Oliver R.; Batstone D.; Akhtar N.</t>
  </si>
  <si>
    <t>Shooter M.; Malleson C.; Hilton A.</t>
  </si>
  <si>
    <t>Aristides R.P.; Cerdeira H.A.; Masoller C.; Tirabassi G.</t>
  </si>
  <si>
    <t>Grigoraș A.; Leon F.</t>
  </si>
  <si>
    <t>Souid H.E.; Ody L.; Achenchabe Y.; Lemaire V.; Aversano G.; Skhiri S.</t>
  </si>
  <si>
    <t>Zwartjes P.; Yoo J.</t>
  </si>
  <si>
    <t>Wen J.; Huang T.; Cui X.; Zhang Y.; Shi J.; Jiang Y.; Li X.; Guo L.</t>
  </si>
  <si>
    <t>Tian L.; Luo J.; Yu M.</t>
  </si>
  <si>
    <t>Oshima H.; Ishizone T.; Higuchi T.</t>
  </si>
  <si>
    <t>Klopries H.; Schwung A.</t>
  </si>
  <si>
    <t>Hakami A.</t>
  </si>
  <si>
    <t>Wang B.; Liu B.; Liu S.; Yang F.</t>
  </si>
  <si>
    <t>Longo C.F.; Mongiovì M.; Bulla L.; Tuccari G.G.</t>
  </si>
  <si>
    <t>Dooney T.; Curier R.L.; Tan D.S.; Lopez M.; Van Den Broeck C.; Bromuri S.</t>
  </si>
  <si>
    <t>Zhou Q.; Ma Y.; Xing Z.; Yang X.</t>
  </si>
  <si>
    <t>Pezoulas V.C.; Zaridis D.I.; Mylona E.; Androutsos C.; Apostolidis K.; Tachos N.S.; Fotiadis D.I.</t>
  </si>
  <si>
    <t>Schulz N.A.; Carus J.; Wiederhold A.J.; Johanns O.; Peters F.; Rath N.; Rausch K.; Holleczek B.; Katalinic A.; Nennecke A.; Kusche H.; Heinrichs V.; Eberle A.; Luttmann S.; Abnaof K.; Kim-Wanner S.-Z.; Handels H.; Germer S.; Halber M.; Richter M.; Pinnau M.; Reiner D.; Schaaf J.; Storf H.; Hartz T.; Goeken N.; Bösche J.; Stein A.; Weitmann K.; Hoffmann W.; Labohm L.; Rudolph C.; Gundler C.; Ückert F.</t>
  </si>
  <si>
    <t>McKnight S.; MacKinnon C.; Pierce S.G.; Mohseni E.; Tunukovic V.; MacLeod C.N.; Vithanage R.K.W.; O'Hare T.</t>
  </si>
  <si>
    <t>Han S.; Stelz L.; Stoecker H.; Wang L.; Zhou K.</t>
  </si>
  <si>
    <t>Kumar K.; Prabhakar P.; Verma A.</t>
  </si>
  <si>
    <t>Fan C.; Yang B.; Li X.; Gao S.; Zan P.</t>
  </si>
  <si>
    <t>Wang R.; Li T.; Gao Z.; Yan X.; Wang J.; Wang Z.; Gao J.</t>
  </si>
  <si>
    <t>Arias-Arana D.; Fochesatto G.J.; Jimenez R.; Ojeda C.</t>
  </si>
  <si>
    <t>Power T.; Verbic G.</t>
  </si>
  <si>
    <t>Nielsen E.; Owen T.; Roach M.; Dix A.</t>
  </si>
  <si>
    <t>Thakur D.; Mohan A.; Ambika G.; Meena C.</t>
  </si>
  <si>
    <t>Budu E.; Soliman A.; Rögnvaldsson T.; Etminani F.</t>
  </si>
  <si>
    <t>Hu C.; Cheng F.; Zhao Y.; Guo S.; Ma L.</t>
  </si>
  <si>
    <t>Asif Raja M.J.A.; Masood Z.; Hussain I.; Zameer A.; Mehmood A.; Raja M.A.Z.</t>
  </si>
  <si>
    <t>Karagulle R.; Ozay N.; Aréchiga N.; DeCastro J.; Best A.</t>
  </si>
  <si>
    <t>Chen J.; Vongkulbhisal J.; De La Torre Frade F.</t>
  </si>
  <si>
    <t>Budu E.; Etminani K.; Soliman A.; Rögnvaldsson T.</t>
  </si>
  <si>
    <t>Beck J.; Chakraborty S.</t>
  </si>
  <si>
    <t>Verma R.; Sivalingam K.M.</t>
  </si>
  <si>
    <t>Achermann F.; Stastny T.; Danciu B.; Kolobov A.; Chung J.J.; Siegwart R.; Lawrance N.</t>
  </si>
  <si>
    <t>Orlandi F.; Barbierato E.; Gatti A.</t>
  </si>
  <si>
    <t>Tang J.; Zhao Y.; Yang X.; Deng M.; Liu H.; Ding C.; Peng J.; Mei X.</t>
  </si>
  <si>
    <t>Yu M.-M.; Zhang H.; Yin F.; Liu C.-L.</t>
  </si>
  <si>
    <t>Hart-Villamil R.; Sykes J.; Ingram A.; Windows-Yule C.R.K.; Gupta S.K.</t>
  </si>
  <si>
    <t>Lange L.; Wenzlitschke N.; Rahm E.</t>
  </si>
  <si>
    <t>Mentzelopoulos A.P.; Fan D.; Sapsis T.P.; Triantafyllou M.S.</t>
  </si>
  <si>
    <t>Yilmaz B.; Korn R.</t>
  </si>
  <si>
    <t>Meng Y.; Fan C.</t>
  </si>
  <si>
    <t>Mokryn O.; Abbey A.; Marmor Y.; Shahar Y.</t>
  </si>
  <si>
    <t>Quinteros-Cartaya C.; Köhler J.; Li W.; Faber J.; Srivastava N.</t>
  </si>
  <si>
    <t>Thakur P.S.; Krejcar O.; Bhatia V.; Prakash S.</t>
  </si>
  <si>
    <t>Gao H.; Qian K.; Ni J.; Gan C.; Hasegawa-Johnson M.; Chang S.; Zhang Y.</t>
  </si>
  <si>
    <t>Qiao M.; Wang S.; Qiu H.; De Marvao A.; O'Regan D.P.; Rueckert D.; Bai W.</t>
  </si>
  <si>
    <t>Vonk M.A.; Collenteur R.A.; Panday S.; Schaars F.; Bakker M.</t>
  </si>
  <si>
    <t>Álvarez-Chaves H.; Spruit M.; R-Moreno M.D.</t>
  </si>
  <si>
    <t>Băicoianu A.; Gavrilă C.G.; Păcurar C.M.; Păcurar V.D.</t>
  </si>
  <si>
    <t>Ye Y.; Xu Z.; Zhang J.; Chen W.; Shao Y.</t>
  </si>
  <si>
    <t>Sivaroopan N.; Bandara D.; Madarasingha C.; Jourjon G.; Jayasumana A.P.; Thilakarathna K.</t>
  </si>
  <si>
    <t>Isasa I.; Hernandez M.; Epelde G.; Londoño F.; Beristain A.; Larrea X.; Alberdi A.; Bamidis P.; Konstantinidis E.</t>
  </si>
  <si>
    <t>Hofmann T.; Hamar J.; Mager B.; Erhard S.; Schmidt J.P.</t>
  </si>
  <si>
    <t>Northrop P.J.</t>
  </si>
  <si>
    <t>Scazzoli D.; Vakilipoor F.; Magarini M.</t>
  </si>
  <si>
    <t>Park H.-P.; Kwon G.-Y.; Lee C.-K.; Chang S.J.</t>
  </si>
  <si>
    <t>Crocker R.; Robson B.J.; Ani C.; Anthony K.; Iwanaga T.</t>
  </si>
  <si>
    <t>Grigorian G.; George S.V.; Lishak S.; Shipley R.J.; Arridge S.</t>
  </si>
  <si>
    <t>Gujulla Leel S.R.; Dey V.; Majumdar P.; Khairkar A.</t>
  </si>
  <si>
    <t>Offord E.; Lutton J.; Bretschneider T.</t>
  </si>
  <si>
    <t>Löcke M.; Garay Labra J.E.; Franco P.; Uribe S.; Bertoglio C.</t>
  </si>
  <si>
    <t>Perez-Villar J.I.B.; Garcia-Martin A.; Bescos J.; SanMiguel J.C.</t>
  </si>
  <si>
    <t>Jiang C.; Chen M.; Xie H.; Wang H.; Xu J.</t>
  </si>
  <si>
    <t>Salazar-Peña N.; Tabares A.; González-Mancera A.</t>
  </si>
  <si>
    <t>Fuentes Reyes M.; Xie Y.; Yuan X.; d'Angelo P.; Kurz F.; Cerra D.; Tian J.</t>
  </si>
  <si>
    <t>Gurbuz F.; Mudireddy A.; Mantilla R.; Xiao S.</t>
  </si>
  <si>
    <t>Mitra A.; Beegum S.; Fleisher D.; Reddy V.R.; Sun W.; Ray C.; Timlin D.; Malakar A.</t>
  </si>
  <si>
    <t>Gracia Moisés A.; Vitoria Pascual I.; Imas González J.J.; Ruiz Zamarreño C.</t>
  </si>
  <si>
    <t>Raubitzek S.; Corpaci L.; Hofer R.; Mallinger K.</t>
  </si>
  <si>
    <t>Liang G.; Ji Z.; Zhong Q.; Huang Y.; Han K.</t>
  </si>
  <si>
    <t>Yousuf M.F.; Mahmud M.D.S.</t>
  </si>
  <si>
    <t>Hendradewa A.P.; Yin S.</t>
  </si>
  <si>
    <t>Li J.; Cairns B.J.; Li J.; Zhu T.</t>
  </si>
  <si>
    <t>Zaballa O.; Pérez A.; Gómez-Inhiesto E.; Acaiturri-Ayesta T.; Lozano J.A.</t>
  </si>
  <si>
    <t>Pooyandeh M.; Sohn I.</t>
  </si>
  <si>
    <t>Luckner M.; Wrona P.; Grzenda M.; Łysak A.</t>
  </si>
  <si>
    <t>Espejo-Muñoz A.; Ávila-Jiménez J.L.; Ventura S.</t>
  </si>
  <si>
    <t>Ghebregiorgis B.D.; Tekle Y.Y.; Kidane M.F.; Keleta M.K.; Ghebraeb R.F.; Gebretatios D.T.</t>
  </si>
  <si>
    <t>Bamford T.; Coletta A.; Fons E.; Gopalakrishnan S.; Vyetrenko S.; Balch T.; Veloso M.</t>
  </si>
  <si>
    <t>Golkar S.; Berman J.; Lipshutz D.; Haret R.M.; Gollisch T.; Chklovskii D.B.</t>
  </si>
  <si>
    <t>Parsi H.; Bhargava V.; Das K.; Jadhav M.</t>
  </si>
  <si>
    <t>Polyakov D.; Robinson P.A.; Muller E.J.; Shriki O.</t>
  </si>
  <si>
    <t>Guo L.; Nahm W.</t>
  </si>
  <si>
    <t>Ioannou E.; Maddock S.</t>
  </si>
  <si>
    <t>Htun S.N.N.; Egami S.; Fukuda K.</t>
  </si>
  <si>
    <t>James A.; Emile-Geay J.; Malik N.; Khider D.</t>
  </si>
  <si>
    <t>Zhu T.; Li K.; Herrero P.; Georgiou P.</t>
  </si>
  <si>
    <t>Debnath M.; Kabir M.S.; Ni J.; Ngu A.H.H.</t>
  </si>
  <si>
    <t>Okadome Y.; Nakamura Y.</t>
  </si>
  <si>
    <t>Coletta A.; Jerome J.; Savani R.; Vyetrenko S.</t>
  </si>
  <si>
    <t>Huang K.; Luo N.</t>
  </si>
  <si>
    <t>Cirac G.; Farfan J.; Avansi G.D.; Schiozer D.J.; Rocha A.</t>
  </si>
  <si>
    <t>Pavlyuk D.; Perevozcikova J.</t>
  </si>
  <si>
    <t>Sawangsawai K.; Vatiwutipong P.</t>
  </si>
  <si>
    <t>Gkoutroumpi C.; Gkalinikis N.V.; Vrakas D.</t>
  </si>
  <si>
    <t>Zhang Z.; Wang Z.</t>
  </si>
  <si>
    <t>Lakshmanan K.; Tessicini F.; Gil A.J.; Auricchio F.</t>
  </si>
  <si>
    <t>Meyer L.; Woelk L.-M.; Gee C.E.; Lohr C.; Kannabiran S.A.; Diercks B.-P.; Werner R.</t>
  </si>
  <si>
    <t>Blanford T.E.; Brown D.C.; Meyer R.J.</t>
  </si>
  <si>
    <t>Krüger N.; Völschow M.</t>
  </si>
  <si>
    <t>Ge Q.; Li J.; Lacasse S.; Sun H.; Liu Z.</t>
  </si>
  <si>
    <t>Kim K.-M.; Kwak J.W.</t>
  </si>
  <si>
    <t>Al Mobin M.; Kamrujjaman M.</t>
  </si>
  <si>
    <t>Ziaee P.; Abedini M.J.</t>
  </si>
  <si>
    <t>Chong X.; Leung H.; Li Q.; Yao J.; Zhou N.</t>
  </si>
  <si>
    <t>Gao Z.; Li Y.; Chen Z.; Asif M.; Xu L.; Li X.; Gulliver T.A.</t>
  </si>
  <si>
    <t>Jaiswal R.</t>
  </si>
  <si>
    <t>Kalita D.; Sharma H.; Mirza K.B.</t>
  </si>
  <si>
    <t>Strauss E.; Bulatov D.</t>
  </si>
  <si>
    <t>Nian A.; Huang S.; Wang F.; Zhao Y.</t>
  </si>
  <si>
    <t>Irwan D.; Ali M.; Ahmed A.N.; Jacky G.; Nurhakim A.; Ping Han M.C.; AlDahoul N.; El-Shafie A.</t>
  </si>
  <si>
    <t>Donovan D.P.; Kollias P.; Blázquez A.V.; Van Zadelhoff G.-J.</t>
  </si>
  <si>
    <t>Tam W.C.; Fu E.Y.; Peacock R.; Reneke P.; Wang J.; Li J.; Cleary T.</t>
  </si>
  <si>
    <t>Castanho E.N.; Lobo J.P.; Henriques R.; Madeira S.C.</t>
  </si>
  <si>
    <t>Milani A.E.; Zappalá D.; Castellani F.; Watson S.</t>
  </si>
  <si>
    <t>Tavares T.C.; De Almeida L.C.; Silva W.R.D.; Chiesa M.; Verdi F.L.</t>
  </si>
  <si>
    <t>Ubal C.; Di-Giorgi G.; Contreras-Reyes J.E.; Salas R.</t>
  </si>
  <si>
    <t>Morales-García J.; Bueno-Crespo A.; Terroso-Sáenz F.; Arcas-Túnez F.; Martínez-España R.; Cecilia J.M.</t>
  </si>
  <si>
    <t>Mason A.X.; Connal R.J.; Irizarry J.A.; Eng B.K.; Saunders M.G.; Goodenough A.A.; Brown S.D.; Salvaggio C.</t>
  </si>
  <si>
    <t>Sajjadi Mohammadabadi S.M.; Entezami M.; Karimi Moghaddam A.; Orangian M.; Nejadshamsi S.</t>
  </si>
  <si>
    <t>Luo H.; Zhang S.; Zhuang Z.; Mai J.; Tan M.; Zhang J.</t>
  </si>
  <si>
    <t>Rafiei A.; Ghiasi Rad M.; Sikora A.; Kamaleswaran R.</t>
  </si>
  <si>
    <t>Stanton I.; Munir K.; Ikram A.; El-Bakry M.</t>
  </si>
  <si>
    <t>Tolas R.; Portase R.; Potolea R.</t>
  </si>
  <si>
    <t>Kubik C.; Martin D.M.; Eberz F.; Groche P.</t>
  </si>
  <si>
    <t>Yuan Y.; Kleinherenbrink M.; Lopez-Dekker P.</t>
  </si>
  <si>
    <t>Chen Y.; Chen H.; Yang H.; Wang L.; Wei Z.; Zhou H.</t>
  </si>
  <si>
    <t>Wang T.; Li J.; Wang R.; Kara D.; Liu S.; Wertheimer D.; Viros I Martin A.; Ganti R.; Srivatsa M.; Abdelzaher T.</t>
  </si>
  <si>
    <t>Liu Z.G.; Ji T.Y.; Chen J.W.; Zhang L.J.; Zhang L.L.; Wu Q.H.</t>
  </si>
  <si>
    <t>Xu F.; Chaudhary L.; Dong L.; Setlur S.; Govindaraju V.; Nwogu I.</t>
  </si>
  <si>
    <t>Sapai S.; Loo J.Y.; Ding Z.Y.; Tan C.P.; Baskaran V.M.; Nurzaman S.G.</t>
  </si>
  <si>
    <t>Huang A.; Khushi M.; Suleiman B.</t>
  </si>
  <si>
    <t>Houngnibo M.C.M.; Ali A.; Agali A.; Waongo M.; Lawin A.E.; Cohard J.-M.</t>
  </si>
  <si>
    <t>Huang H.; Chen M.; Qiao X.</t>
  </si>
  <si>
    <t>Mendioroz A.; Salazar A.; Lasserre P.; Oswald-Tranta B.; Tuschl C.</t>
  </si>
  <si>
    <t>Chatterjee A.; Pahari N.; Prinz A.; Riegler M.</t>
  </si>
  <si>
    <t>Zhang Y.; Li Z.; Hao R.; Lin W.; Li L.; Su D.</t>
  </si>
  <si>
    <t>Kalibhat R.; Kulkarni R.; Mondal P.K.</t>
  </si>
  <si>
    <t>Yuan Y.; Xia G.; Zhang X.; Zhou C.</t>
  </si>
  <si>
    <t>Jeon S.; Seo J.T.</t>
  </si>
  <si>
    <t>Neubürger F.; Saeid Y.; Kopinski T.</t>
  </si>
  <si>
    <t>Li A.; Yang Y.; Cui H.; Yang C.</t>
  </si>
  <si>
    <t>Annaki I.; Rahmoune M.; Bourhaleb M.</t>
  </si>
  <si>
    <t>Ang C.Y.S.; Chiew Y.S.; Wang X.; Ooi E.H.; Nor M.B.M.; Cove M.E.; Chase J.G.</t>
  </si>
  <si>
    <t>Taleb C.; Likforman-Sulem L.; Mokbel C.; Khachab M.</t>
  </si>
  <si>
    <t>Domonkos P.</t>
  </si>
  <si>
    <t>Žvirblis T.; Pučinskas D.</t>
  </si>
  <si>
    <t>Lopez F.A.; Duran-Riveros M.; Maldonado-Duran S.; Ruete D.; Costa G.; Coronado-Hernandez J.R.; Gatica G.</t>
  </si>
  <si>
    <t>Antonucci D.; Conselvan F.; Mascherbauer P.; Harringer D.; Pozza C.</t>
  </si>
  <si>
    <t>Bhagwat K.; Supriya M.; Kochuvila S.; Ravikumar A.</t>
  </si>
  <si>
    <t>Hasan M.A.; Li F.; Piet A.; Gouverneur P.; Irshad M.T.; Grzegorzek M.</t>
  </si>
  <si>
    <t>Yang D.; Du X.; Guo M.; Wang Y.; Xu F.</t>
  </si>
  <si>
    <t>Dedhia B.; Balasubramanian R.; Jha N.K.</t>
  </si>
  <si>
    <t>Perifanis V.; Pavlidis N.; Koutsiamanis R.-A.; Efraimidis P.S.</t>
  </si>
  <si>
    <t>Kapp A.; Mihaljevic H.</t>
  </si>
  <si>
    <t>Cachumba-Suquillo S.J.; Alfaro-Ponce M.; Torres-Cedillo S.G.; Cortés-Pérez J.; Jimenez-Martinez M.</t>
  </si>
  <si>
    <t>Dobrovolskij D.; Stark H.-G.</t>
  </si>
  <si>
    <t>De B.; Sakevych M.; Metsis V.</t>
  </si>
  <si>
    <t>Honnorat N.; Seshadri S.; Killiany R.; Blangero J.; Glahn D.C.; Fox P.; Habes M.</t>
  </si>
  <si>
    <t>Alcaraz J.M.L.; Strodthoff N.</t>
  </si>
  <si>
    <t>Ruffini G.; Damiani G.; Lozano-Soldevilla D.; Deco N.; Rosas F.E.; Kiani N.A.; Ponce-Alvarez A.; Kringelbach M.L.; Carhart-Harris R.; Deco G.</t>
  </si>
  <si>
    <t>Bergami G.</t>
  </si>
  <si>
    <t>Zou Q.; Priya S.; Nagpal P.; Jacob M.</t>
  </si>
  <si>
    <t>Huang T.; Chakraborty P.; Sharma A.</t>
  </si>
  <si>
    <t>Huang Y.; Rotaru V.; Chattopadhyay I.</t>
  </si>
  <si>
    <t>Helmsen J.; Baracat-Donovan B.; White R.; McCullough T.</t>
  </si>
  <si>
    <t>Efstratiadis A.; Tsoukalas I.; Kossieris P.</t>
  </si>
  <si>
    <t>Lunghi D.; Paldino G.M.; Caelen O.; Bontempi G.</t>
  </si>
  <si>
    <t>Sivaroopan N.; Madarasingha C.; Muramudalige S.; Jourjon G.; Jayasumana A.; Thilakarathna K.</t>
  </si>
  <si>
    <t>Eftekhar Z.; Pel A.; van Lint H.</t>
  </si>
  <si>
    <t>Santoso B.J.; Ijtihadie R.M.; Mahottama I.N.Y.</t>
  </si>
  <si>
    <t>Raj R.; Walker J.P.; Jagarlapudi A.</t>
  </si>
  <si>
    <t>Meyer L.; Schouler M.; Caulk R.A.; Ribes A.; Raffin B.</t>
  </si>
  <si>
    <t>Varma M.; Padinhatteri S.; Sinha S.; Tyagi A.; Burse M.; Yadav R.; Kumar G.; Ramaprakash A.; Tripathi D.; Sankarasubramanian K.; Nagaraju K.; Vadodariya K.; Tadepalli S.; Deogaonkar R.; Olekar M.; Azaruddin M.; Unnikrishnan A.</t>
  </si>
  <si>
    <t>Covioli T.; Dolci T.; Azzalini F.; Piantella D.; Barbierato E.; Gribaudo M.</t>
  </si>
  <si>
    <t>Lu X.; Qiu J.; Lei G.; Zhu J.</t>
  </si>
  <si>
    <t>Wang J.; Dvornek N.C.; Staib L.H.; Duncan J.S.</t>
  </si>
  <si>
    <t>Banerjee A.; Chandra S.; Ott E.</t>
  </si>
  <si>
    <t>Gromov N.V.; Levanova T.A.</t>
  </si>
  <si>
    <t>Recio-Garcia J.A.; Diaz-Agudo B.; Acuaviva A.</t>
  </si>
  <si>
    <t>Zhu Z.; Xia X.; Wang Z.; Chen J.; Guo Z.; Li Y.</t>
  </si>
  <si>
    <t>Sun H.; Demanet L.</t>
  </si>
  <si>
    <t>Zhao C.; Mahmoudi E.; Luo M.; Jiang M.; Lin P.</t>
  </si>
  <si>
    <t>Lin J.; Xu X.; Li X.; Qin X.</t>
  </si>
  <si>
    <t>Rossenbach N.; Hilmes B.; Schluter R.</t>
  </si>
  <si>
    <t>Li Y.; Liao I.Y.; Zhong N.; Toshihiro F.; Wang Y.; Wang S.</t>
  </si>
  <si>
    <t>Evans L.; London J.W.; Palchuk M.B.</t>
  </si>
  <si>
    <t>Salmi Z.; Junior J.L.S.</t>
  </si>
  <si>
    <t>Wang S.; Wang G.; Fu Q.; Song Y.; Liu J.</t>
  </si>
  <si>
    <t>Huang T.-J.; Zhou Q.-L.; Ye H.-J.; Zhan D.-C.</t>
  </si>
  <si>
    <t>Wang J.; Li C.; Li L.; Huang Z.; Wang C.; Zhang H.</t>
  </si>
  <si>
    <t>Klesse S.; Babst F.; Evans M.E.K.; Hurley A.; Pappas C.; Peters R.L.</t>
  </si>
  <si>
    <t>Zhou Y.; Ren H.; Zhao D.; Li Z.; Pedrycz W.</t>
  </si>
  <si>
    <t>Tai C.-Y.; Wang W.-J.; Huang Y.-M.</t>
  </si>
  <si>
    <t>Kowalski K.; Okujeni A.; Hostert P.</t>
  </si>
  <si>
    <t>Wolf V.; Neuburger F.; Lanwehr R.</t>
  </si>
  <si>
    <t>Romanelli F.; Martinelli F.</t>
  </si>
  <si>
    <t>Ibáñez-Berganza M.; Lucibello C.; Santucci F.; Gili T.; Gabrielli A.</t>
  </si>
  <si>
    <t>Alonso-González E.; Gascoin S.; Arioli S.; Picard G.</t>
  </si>
  <si>
    <t>de Souza M.D.; Silva C.R., Jr.; Quintino J.; Santos A.L.; da Silva F.Q.B.; Zanchettin C.</t>
  </si>
  <si>
    <t>Li H.; Yu S.; Principe J.</t>
  </si>
  <si>
    <t>Fang Y.; Wang X.; Chen Z.; Li G.; Hui F.; Cheng X.</t>
  </si>
  <si>
    <t>Olsen K.M.; Calef M.T.; Agram P.S.</t>
  </si>
  <si>
    <t>Seol S.; Kim B.</t>
  </si>
  <si>
    <t>Rizzato M.; Wallart J.; Geissler C.; Morizet N.; Boumlaik N.</t>
  </si>
  <si>
    <t>Prokop B.; Gelens L.; Pelz P.F.; Friesen J.</t>
  </si>
  <si>
    <t>Yang Q.; Ma L.; Zhou Z.; Bao J.; Yang Q.; Huang H.; Cai S.; He H.; Chen Z.; Zhong J.; Cai C.</t>
  </si>
  <si>
    <t>Li X.; Ngu A.H.H.; Metsis V.</t>
  </si>
  <si>
    <t>Azarang A.; Le D.Q.; Hoang A.H.; Lesley Blogg S.; Dayton P.A.; Lance R.M.; Natoli M.; Gatrell A.; Tillmans F.; Moon R.E.; Lindholm P.; Papadopoulou V.</t>
  </si>
  <si>
    <t>Zhang F.; Zhang Y.; Zhang X.</t>
  </si>
  <si>
    <t>Kollovieh M.; Ansari A.F.; Bohlke-Schneider M.; Zschiegner J.; Wang H.; Wang Y.</t>
  </si>
  <si>
    <t>Budu E.; Soliman A.; Etminani K.; Rögnvaldsson T.</t>
  </si>
  <si>
    <t>Lamp J.; Derdzinski M.; Hannemann C.; van der Linden J.; Feng L.; Wang T.; Evans D.</t>
  </si>
  <si>
    <t>Ayache E.; Laskar T.</t>
  </si>
  <si>
    <t>Das T.; Wang Z.; Sun J.</t>
  </si>
  <si>
    <t>Kizilkaya B.; She C.; Zhao G.; Imran M.A.</t>
  </si>
  <si>
    <t>Clavijo J.J.; Martínez J.F.</t>
  </si>
  <si>
    <t>Zhou S.; He H.; Zhang L.; Zhao W.; Wang F.</t>
  </si>
  <si>
    <t>Pandey C.; Tiwari V.; Imoize A.L.; Li C.-T.; Lee C.-C.; Roy D.S.</t>
  </si>
  <si>
    <t>Zarayeneh N.; Sankaranarayanasamy M.; Mavaie P.; Thapliyal O.; Singh P.; Vennelakanti R.</t>
  </si>
  <si>
    <t>Saitta S.; Maga L.; Armour C.; Votta E.; O'Regan D.P.; Salmasi M.Y.; Athanasiou T.; Weinsaft J.W.; Xu X.Y.; Pirola S.; Redaelli A.</t>
  </si>
  <si>
    <t>Sun Y.; Sun X.; Hu T.; Zhu L.</t>
  </si>
  <si>
    <t>Choi J.-H.; Chung M.; Kim J.</t>
  </si>
  <si>
    <t>Iglesias G.; Talavera E.; González-Prieto Á.; Mozo A.; Gómez-Canaval S.</t>
  </si>
  <si>
    <t>Molan Y.E.; Lohman R.B.</t>
  </si>
  <si>
    <t>Ogut M.G.; Meyers B.; Boyd S.P.</t>
  </si>
  <si>
    <t>Perrinet L.U.</t>
  </si>
  <si>
    <t>Ranja F.; Nababan E.B.; Candra A.</t>
  </si>
  <si>
    <t>Liaquat M.; Nugent C.; Cleland I.</t>
  </si>
  <si>
    <t>Georg R.; Marcel T.; Christian B.; Katharina O.</t>
  </si>
  <si>
    <t>Qiu X.; Wang S.; Chen K.</t>
  </si>
  <si>
    <t>Huang Y.; Wan H.; Chen X.</t>
  </si>
  <si>
    <t>Zheng Y.; Harley A.W.; Shen B.; Wetzstein G.; Guibas L.J.</t>
  </si>
  <si>
    <t>Zeng Y.; Thiyagarajan P.; Chan B.M.; Jin R.</t>
  </si>
  <si>
    <t>Dave B.; Patel S.; Shivani R.; Purohit S.; Chaudhury B.</t>
  </si>
  <si>
    <t>Hashim A.R.; Inan T.</t>
  </si>
  <si>
    <t>Cooper C.; Zhang J.; Guo Y.B.; Gao R.X.</t>
  </si>
  <si>
    <t>Wang L.; Zeng L.; Li J.</t>
  </si>
  <si>
    <t>Zhang Z.; Song C.; Zhai Z.; Ma M.; He A.</t>
  </si>
  <si>
    <t>Ezhilarasi P.; Ramesh L.; Liu X.; Holm-Nielsen J.B.</t>
  </si>
  <si>
    <t>Gao G.; Walter N.G.</t>
  </si>
  <si>
    <t>Hachez J.; Chicherin S.; Chaudhry A.M.; Bram S.</t>
  </si>
  <si>
    <t>Cen S.; Kim D.O.; Lim C.G.</t>
  </si>
  <si>
    <t>Sahoo K.S.; Krishana S.; Bhuyan M.</t>
  </si>
  <si>
    <t>White R.; Baracat-Donovan B.; Helmsen J.; McCullough T.</t>
  </si>
  <si>
    <t>Qian Z.; Davis R.; van der Schaar M.</t>
  </si>
  <si>
    <t>Han W.; Ying W.; Hu W.; Sun Z.</t>
  </si>
  <si>
    <t>Yadav P.; Gaur M.; Fatima N.; Sarwar S.</t>
  </si>
  <si>
    <t>An G.; Cockrell C.</t>
  </si>
  <si>
    <t>Zakharov K.; Stavinova E.; Boukhanovsky A.</t>
  </si>
  <si>
    <t>Gaskin T.; Pavliotis G.A.; Girolami M.</t>
  </si>
  <si>
    <t>Wickramaratne S.D.; Parekh A.</t>
  </si>
  <si>
    <t>Semenoglou A.-A.; Spiliotis E.; Assimakopoulos V.</t>
  </si>
  <si>
    <t>Lee M.; Park J.</t>
  </si>
  <si>
    <t>Simone L.; Bacciu D.</t>
  </si>
  <si>
    <t>Zheng Y.; Yu Z.; Wang S.; Huang T.</t>
  </si>
  <si>
    <t>Habashi A.G.; Azab A.M.; Eldawlatly S.; Aly G.M.</t>
  </si>
  <si>
    <t>Fonger F.</t>
  </si>
  <si>
    <t>Akiyama K.; Alberdi A.; Alef W.; Algaba J.C.; Anantua R.; Asada K.; Azulay R.; Bach U.; Baczko A.-K.; Ball D.; Baloković M.; Barrett J.; Bauböck M.; Benson B.A.; Bintley D.; Blackburn L.; Blundell R.; Bouman K.L.; Bower G.C.; Boyce H.; Bremer M.; Brinkerink C.D.; Brissenden R.; Britzen S.; Broderick A.E.; Broguiere D.; Bronzwaer T.; Bustamante S.; Byun D.-Y.; Carlstrom J.E.; Ceccobello C.; Chael A.; Chan C.-K.; Chatterjee K.; Chatterjee S.; Chen M.-T.; Chen Y.; Cheng X.; Cho I.; Christian P.; Conroy N.S.; Conway J.E.; Cordes J.M.; Crawford T.M.; Crew G.B.; Cruz-Osorio A.; Cui Y.; Davelaar J.; De Laurentis M.; Deane R.; Dempsey J.; Desvignes G.; Dexter J.; Dhruv V.; Doeleman S.S.; Dougal S.; Dzib S.A.; Eatough R.P.; Emami R.; Falcke H.; Farah J.; Fish V.L.; Fomalont E.; Ford H.A.; Fraga-Encinas R.; Freeman W.T.; Friberg P.; Fromm C.M.; Fuentes A.; Galison P.; Gammie C.F.; García R.; Gentaz O.; Georgiev B.; Goddi C.; Gold R.; Gómez-Ruiz A.I.; Gómez J.L.; Gu M.; Gurwell M.; Hada K.; Haggard D.; Haworth K.; Hecht M.H.; Hesper R.; Heumann D.; Ho L.C.; Ho P.; Honma M.; Huang C.-W.L.; Huang L.; Hughes D.H.; Ikeda S.; Impellizzeri C.M.V.; Inoue M.; Issaoun S.; James D.J.; Jannuzi B.T.; Janssen M.; Jeter B.; Jiang W.; Jiménez-Rosales A.; Johnson M.D.; Jorstad S.; Joshi A.V.; Jung T.; Karami M.; Karuppusamy R.; Kawashima T.; Keating G.K.; Kettenis M.; Kim D.-J.; Kim J.-Y.; Kim J.; Kim J.; Kino M.; Koay J.Y.; Kocherlakota P.; Kofuji Y.; Koch P.M.; Koyama S.; Kramer C.; Kramer M.; Krichbaum T.P.; Kuo C.-Y.; Bella N.L.; Lauer T.R.; Lee D.; Lee S.-S.; Leung P.K.; Levis A.; Li Z.; Lico R.; Lindahl G.; Lindqvist M.; Lisakov M.; Liu J.; Liu K.; Liuzzo E.; Lo W.-P.; Lobanov A.P.; Loinard L.; Lonsdale C.J.; Lu R.-S.; Mao J.; Marchili N.; Markoff S.; Marrone D.P.; Marscher A.P.; Martí-Vidal I.; Matsushita S.; Matthews L.D.; Medeiros L.; Menten K.M.; Michalik D.; Mizuno I.; Mizuno Y.; Moran J.M.; Moriyama K.; Moscibrodzka M.; Müller C.; Mus A.; Musoke G.; Myserlis I.; Nadolski A.; Nagai H.; Nagar N.M.; Nakamura M.; Narayan R.; Narayanan G.; Natarajan I.; Nathanail A.; Fuentes S.N.; Neilsen J.; Neri R.; Ni C.; Noutsos A.; Nowak M.A.; Oh J.; Okino H.; Olivares H.; Ortiz-León G.N.; Oyama T.; Palumbo D.C.M.; Paraschos G.F.; Park J.; Parsons H.; Patel N.; Pen U.-L.; Pesce D.W.; Piétu V.; Plambeck R.; PopStefanija A.; Porth O.; Pötzl F.M.; Prather B.; Preciado-López J.A.; Pu H.-Y.; Ramakrishnan V.; Rao R.; Rawlings M.G.; Raymond A.W.; Rezzolla L.; Ricarte A.; Ripperda B.; Roelofs F.; Rogers A.; Ros E.; Romero-Cañizales C.; Roshanineshat A.; Rottmann H.; Roy A.L.; Ruiz I.; Ruszczyk C.; Rygl K.L.J.; Sánchez S.; Sánchez-Argüelles D.; Sánchez-Portal M.; Sasada M.; Satapathy K.; Savolainen T.; Schloerb F.P.; Schonfeld J.; Schuster K.-F.; Shao L.; Shen Z.; Small D.; Sohn B.W.; SooHoo J.; Souccar K.; Sun H.; Tazaki F.; Tetarenko A.J.; Tiede P.; Tilanus R.P.J.; Titus M.; Torne P.; Traianou E.; Trent T.; Trippe S.; Turk M.; van Bemmel I.; van Langevelde H.J.; van Rossum D.R.; Vos J.; Wagner J.; Ward-Thompson D.; Wardle J.; Weintroub J.; Wex N.; Wharton R.; Wielgus M.; Wiik K.; Witzel G.; Wondrak M.F.; Wong G.N.; Wu Q.; Yamaguchi P.; Yoon D.; Young A.; Young K.; Younsi Z.; Yuan F.; Yuan Y.-F.; Zensus J.A.; Zhang S.; Zhao G.-Y.; Zhao S.-S.; Chang D.O.</t>
  </si>
  <si>
    <t>Tsogkas S.; Zhang F.; Jepson A.; Levinshtein A.</t>
  </si>
  <si>
    <t>Demertzis K.; Iliadis L.</t>
  </si>
  <si>
    <t>Gotsmy M.; Brunmair J.; Büschl C.; Gerner C.; Zanghellini J.</t>
  </si>
  <si>
    <t>Coletta A.; Moulin A.; Vyetrenko S.; Balch T.</t>
  </si>
  <si>
    <t>Yu Q.; Shen Z.; Sun F.; Li Z.</t>
  </si>
  <si>
    <t>Carrle F.P.; Hollenbenders Y.; Reichenbach A.</t>
  </si>
  <si>
    <t>Reeves M.; Bhat H.S.</t>
  </si>
  <si>
    <t>Quan T.P.; Lacey B.; Peto T.E.A.; Walker A.S.</t>
  </si>
  <si>
    <t>Galvão Y.M.; Portela L.; Barros P.; de Araújo Fagundes R.A.; Fernandes B.J.T.</t>
  </si>
  <si>
    <t>Lewis T.; Sundaram A.; Abdel-Khalik H.S.; Rabiti C.; Talbot P.</t>
  </si>
  <si>
    <t>Chen D.; Liu X.; He W.; Xia C.; Gong F.; Li X.; Cao X.</t>
  </si>
  <si>
    <t>Sun C.; Xu K.; Marina M.K.; Benn H.</t>
  </si>
  <si>
    <t>Chen C.; Bose A.; Cheng S.-F.; Sinha A.</t>
  </si>
  <si>
    <t>Aissa S.; Tarek K.M.</t>
  </si>
  <si>
    <t>Marwah M.; Arlitt M.</t>
  </si>
  <si>
    <t>Raturi R.; Kumar A.; Vyas N.; Dutt V.</t>
  </si>
  <si>
    <t>Vin E.; Kashiwa S.; Rhea M.; Fremont D.J.; Kim E.; Dreossi T.; Ghosh S.; Yue X.; Sangiovanni-Vincentelli A.L.; Seshia S.A.</t>
  </si>
  <si>
    <t>Athanasiou N.; Petrovich M.; Black M.J.; Varol G.</t>
  </si>
  <si>
    <t>Pavithra R.; Abirami S.P.; Krithika S.; Sabitha S.; Tharanidharan P.</t>
  </si>
  <si>
    <t>Mendil M.; Leirens S.; Armand P.; Duchenne C.</t>
  </si>
  <si>
    <t>Huang H.; Sun Y.; Genton M.G.</t>
  </si>
  <si>
    <t>Jiao P.; Guo X.; Jing X.; He D.; Wu H.; Pan S.; Gong M.; Wang W.</t>
  </si>
  <si>
    <t>Fish J.; Sun J.; Bollt E.</t>
  </si>
  <si>
    <t>Biswas S.; Chand P.; Mathur A.; Sinha R.</t>
  </si>
  <si>
    <t>Tanvir Ahmed K.; Cheng S.; Li Q.; Yong J.; Zhang W.</t>
  </si>
  <si>
    <t>Li W.; Ma P.; Wang H.; Fang C.</t>
  </si>
  <si>
    <t>Mudunuru M.K.; Cromwell E.L.D.; Wang H.; Chen X.</t>
  </si>
  <si>
    <t>Koparanov K.; Trifonov R.; Minkovska D.; Georgiev K.</t>
  </si>
  <si>
    <t>Song L.; Li Y.; Lu N.</t>
  </si>
  <si>
    <t>Chen Y.; Kempton D.J.; Ahmadzadeh A.; Wen J.; Ji A.; Angryk R.A.</t>
  </si>
  <si>
    <t>Hashemi A.S.; Etminani K.; Soliman A.; Hamed O.; Lundström J.</t>
  </si>
  <si>
    <t>Ball S.T.M.; Celik N.; Sayari E.; Kadir L.A.; O’Brien F.; Barrett-Jolley R.</t>
  </si>
  <si>
    <t>Phuong Quan T.; Lacey B.; Peto T.E.A.; Sarah Walker A.</t>
  </si>
  <si>
    <t>Isasa I.; Hernandez M.; Epelde G.; Londono F.; Beristain A.; Alberdi A.; Bamidis P.; Konstantinidis E.</t>
  </si>
  <si>
    <t>Papaoikonomou A.; Wingate J.; Verma V.; Durrant A.; Ioannou G.; Papagiannis T.; Yu M.; Alexandridis G.; Dokhane A.; Leontidis G.; Kollias S.; Stafylopatis A.</t>
  </si>
  <si>
    <t>Klemmer K.; Xu T.; Acciaio B.; Neill D.B.</t>
  </si>
  <si>
    <t>Alshehri J.; Pavlovski M.; Dragut E.; Obradovic Z.</t>
  </si>
  <si>
    <t>Struye J.; Lemic F.; Famaey J.</t>
  </si>
  <si>
    <t>Zhang Q.; Lai J.; Xie X.; Chen H.</t>
  </si>
  <si>
    <t>Mtetwa J.T.; Ogudo K.; Pudaruth S.</t>
  </si>
  <si>
    <t>Nagy M.; Istrate L.; Simtinică M.; Travadel S.; Blanc P.</t>
  </si>
  <si>
    <t>Chatterjee S.; Byun Y.-C.</t>
  </si>
  <si>
    <t>Li J.; Chen Z.; Cheng L.; Liu X.</t>
  </si>
  <si>
    <t>Yu H.; Wu S.; Dauwels J.</t>
  </si>
  <si>
    <t>Carvajal-Patiño D.; Ramos-Pollán R.</t>
  </si>
  <si>
    <t>Alimohammadi H.; Rahmanifard H.; Chen S.</t>
  </si>
  <si>
    <t>Zhao Y.; Wu W.; Li Z.; Li J.; Wang W.</t>
  </si>
  <si>
    <t>Ritchie M.J.; Engelbrecht J.A.A.; Booysen M.J.</t>
  </si>
  <si>
    <t>Antoniak G.; Xargay E.; Gabaldon J.; Barton K.; Popa B.-I.; Shorter K.A.</t>
  </si>
  <si>
    <t>Smith R.; Nivlet P.; Alfayez H.; AlBinHassan N.</t>
  </si>
  <si>
    <t>Geier E.T.; Prisk G.K.; Sá R.C.</t>
  </si>
  <si>
    <t>Wang X.; Sun S.; Han L.</t>
  </si>
  <si>
    <t>Bellandi V.; Ceravolo P.; Damiani E.; Maghool S.; Cesari M.; Basdekis I.; Iliadou E.; Marzan M.D.</t>
  </si>
  <si>
    <t>Lin G.; Lin A.</t>
  </si>
  <si>
    <t>Pritz S.; Zeinzinger M.; Praschl C.; Krauss O.; Harrer M.</t>
  </si>
  <si>
    <t>Schwenzfeier N.; Heikamp M.; Meyer O.; Hönnscheidt A.; Steffes M.; Gruhn V.</t>
  </si>
  <si>
    <t>Zhang A.; Dehghanian P.; Stevens M.; Snodgrass J.; Overbye T.</t>
  </si>
  <si>
    <t>Ashrafi N.; Schmitt V.; Spang R.P.; Moller S.; Voigt-Antons J.-N.</t>
  </si>
  <si>
    <t>Pandey C.; Tiwari V.; Rathore R.S.; Jhaveri R.H.; Roy D.S.; Selvarajan S.</t>
  </si>
  <si>
    <t>Pérez J.; Arroba P.; Moya J.M.</t>
  </si>
  <si>
    <t>Chang Y.; Zhou C.; Hong Y.; Hu L.; Xu C.; Huang T.; Shi B.</t>
  </si>
  <si>
    <t>Li Y.; Shi Z.; Liu C.; Tian W.; Kong Z.; Williams C.B.</t>
  </si>
  <si>
    <t>Fonger F.; Aleknonytė-Resch M.; Koschmider A.</t>
  </si>
  <si>
    <t>Pimentel I.; Estévez P.A.; Förster F.</t>
  </si>
  <si>
    <t>Fernández-Montes A.; Fernández-Cerero D.; Jakóbik A.; Bermejo B.; Juiz C.</t>
  </si>
  <si>
    <t>Juneja T.; Bajaj S.B.; Sethi N.</t>
  </si>
  <si>
    <t>Jiménez-Valero P.; Larrañeta M.; López-García E.; Moreno-Tejera S.; Silva-Pérez M.A.; Lillo-Bravo I.</t>
  </si>
  <si>
    <t>García-Jara G.; Protopapas P.; Estévez P.A.</t>
  </si>
  <si>
    <t>Karppinen S.; Rajala T.; Mäntyniemi S.; Kojola I.; Vihola M.</t>
  </si>
  <si>
    <t>Metz T.; Koch M.; Lenz P.</t>
  </si>
  <si>
    <t>Barros de Souza D.; Figueirôa dos Santos E.; Santos F.A.N.</t>
  </si>
  <si>
    <t>Xu K.; Li G.-R.; Hong D.-X.; Zhang W.-G.; Qi Y.-K.; Huang Q.-M.</t>
  </si>
  <si>
    <t>Bhanot K.; Pedersen J.; Guyon I.; Bennett K.P.</t>
  </si>
  <si>
    <t>Bellomo M.; Trimarchi S.; Niccolai A.; Lorenzo M.; Casamatta F.; Grimaccia F.</t>
  </si>
  <si>
    <t>Endemann C.M.; Krause B.M.; Nourski K.V.; Banks M.I.; Veen B.V.</t>
  </si>
  <si>
    <t>Castelblanco A.X.R.; Gildin E.; Cabrales S.A.; Medaglia A.L.</t>
  </si>
  <si>
    <t>Bullerjahn J.T.; Hummer G.</t>
  </si>
  <si>
    <t>El-Laham Y.; Vyetrenko S.</t>
  </si>
  <si>
    <t>Stella A.; Bouss P.; Palm G.; Grün S.</t>
  </si>
  <si>
    <t>Liu Y.; Liang Z.; Li X.</t>
  </si>
  <si>
    <t>Liu Y.; Liang Z.; Li X.; Bakeer A.</t>
  </si>
  <si>
    <t>Nicholaus I.T.; Lee J.-S.; Kang D.-K.</t>
  </si>
  <si>
    <t>Channegowda J.; Raj Urs V.; Lingaraj C.</t>
  </si>
  <si>
    <t>Coffelt J.P.; Nowald N.; Kampmann P.</t>
  </si>
  <si>
    <t>Boukhennoufa I.; Jarchi D.; Zhai X.; Utti V.; Sanei S.; Lee T.K.M.; Jackson J.; Mcdonald-Maier K.D.</t>
  </si>
  <si>
    <t>Meiser M.; Duppe B.; Zinnikus I.</t>
  </si>
  <si>
    <t>Chen I.Y.; Krishnan R.G.; Sontag D.</t>
  </si>
  <si>
    <t>Ait-Hennani L.; Kaid Z.; Laksaci A.; Rachdi M.</t>
  </si>
  <si>
    <t>Yuan Y.; Ding J.; Wang H.; Jin D.; Li Y.</t>
  </si>
  <si>
    <t>Cauthen K.; Rai P.; Hale N.; Freeman L.; Ray J.</t>
  </si>
  <si>
    <t>Zhu K.; Zhang S.; Li J.; Zhou D.; Dai H.; Hu Z.</t>
  </si>
  <si>
    <t>Rotem Y.; Shimoni N.; Rokach L.; Shapira B.</t>
  </si>
  <si>
    <t>Zhuohan W.</t>
  </si>
  <si>
    <t>Stallmann D.; Göpfert J.P.; Schmitz J.; Grünberger A.; Hammer B.</t>
  </si>
  <si>
    <t>Landajuela M.; Anirudh R.; Loscazo J.; Blake R.</t>
  </si>
  <si>
    <t>Kim K.; Song J.; Kwak J.W.</t>
  </si>
  <si>
    <t>Wang H.; Tao G.; Ma J.; Jia S.; Chi L.; Yang H.; Zhao Z.; Tao J.</t>
  </si>
  <si>
    <t>Fagerholm E.D.; Foulkes W.M.C.; Gallero-Salas Y.; Helmchen F.; Moran R.J.; Friston K.J.; Leech R.</t>
  </si>
  <si>
    <t>Mazumder O.; Banerjee R.; Roy D.; Bhattacharya S.; Ghose A.; Sinha A.</t>
  </si>
  <si>
    <t>Ceritli T.; Creagh A.P.; Clifton D.A.</t>
  </si>
  <si>
    <t>Paparrizos J.; Kang Y.; Boniol P.; Tsay R.S.; Palpanas T.; Franklin M.J.</t>
  </si>
  <si>
    <t>De La Pava Panche I.; Gómez-Orozco V.; Álvarez-Meza A.; Cárdenas-Peña D.; Orozco-Gutiérrez Á.</t>
  </si>
  <si>
    <t>Loke M.H.; Wilkinson P.B.; Chambers J.E.; Uhlemann S.; Dijkstra T.; Dahlin T.</t>
  </si>
  <si>
    <t>Vora K.; Padalia D.; Mehta D.; Sharma D.</t>
  </si>
  <si>
    <t>Seyfi A.; Rajotte J.-F.; Ng R.T.</t>
  </si>
  <si>
    <t>Shain C.; Schuler W.</t>
  </si>
  <si>
    <t>Larrea X.; Hernandez M.; Epelde G.; Beristain A.; Molina C.; Alberdi A.; Rankin D.; Bamidis P.; Konstantinidis E.</t>
  </si>
  <si>
    <t>Ehiabhi J.; Wang H.</t>
  </si>
  <si>
    <t>Udurume M.; Udeogu C.U.; Caliwag A.C.; Lim W.</t>
  </si>
  <si>
    <t>Bergen R.V.; Rajotte J.-F.; Yousefirizi F.; Klyuzhin I.S.; Rahmim A.; Ng R.T.</t>
  </si>
  <si>
    <t>Hazra D.; Shafqat W.; Byun Y.-C.</t>
  </si>
  <si>
    <t>Chen Y.; Ouzhu C.; Tang L.; Fu C.; Shi X.</t>
  </si>
  <si>
    <t>Moghtased-Azar K.; Zeynal-Kheiri H.; Hallo M.</t>
  </si>
  <si>
    <t>Alnumay Y.; Alrasheed A.J.; Trigui H.; Halawani A.; Alshiekh M.; Patel S.</t>
  </si>
  <si>
    <t>Neifar N.; Mdhaffar A.; Ben-Hamadou A.; Jmaiel M.; Freisleben B.</t>
  </si>
  <si>
    <t>Thorve S.; Vullikanti A.; Mortveit H.S.; Swarup S.; Marathe M.V.</t>
  </si>
  <si>
    <t>Donoso F.; Moreno M.; Ortega-Culaciati F.; Bedford J.R.; Benavente R.</t>
  </si>
  <si>
    <t>Bawdekar A.A.; Prusty B.R.</t>
  </si>
  <si>
    <t>Song W.; Zhu M.; Zhang M.; Zhao D.; He Q.</t>
  </si>
  <si>
    <t>Torfi A.; Fox E.A.; Reddy C.K.</t>
  </si>
  <si>
    <t>Lobo J.; Henriques R.; Madeira S.C.</t>
  </si>
  <si>
    <t>Narteni S.; Orani V.; Ferrari E.; Verda D.; Cambiaso E.; Mongelli M.</t>
  </si>
  <si>
    <t>Ramakrishna A.; Gupta R.; Narayanan S.</t>
  </si>
  <si>
    <t>Fahle S.; Glaser T.; Kneißler A.; Kuhlenkötter B.</t>
  </si>
  <si>
    <t>Gurjao K.G.R.; Gildin E.; Gibson R.; Everett M.</t>
  </si>
  <si>
    <t>Shan L.Y.; Chen J.</t>
  </si>
  <si>
    <t>Hazra D.; Byun Y.-C.; Kim W.J.; Kang C.-U.</t>
  </si>
  <si>
    <t>Malialis K.; Papatheodoulou D.; Filippou S.; Panayiotou C.G.; Polycarpou M.M.</t>
  </si>
  <si>
    <t>Roy K.; Lopez-Ramos L.M.; Beferull-Lozano B.</t>
  </si>
  <si>
    <t>Xie J.; Xie W.; Zisserman A.</t>
  </si>
  <si>
    <t>Clarkson J.; Cucuringu M.; Elliott A.; Reinert G.</t>
  </si>
  <si>
    <t>Li Q.; Mo H.; Zhao J.; Hao H.; Li H.</t>
  </si>
  <si>
    <t>Godoy R.V.; Dwivedi A.; Shahmohammadi M.; Liarokapis M.</t>
  </si>
  <si>
    <t>Yang Y.; Wu Y.-L.; Yao Y.-S.; Shan W.-F.</t>
  </si>
  <si>
    <t>del Álamo M.; Heusel J.; Narezo Guzmán D.</t>
  </si>
  <si>
    <t>Liu X.; Cui B.; Fu J.; Cheng Z.; Song X.</t>
  </si>
  <si>
    <t>Larie D.; An G.; Cockrell R.C.</t>
  </si>
  <si>
    <t>Cordelli E.; Soda P.; Iannello G.</t>
  </si>
  <si>
    <t>Klyuchnikov N.; Ismailova L.; Kovalev D.; Safonov S.; Koroteev D.</t>
  </si>
  <si>
    <t>He J.; Bartocci E.; Nickovic D.; Isakovic H.; Grosu R.</t>
  </si>
  <si>
    <t>Naaz F.; Herle A.; Channegowda J.; Raj A.; Lakshminarayanan M.</t>
  </si>
  <si>
    <t>Candia-Rivera D.; Catrambone V.; Barbieri R.; Valenza G.</t>
  </si>
  <si>
    <t>Moghaddam M.A.; Ferré T.P.A.; Chen X.; Chen K.; Song X.; Hammond G.</t>
  </si>
  <si>
    <t>Göbel K.; Beleznai C.; Sing A.; Biber J.; Stefan C.</t>
  </si>
  <si>
    <t>Lana I.; Oregi I.; Del Ser J.</t>
  </si>
  <si>
    <t>Kim Y.-W.; Mishra S.; Jin S.; Panda R.; Kuehne H.; Karlinsky L.; Saligrama V.; Saenko K.; Oliva A.; Feris R.</t>
  </si>
  <si>
    <t>Liu L.; Xu S.; Tang J.; Guan K.; Griffis T.J.; Erickson M.D.; Frie A.L.; Jia X.; Kim T.; Miller L.T.; Peng B.; Wu S.; Yang Y.; Zhou W.; Kumar V.; Jin Z.</t>
  </si>
  <si>
    <t>Yu X.; Karray F.</t>
  </si>
  <si>
    <t>Jing S.; Huang H.-Y.; Vaidyanathan R.; Farina D.</t>
  </si>
  <si>
    <t>Temizel C.T.; Odi U.; Al-Sulaiman N.; Reddy K.; Putra D.; Yurukcu M.; Aydin H.; Yegin C.</t>
  </si>
  <si>
    <t>Sirisha B.; Sandhya B.</t>
  </si>
  <si>
    <t>Khayatian F.; Nagy Z.; Bollinger A.</t>
  </si>
  <si>
    <t>Karakasis P.A.; Liavas A.P.; Sidiropoulos N.D.; Simos P.G.; Papadaki E.</t>
  </si>
  <si>
    <t>Scheibel B.; Rinderle-Ma S.</t>
  </si>
  <si>
    <t>Klopries H.; Torres D.O.S.; Schwung A.</t>
  </si>
  <si>
    <t>Ono H.; Kamiya T.; Aoki T.</t>
  </si>
  <si>
    <t>Rumsey K.; Grosskopf M.; Lawrence E.; Biswas A.; Urban N.</t>
  </si>
  <si>
    <t>Wang C.; Tindemans S.H.; Palensky P.</t>
  </si>
  <si>
    <t>Vu M.T.; Jardani A.</t>
  </si>
  <si>
    <t>Tan Y.; Neto F.B.L.; Neto U.B.</t>
  </si>
  <si>
    <t>Westmeier T.; Botache D.; Bieshaar M.; Sick B.</t>
  </si>
  <si>
    <t>Urs V.R.; Maiya V.; Channegowda J.; Lingaraj C.</t>
  </si>
  <si>
    <t>Ni H.; Szpruch L.; Sabate-Vidales M.; Xiao B.; Wiese M.; Liao S.</t>
  </si>
  <si>
    <t>Street C.; Putz S.; Muhlig M.; Hawes N.; Lacerda B.</t>
  </si>
  <si>
    <t>Wang X.; Sun L.</t>
  </si>
  <si>
    <t>Wang J.; Liu L.; Xu W.; Sarkar K.; Luvizon D.; Theobalt C.</t>
  </si>
  <si>
    <t>Góbel K.; Beleznai C.; Sing A.; Biber J.; Stefan C.</t>
  </si>
  <si>
    <t>Yan J.; Chen H.; Wu H.; Wang N.; Ma L.</t>
  </si>
  <si>
    <t>Yang Z.; Yan W.; Huang X.; Mei L.</t>
  </si>
  <si>
    <t>Guizilini V.; Lee K.-H.; Ambrus R.; Gaidon A.</t>
  </si>
  <si>
    <t>Duval Comșa M.-P.; Phlypo R.; Grangeat P.</t>
  </si>
  <si>
    <t>Sengar V.; Vivek B.S.; Seemakurthy K.; Gubbi J.; Balamuralidhar P.</t>
  </si>
  <si>
    <t>Sarda K.; Yerudkar A.; Vecchio C.D.</t>
  </si>
  <si>
    <t>Pappalardo L.; Simini F.; Barlacchi G.; Pellungrini R.</t>
  </si>
  <si>
    <t>Melvin T.</t>
  </si>
  <si>
    <t>Anantharama N.; Angus S.D.; O'Neill L.</t>
  </si>
  <si>
    <t>Klein M.; Stender M.; Wedler M.; Ehlers S.; Hartmann M.; Desmars N.; Pick M.-A.; Seifried R.; Hoffmann N.</t>
  </si>
  <si>
    <t>Molini A.B.; Valsesia D.; Fracastoro G.; Magli E.</t>
  </si>
  <si>
    <t>Naveed M.H.; Hashmi U.S.; Tajved N.; Sultan N.; Imran A.</t>
  </si>
  <si>
    <t>Evers M.; Herick M.; Molchanov V.; Linsen L.</t>
  </si>
  <si>
    <t>Ganti B.; Chaitanya G.; Balamurugan R.S.; Nagaraj N.; Balasubramanian K.; Pati S.</t>
  </si>
  <si>
    <t>Segal Y.; Hadar O.</t>
  </si>
  <si>
    <t>Higgins E.; Sobien D.; Freeman L.; Pitt J.S.</t>
  </si>
  <si>
    <t>Moller F.; Botache D.; Huseljic D.; Heidecker F.; Bieshaar M.; Sick B.</t>
  </si>
  <si>
    <t>Padhi I.; Schiff Y.; Melnyk I.; Rigotti M.; Mroueh Y.; Dognin P.; Ross J.; Nair R.; Altman E.</t>
  </si>
  <si>
    <t>Schmitt F.; Hahn C.; Rabe M.N.; Finkbeiner B.</t>
  </si>
  <si>
    <t>Lakshminarayanan M.; Channegowda J.; Herle A.; Prabhu D.; Chaudhari S.</t>
  </si>
  <si>
    <t>Wang T.; Trugman D.; Lin Y.</t>
  </si>
  <si>
    <t>Yang J.; Poellabauer C.; Mitra P.; Sharma A.; Neubecker C.; Chand A.</t>
  </si>
  <si>
    <t>Zhao Y.; Zhu M.; Smidts C.</t>
  </si>
  <si>
    <t>Debnath A.; Gupta N.; Waghmare G.; Wadhwa H.; Asthana S.; Arora A.</t>
  </si>
  <si>
    <t>Luo J.; Li X.; Younes R.</t>
  </si>
  <si>
    <t>Srivastava A.K.; Grotjahn R.; Ullrich P.A.; Sadegh M.</t>
  </si>
  <si>
    <t>Liu M.V.; Reed P.M.; Anderson C.L.</t>
  </si>
  <si>
    <t>Jin B.; Cheng K.; Qu Y.; Zhang L.; Xiao K.; Lu X.; Wei X.</t>
  </si>
  <si>
    <t>Jiang L.; Sadghiani N.S.; Tao Z.; Cohen A.</t>
  </si>
  <si>
    <t>Flores A.; Tito-Chura H.; Apaza-Alanoca H.</t>
  </si>
  <si>
    <t>Nilsson A.; Suttie N.</t>
  </si>
  <si>
    <t>Cheng K.; Ma Y.; Sun B.; Li Y.; Chen X.</t>
  </si>
  <si>
    <t>Alexiou A.; Truetsch F.; Preiwisch S.; Schenk J.</t>
  </si>
  <si>
    <t>Zheng L.; Raskutti G.; Willett R.; Mark B.</t>
  </si>
  <si>
    <t>Rücker N.; Pflüger L.; Maier A.</t>
  </si>
  <si>
    <t>Gostic K.M.; McGough L.; Baskerville E.B.; Abbott S.; Joshi K.; Tedijanto C.; Kahn R.; Niehus R.; Hay J.A.; De Salazar P.M.; Hellewell J.; Meakin S.; Munday J.D.; Bosse N.I.; Sherrat K.; Thompson R.N.; White L.F.; Huisman J.S.; Scire J.; Bonhoeffer S.; Stadler T.; Wallinga J.; Funk S.; Lipsitch M.; Cobey S.</t>
  </si>
  <si>
    <t>Hyun J.; Lee Y.; Son H.M.; Lee S.H.; Pham V.; Park J.U.; Chung T.-M.</t>
  </si>
  <si>
    <t>Sinhuber M.; Friedrich J.; Grauer R.; Wilczek M.</t>
  </si>
  <si>
    <t>Herald M.; Wheldon T.; Windows-Yule C.</t>
  </si>
  <si>
    <t>Li L.; Yan J.; Wang H.; Jin Y.</t>
  </si>
  <si>
    <t>Highsmith M.; Cheng J.</t>
  </si>
  <si>
    <t>Ma R.; Eftekharnejad S.</t>
  </si>
  <si>
    <t>Vavoulis D.V.; Cutts A.; Taylor J.C.; Schuh A.</t>
  </si>
  <si>
    <t>Koutroumanis N.; Doulkeridis C.</t>
  </si>
  <si>
    <t>Coll-Font J.; Afacan O.; Chow J.S.; Lee R.S.; Warfield S.K.; Kurugol S.</t>
  </si>
  <si>
    <t>Liu R.; Azabou M.; Dabagia M.; Lin C.-H.; Azar M.G.; Hengen K.B.; Valko M.; Dyer E.L.</t>
  </si>
  <si>
    <t>Pardo F.D.M.; López R.C.</t>
  </si>
  <si>
    <t>Huang L.; Sudhir K.; Vishnoi N.K.</t>
  </si>
  <si>
    <t>Cao C.; Li M.</t>
  </si>
  <si>
    <t>Schoemans M.; Sakr M.; Zimanyi E.</t>
  </si>
  <si>
    <t>Agliari E.; Alemanno F.; Barra A.; Barra O.A.; Fachechi A.; Vento L.F.; Moretti L.</t>
  </si>
  <si>
    <t>JAMES FULTON D.; HEGERL G.C.</t>
  </si>
  <si>
    <t>de Pablos D.; Long D.M.; Owen C.J.; Valori G.; Nicolaou G.; Harra L.K.</t>
  </si>
  <si>
    <t>Kimbrough S.O.; Umitcan Yilmaz H.</t>
  </si>
  <si>
    <t>Yoon J.S.; Liu L.; Golyanik V.; Sarkar K.; Park H.S.; Theobalt C.</t>
  </si>
  <si>
    <t>Maweu B.M.; Shamsuddin R.; Dakshit S.; Prabhakaran B.</t>
  </si>
  <si>
    <t>Pringle J.; Stretch D.D.</t>
  </si>
  <si>
    <t>Chowdhury S.S.; Boubrahimi S.F.; Hamdi S.M.</t>
  </si>
  <si>
    <t>Lamdouar H.; Xie W.; Zisserman A.</t>
  </si>
  <si>
    <t>Alves M.; Nadeau D.F.; Music B.; Anctil F.; Fatichi S.</t>
  </si>
  <si>
    <t>Habiba M.; Borphy E.; Pearlmutter B.A.; Ward T.</t>
  </si>
  <si>
    <t>Chen Y.; Kempton D.J.; Ahmadzadeh A.; Angryk R.A.</t>
  </si>
  <si>
    <t>Loper J.; Blei D.; Cunningham J.P.; Paninski L.</t>
  </si>
  <si>
    <t>Hellgren R.; Malm R.; Ansell A.</t>
  </si>
  <si>
    <t>Wu S.; Huang Q.; Zhao L.</t>
  </si>
  <si>
    <t>Akyon F.C.; Eryuksel O.; Ozfuttu K.A.; Altinuc S.O.</t>
  </si>
  <si>
    <t>Avkhimenia V.; Weis T.; Musilek P.</t>
  </si>
  <si>
    <t>Daniel C.; Bellamine A.; Kalra D.</t>
  </si>
  <si>
    <t>Retailleau L.; Boué P.; Li L.; Campillo M.</t>
  </si>
  <si>
    <t>Bhanot K.; Qi M.; Erickson J.S.; Guyon I.; Bennett K.P.</t>
  </si>
  <si>
    <t>Aström K.; Larsson M.; Flood G.; Oskarsson M.</t>
  </si>
  <si>
    <t>Bratu A.; Czibula G.</t>
  </si>
  <si>
    <t>Zhang Z.; Yan C.; Lasko T.A.; Sun J.; Malin B.A.</t>
  </si>
  <si>
    <t>Kulkarni R.; Pal P.; Banoth E.</t>
  </si>
  <si>
    <t>Nardini J.T.; Stolz B.J.; Flores K.B.; Harrington H.A.; Byrne H.M.</t>
  </si>
  <si>
    <t>Dogariu M.; Ştefan L.-D.; Boteanu B.A.; Lamba C.; Ionescu B.</t>
  </si>
  <si>
    <t>Siebert J.; Groß J.; Schroth C.</t>
  </si>
  <si>
    <t>Sikder M.S.; Bonnema M.; Emery C.M.; David C.H.; Lin P.; Pan M.; Biancamaria S.; Gierach M.M.</t>
  </si>
  <si>
    <t>Bertoncin M.; Sunderland K.; Turri R.</t>
  </si>
  <si>
    <t>Ahmadi A.; Halstead M.; McCool C.</t>
  </si>
  <si>
    <t>Liu M.; Liu X.; Dong X.; Zhao B.; Zou X.; Wu L.; Wei H.</t>
  </si>
  <si>
    <t>Tan Q.; Liu Y.; Liu J.</t>
  </si>
  <si>
    <t>Xiao X.; Ganguli S.; Pandey V.</t>
  </si>
  <si>
    <t>Pinceti A.; Sankar L.; Kosut O.</t>
  </si>
  <si>
    <t>Casile A.; Faghih R.T.; Brown E.N.</t>
  </si>
  <si>
    <t>Delussu F.; Imran F.; Mattia C.; Meo R.</t>
  </si>
  <si>
    <t>Li P.; Boubrahimi S.F.; Hamdi S.M.</t>
  </si>
  <si>
    <t>Kim Y.-J.; Kim H.; Lee S.; Kim W.-T.</t>
  </si>
  <si>
    <t>Merezhnikov M.; Hvatov A.</t>
  </si>
  <si>
    <t>Sato S.; Lu H.; Kim H.; Murakami S.; Ueno M.; Terasawa T.; Aoki T.</t>
  </si>
  <si>
    <t>Liu C.-H.; Wright C.J.; Gu R.; Bandi S.; Wustrow A.; Todd P.K.; O'Nolan D.; Beauvais M.L.; Neilson J.R.; Chupas P.J.; Chapmanc K.W.; Billinge S.J.L.</t>
  </si>
  <si>
    <t>Mekruksavanich S.; Jitpattanakul A.</t>
  </si>
  <si>
    <t>Pei H.; Ren K.; Yang Y.; Liu C.; Qin T.; Li D.</t>
  </si>
  <si>
    <t>Han M.; Wang Z.; Zhang X.</t>
  </si>
  <si>
    <t>Bhanot K.; Dash S.; Pedersen J.; Guyon I.; Bennett K.P.</t>
  </si>
  <si>
    <t>Leznik M.; Michalsky P.; Willis P.; Schanzel B.; Östberg P.-O.; Domaschka J.</t>
  </si>
  <si>
    <t>Chen Y.; Yu X.; Koudas N.; Yu Z.</t>
  </si>
  <si>
    <t>Günthermann L.; Philippides A.; Roggen D.</t>
  </si>
  <si>
    <t>Nookala U.; Ding S.; Alareqi E.; Vankayala S.</t>
  </si>
  <si>
    <t>Behzadpour S.; Mayer-Gürr T.; Krauss S.</t>
  </si>
  <si>
    <t>Silva I.; Eduarda Silva M.; Torres C.</t>
  </si>
  <si>
    <t>Cao J.</t>
  </si>
  <si>
    <t>Rossenbach N.; Zeineldeen M.; Hilmes B.; Schluter R.; Ney H.</t>
  </si>
  <si>
    <t>Naaz F.; Channegowda J.; Lakshminarayanan M.; John N.S.; Herle A.</t>
  </si>
  <si>
    <t>Xu S.; Marwah M.; Arlitt M.; Ramakrishnan N.</t>
  </si>
  <si>
    <t>Shim H.; Lowet D.; Luca S.; Vanrumste B.</t>
  </si>
  <si>
    <t>Carreno I.L.; Ramakrishna R.; Scaglione A.; Arnold D.; Roberts C.; Ngo S.-T.; Peisert S.; Pinney D.</t>
  </si>
  <si>
    <t>Sharma R.; Sharma M.; Shukla A.; Chaudhury S.</t>
  </si>
  <si>
    <t>Becker S.; Hug R.; Huebner W.; Arens M.; Morris B.T.</t>
  </si>
  <si>
    <t>McKay M.B.; Wetton B.; Gopaluni R.B.</t>
  </si>
  <si>
    <t>Morra L.; Manigrasso F.; Lamberti F.</t>
  </si>
  <si>
    <t>Pyo J.; Park L.J.; Pachepsky Y.; Baek S.-S.; Kim K.; Cho K.H.</t>
  </si>
  <si>
    <t>Goyal T.; Durrett G.</t>
  </si>
  <si>
    <t>Fregosi D.; Bolen M.; Paudyal B.</t>
  </si>
  <si>
    <t>Arcolezi H.H.; Couchot J.-F.; Baala O.; Contet J.-M.; Al Bouna B.; Xiao X.</t>
  </si>
  <si>
    <t>Oh C.; Han S.; Jeong J.</t>
  </si>
  <si>
    <t>Dash S.; Yale A.; Guyon I.; Bennett K.P.</t>
  </si>
  <si>
    <t>Jiang M.; Hooper A.; Tian X.; Xu J.; Chen S.-N.; Ma Z.-F.; Cheng X.</t>
  </si>
  <si>
    <t>Mu J.; Qiu W.; Hager G.; Yuille A.</t>
  </si>
  <si>
    <t>Lahariya M.; Benoit D.F.; Develder C.</t>
  </si>
  <si>
    <t>Campi C.</t>
  </si>
  <si>
    <t>Jordon J.; Jarrett D.; Saveliev E.; Yoon J.; Elbers P.; Thoral P.; Ercole A.; Zhang C.; Belgrave D.; van der Schaar M.</t>
  </si>
  <si>
    <t>Shi X.; Qiu R.</t>
  </si>
  <si>
    <t>Shalev Y.; Wolf L.</t>
  </si>
  <si>
    <t>Shiloh L.; Lellouch A.; Giryes R.; Eyal A.</t>
  </si>
  <si>
    <t>Ceci M.; Corizzo R.; Japkowicz N.; Mignone P.; Pio G.</t>
  </si>
  <si>
    <t>Zhang N.; Lin A.; Yang P.</t>
  </si>
  <si>
    <t>Chen Z.; Wu H.; Zhu H.; Miao Y.</t>
  </si>
  <si>
    <t>Diaz-Rozo J.; Bielza C.; Larrañaga P.</t>
  </si>
  <si>
    <t>Bolmgren K.; Mitchell C.; Bruno J.; Bust G.</t>
  </si>
  <si>
    <t>Marcaccioli R.; Livan G.</t>
  </si>
  <si>
    <t>Etter S.; Strobl B.; Seibert J.; van Meerveld H.J.I.</t>
  </si>
  <si>
    <t>Kirilyuk I.L.; Senko O.V.</t>
  </si>
  <si>
    <t>Delgosha P.; Goela N.</t>
  </si>
  <si>
    <t>Delfosse A.; Hebrail G.; Zerroug A.</t>
  </si>
  <si>
    <t>Bhattacharya S.; Mazumder O.; Roy D.; Sinha A.; Ghose A.</t>
  </si>
  <si>
    <t>Zhao W.; Xu L.; Huang A.; Gao X.; Luo X.; Zhang H.; Chang H.; Cao Z.</t>
  </si>
  <si>
    <t>Farsi N.; Mahjouri N.; Ghasemi H.</t>
  </si>
  <si>
    <t>Hsu C.C.-Y.; Hardt M.; Hardt M.</t>
  </si>
  <si>
    <t>Lalit M.; Handberg-Thorsager M.; Hsieh Y.-W.; Jug F.; Tomancak P.</t>
  </si>
  <si>
    <t>Ballout M.; Tuqan M.; Asmar D.; Shammas E.; Sakr G.</t>
  </si>
  <si>
    <t>Lagunes-Fortiz M.; Damen D.; Mayol-Cuevas W.</t>
  </si>
  <si>
    <t>Feng J.; Yang Z.; Xu F.; Yu H.; Wang M.; Li Y.</t>
  </si>
  <si>
    <t>D’Amico G.; Masala G.; Petroni F.; Sobolewski R.A.</t>
  </si>
  <si>
    <t>Fernandes T.T.; Direito B.; Sayal A.; Pereira J.; Andrade A.; Castelo-Branco M.</t>
  </si>
  <si>
    <t>Lin Z.; Jain A.; Wang C.; Fanti G.; Sekar V.</t>
  </si>
  <si>
    <t>Ness-Cohn E.; Iwanaszko M.; Kath W.L.; Allada R.; Braun R.</t>
  </si>
  <si>
    <t>Tsoukalas I.; Kossieris P.; Makropoulos C.</t>
  </si>
  <si>
    <t>Agulles M.; Jordà G.; Jones B.; Agustí S.; Duarte M.C.</t>
  </si>
  <si>
    <t>Saeed A.; Li Y.; Ozcelebi T.; Lukkien J.</t>
  </si>
  <si>
    <t>Zhou C.; van Nooijen R.; Kolechkina A.; van de Giesen N.</t>
  </si>
  <si>
    <t>Li X.; Luo J.; Younes R.</t>
  </si>
  <si>
    <t>Javadi G.; Samadi S.; Bayat S.; Pesteie M.; Jafari M.H.; Sojoudi S.; Kesch C.; Hurtado A.; Chang S.; Mousavi P.; Black P.; Abolmaesumi P.</t>
  </si>
  <si>
    <t>Chu T.-Y.; Huang W.-C.</t>
  </si>
  <si>
    <t>Dwibedi D.; Aytar Y.; Tompson J.; Sermanet P.; Zisserman A.</t>
  </si>
  <si>
    <t>Aljubran M.J.; Horne R.</t>
  </si>
  <si>
    <t>Shein T.T.; Puntheeranurak S.; Imamura M.</t>
  </si>
  <si>
    <t>Lassman W.; Collett J.L., Jr.; Ham J.M.; Yalin A.P.; Shonkwiler K.B.; Pierce J.R.</t>
  </si>
  <si>
    <t>Banaie Boroujeni K.; Tiesinga P.; Womelsdorf T.</t>
  </si>
  <si>
    <t>Ding X.; Larson E.C.</t>
  </si>
  <si>
    <t>Zhang Y.; Wen X.; Jiang L.; Liu J.; Yang J.; Liu S.</t>
  </si>
  <si>
    <t>Triantafyllidou D.; Moran S.; McDonagh S.; Parisot S.; Slabaugh G.</t>
  </si>
  <si>
    <t>Li Y.; Ku B.; Kim G.; Ahn J.-K.; Ko H.</t>
  </si>
  <si>
    <t>Abi Nader C.; Ayache N.; Robert P.; Lorenzi M.</t>
  </si>
  <si>
    <t>Hyun J.; Lee S.H.; Son H.M.; Park J.-U.; Chung T.-M.</t>
  </si>
  <si>
    <t>Khan M.B.; Hussain A.; Anjum U.; Ali C.B.; Yang X.</t>
  </si>
  <si>
    <t>Zhuang J.; Wang T.; Kiyosugi K.</t>
  </si>
  <si>
    <t>Akar T.; Aksoy H.</t>
  </si>
  <si>
    <t>Nikolaidis K.; Kristiansen S.; Goebel V.; Plagemann T.; Liestøl K.; Kankanhalli M.</t>
  </si>
  <si>
    <t>Fernandes F., Neto; Bueno R.L.S.; Cavalcanti P.D.; Admasu A.S.</t>
  </si>
  <si>
    <t>Lobelle D.; Beaulieu C.; Livina V.; Sévellec F.; Frajka-Williams E.</t>
  </si>
  <si>
    <t>Cenci S.; Medeiros L.P.; Sugihara G.; Saavedra S.</t>
  </si>
  <si>
    <t>Oświȩcimka P.; Drożdż S.; Frasca M.; Gȩbarowski R.; Yoshimura N.; Zunino L.; Minati L.</t>
  </si>
  <si>
    <t>Diederen D.; Liu Y.</t>
  </si>
  <si>
    <t>Van Malderen R.; Pottiaux E.; Klos A.; Domonkos P.; Elias M.; Ning T.; Bock O.; Guijarro J.; Alshawaf F.; Hoseini M.; Quarello A.; Lebarbier E.; Chimani B.; Tornatore V.; Zengin Kazancı S.; Bogusz J.</t>
  </si>
  <si>
    <t>Iglesias F.; Ojdanic D.; Hartl A.; Zseby T.</t>
  </si>
  <si>
    <t>Husain H.; Balle B.; Cranko Z.; Nock R.</t>
  </si>
  <si>
    <t>Probabilistic Modeling of Interpersonal Coordination Processes</t>
  </si>
  <si>
    <t>Seed-Free Synthetic Data Generation Framework for Instruction-Tuning LLMs: A Case Study in Thai</t>
  </si>
  <si>
    <t>Sharpness-Aware Data Generation for Zero-shot Quantization</t>
  </si>
  <si>
    <t>Design and Analysis of VNF Scaling Mechanisms for 5G-and-Beyond Networks using Federated Learning</t>
  </si>
  <si>
    <t>Speech Self-Supervised Learning Using Diffusion Model Synthetic Data</t>
  </si>
  <si>
    <t>https://www.scopus.com/inward/record.uri?eid=2-s2.0-85203791177&amp;partnerID=40&amp;md5=bb0c7037a4af69e5036f265c3e8c3af7</t>
  </si>
  <si>
    <t>https://www.scopus.com/inward/record.uri?eid=2-s2.0-85204100765&amp;partnerID=40&amp;md5=d75e7b732f314052c7670b0507f0cc2a</t>
  </si>
  <si>
    <t>https://www.scopus.com/inward/record.uri?eid=2-s2.0-85203802390&amp;partnerID=40&amp;md5=ace6c761e2833a386300563fe6ea8d68</t>
  </si>
  <si>
    <t>https://www.scopus.com/inward/record.uri?eid=2-s2.0-85203803979&amp;doi=10.1109%2fACCESS.2024.3458437&amp;partnerID=40&amp;md5=eec2f0445010c1a15461dcc6706b70c3</t>
  </si>
  <si>
    <t>https://www.scopus.com/inward/record.uri?eid=2-s2.0-85203830467&amp;partnerID=40&amp;md5=12d872bb5a1c10a49407dd9b89fc2aa5</t>
  </si>
  <si>
    <t>Industrial control systems (ICSs) are integral to managing and optimizing processes in various industries, including manufacturing, power generation, and more. However, the scarcity of widely adopted ICS datasets hampers research efforts in areas like optimization and security. This scarcity arises due to the substantial cost and technical expertise required to create physical ICS environments. In response to these challenges, this paper presents a groundbreaking approach to generating synthetic ICS data through a data-driven ICS network simulation. We circumvent the need for expensive hardware by recreating the entire ICS environment in software. Moreover, rather than manually replicating the control logic of ICS components, we leverage existing data to autonomously generate control logic. The core of our method involves the stochastic setting of setpoints, which introduces randomness into the generated data. Setpoints serve as target values for controlling the operation of the ICS process. This approach enables us to augment existing ICS datasets and cater to the data requirements of machine learning-based ICS intrusion detection systems and other data-driven applications. Our simulated ICS environment employs virtualized containers to mimic the behavior of real-world PLCs and SCADA systems, while control logic is deduced from publicly available ICS datasets. Setpoints are generated probabilistically to ensure data diversity. Experimental results validate the fidelity of our synthetic data, emphasizing their ability to closely replicate temporal and statistical characteristics of real-world ICS networks. In conclusion, this innovative data-driven ICS network simulation offers a cost-effective and scalable solution for generating synthetic ICS data. It empowers researchers in the field of ICS optimization and security with diverse, realistic datasets, furthering advancements in this critical domain. Future work may involve refining the simulation model and exploring additional applications for synthetic ICS data. © 2024 by the authors.</t>
  </si>
  <si>
    <t>Objective. Cardiovascular diseases are a major cause of mortality globally, and electrocardiograms (ECGs) are crucial for diagnosing them. Traditionally, ECGs are stored in printed formats. However, these printouts, even when scanned, are incompatible with advanced ECG diagnosis software that require time-series data. Digitizing ECG images is vital for training machine learning models in ECG diagnosis, leveraging the extensive global archives collected over decades. Deep learning models for image processing are promising in this regard, although the lack of clinical ECG archives with reference time-series data is challenging. Data augmentation techniques using realistic generative data models provide a solution. Approach. We introduce ECG-Image-Kit, an open-source toolbox for generating synthetic multi-lead ECG images with realistic artifacts from time-series data, aimed at automating the conversion of scanned ECG images to ECG data points. The tool synthesizes ECG images from real time-series data, applying distortions like text artifacts, wrinkles, and creases on a standard ECG paper background. Main results. As a case study, we used ECG-Image-Kit to create a dataset of 21 801 ECG images from the PhysioNet QT database. We developed and trained a combination of a traditional computer vision and deep neural network model on this dataset to convert synthetic images into time-series data for evaluation. We assessed digitization quality by calculating the signal-to-noise ratio and compared clinical parameters like QRS width, RR, and QT intervals recovered from this pipeline, with the ground truth extracted from ECG time-series. The results show that this deep learning pipeline accurately digitizes paper ECGs, maintaining clinical parameters, and highlights a generative approach to digitization. Significance. The toolbox has broad applications, including model development for ECG image digitization and classification. The toolbox currently supports data augmentation for the 2024 PhysioNet Challenge, focusing on digitizing and classifying paper ECG images. © 2024 The Author(s). Published on behalf of Institute of Physics and Engineering in Medicine by IOP Publishing Ltd.</t>
  </si>
  <si>
    <t>Recommender systems are an important part of the modern human experience whose influence ranges from the food we eat to the news we read. Yet, there is still debate as to what extent online recommendation platforms are aligned with the goals of their users. A core issue fueling this debate is the challenge of inferring a user's utility based on their engagement signals such as likes, shares, watch time etc., which are often the primary metric used by platforms to optimize content. This is because users' utility-driven decision-processes (which we refer to as System-2), e.g., reading news that are accurate and relevant for them, are often confounded by their impulsive or unconscious decision-processes (which we refer to as System-1), e.g., spend time on click-bait news articles. As a result, it is difficult to infer whether an observed engagement is utility-driven or impulse-driven. In this paper we explore a new approach to recommender systems where we infer user's utility based on their return probability to the platform rather than engagement signals. This approach is based on the intuition that users tend to return to a platform in the long run if it creates utility for them, while pure engagement-driven interactions, i.e., interactions that do not add meaningful utility, may affect user return in the short term but will not have a lasting effect. For this purpose, we propose a generative model in which past content interactions impact the arrival rates of users based on a self-exciting Hawkes process. These arrival rates to the platform are a combination of both System-1 and System-2 decision processes. The System-2 arrival intensity depends on the utility drawn from past content interactions and has a long lasting effect on return probability. In contrast, System-1 arrival intensity depends on the instantaneous gratification or moreishness and tends to vanish rapidly in time. We show analytically that given samples from this model it is provably possible to disentangle the System-1 and System-2 decision-processes and thus infer user's utility, thereby allowing us to optimize content based on it. We conduct experiments on synthetic data to demonstrate the effectiveness of our approach over engagement optimization.  © 2024 Owner/Author.</t>
  </si>
  <si>
    <t>We develop a novel probabilistic model for interpersonal coordination as a latent phenomenon explaining statistical temporal influence between multiple components in a system. For example, the state of one person can influence that of another at a later time, as indicated by their observed behaviors. We characterize coordination as the degree to which the distributions for such states at one time point are merged for the next salient time point. We evaluate our model in the context of three-person teams executing a virtual search and rescue (SAR) mission. We first use synthetic data to confirm that our technical definition of coordination is consistent with expectations and that we can recover generated coordination despite noise. We then show that captured coordination can be predictive of team performance on real data. Here we use speech vocalics and semantics to infer coordination for 36 teams carrying out two successive SAR missions. In two different datasets, we find that coordination is generally predictive of team score for the second mission, but not for the first, where teams are largely learning to play the game. In addition, we found that including a semantic modality improves prediction in some scenarios. This shows that our intuitive technical definition can capture useful explanatory aspects of team behavior. Copyright 2024 by the author(s)</t>
  </si>
  <si>
    <t>Accurate long-term water demand forecasting is beneficial to the sustainable development and management of cities. However, the randomness and nonlinear nature of water demand bring great challenges to accurate long-term water demand forecasting. For accurate long-term water demand forecasting, the models currently in use demand the input of extensive datasets, leading to increased costs for data gathering and higher barriers to entry for predictive projects. This situation underscores the pressing need for an effective forecasting method that can operate with a smaller dataset, making long-term water demand predictions more feasible and economically sensible. This study proposes a framework to delineate and analyze long-term water demand patterns. A forecasting model based on generative adversarial networks and multivariate feature fusion (the water demand forecast-mixer, WDF-mixer) is designed to generate synthetic data, and a gradient constraint is introduced to overcome the problem of overfitting. A multi-feature fusion method based on temporal and channel features is then derived, where a multi-layer perceptron is used to capture temporal dependencies and non-negative matrix decomposition is applied to obtain channel dependencies. After that, an attention layer receives all those features associated with the water demand forecasting, guiding the model to focus on important features and representing correlations across them. Finally, a fully connected network is constructed to improve the modeling efficiency and output the forecasting results. This approach was applied to real-world datasets. Our experimental results on four water demand datasets show that the proposed WDF-mixer model can achieve high forecasting accuracy and robustness. In comparison to the suboptimal models, the method introduced in this study demonstrated a notable enhancement, with a 62.61% reduction in the MSE, a 46.85% decrease in the MAE, and a 69.15% improve in the (Formula presented.) score. This research could support decision makers in reducing uncertainty and increasing the quality of water resource planning and management. © 2024 by the authors.</t>
  </si>
  <si>
    <t>This paper addresses the research problem of Offline Arabic Handwriting Text Recognition (HTR). One of the most important approaches to HTR systems is deep learning. A large amount of annotated data is needed to train deep learning-based HTR systems. The Arabic language is spoken by hundreds of millions of people in North Africa and the Middle East. Writing styles and common words differ significantly between those regions. Due to the great diversity possible, designing a statistically represented and balanced database of Arabic handwritten texts by gathering and labeling the texts is an arduous task to achieve. One of the ways to enrich the training databases is by augmenting the existing data. We have developed a new data augmentation technique for Arabic handwritten texts using Moving Least Squares (MLS) to deform the images. This technique results in realistic images that look like manipulating real-world images, and the deformations are done using linear functions that produce deformations in real time. We aim to deform the training data images randomly in a way that the text present in the images is still recognizable by a human. This augmentation technique can be used directly on images to augment them unlike other techniques such as Generative Adversarial Networks (GAN) where they must be trained beforehand. At the same time, it produces new complex augmented images compared to simple traditional augmentation techniques such as rotations and translations. In addition to this augmentation technique, we used a deep learning system called Convolutional Recurrent Neural Networks (CRNN) to test the new technique, and we have experimented with a CRNN model that accepts small input-size images to boost the time needed for both training and image augmentations. All the experimentations are carried out on the Arabic IFN/ENIT database. The results show that the small input size CRNN model outperforms the large input size CRNN model by a big margin. The results also show that the integration of images augmented by the MLS technique can help the recognition system to generalize better on the test data, therefore, it can slightly improve the performance of the recognition system. Copyright: ©2024 The authors.</t>
  </si>
  <si>
    <t>We present a synthetic data approach for instruction-tuning large language models (LLMs) for low-resource languages in a data-efficient manner, specifically focusing on Thai. We identify three key properties that contribute to the effectiveness of instruction-tuning datasets: fluency, diversity, and cultural context. We propose a seed-data-free framework for generating synthetic instruction-tuning data that incorporates these essential properties. Our framework employs an LLM to generate diverse topics, retrieve relevant contexts from Wikipedia, and create instructions for various tasks, such as question answering, summarization, and conversation. The experimental results show that our best-performing synthetic dataset, which incorporates all three key properties, achieves competitive performance using only 5,000 instructions when compared to state-of-the-art Thai LLMs trained on hundreds of thousands of instructions. Our code and dataset are publicly available at https://github.com/parinzee/ seed-free-synthetic-instruct. ©2024 Association for Computational Linguistics.</t>
  </si>
  <si>
    <t>Context. In very long baseline interferometry (VLBI), the combination of multiple antennas permits the synthesis of a virtual telescope with a larger diameter and consequently higher resolution than the individual antennas. However, due to the sparse nature of the array, recovering an image from the observed data is a challenging ill-posed inverse problem. Aims. The VLBI community is interested in not only recovering an image in total intensity from interferometric data, but also in obtaining results in the polarimetric and the temporal domain. Only a few algorithms are able to work in all these domains simultaneously. In particular, the algorithms based on optimization that consider various penalty terms specific to static total intensity imaging, time-variability and polarimetry are restricted to grids in the domain of the objective function. In this work we present a novel algorithm, multiobjective particle swarm optimization (MO-PSO), that is able to recover the optimal weights without any space-gridding, and to obtain the marginal contribution of each of the playing terms. Methods. To this end, we utilized multiobjective optimization together with particle swarm metaheuristics. We let the swarm of weights converge to the best position. Results. We evaluate our algorithm with synthetic data sets that are representative for the main science targets and instrumental configuration of the Event Horizon Telescope Collaboration (EHTC) and its planned successors. We successfully recover the polarimetric, static, and time-dynamic signature of the ground truth movie, even with relative sparsity, and a set of realistic data corruptions. Conclusions. We have built a novel, fast, hyperparameter space gridding-free algorithm that successfully recovers static and dynamic polarimetric reconstructions. Compared to regularized maximum likelihood (RML) methods, it avoids the need for parameter surveys, and it is not limited to the number of pixels, unlike recently proposed multiobjective imaging algorithms. Hence, this technique is a novel useful alternative tool to characterize full Stokes time-(in)dependent signatures in a VLBI data set robustly with a minimal set of user-based choices. © The Authors 2024.</t>
  </si>
  <si>
    <t>Zero-shot quantization aims to learn a quantized model from a pre-trained full-precision model with no access to original real training data. The common idea in zero-shot quantization approaches is to generate synthetic data for quantizing the full-precision model. While it is well-known that deep neural networks with low sharpness have better generalization ability, none of the previous zero-shot quantization works considers the sharpness of the quantized model as a criterion for generating training data. This paper introduces a novel methodology that takes into account quantized model sharpness in synthetic data generation to enhance generalization. Specifically, we first demonstrate that sharpness minimization can be attained by maximizing gradient matching between the reconstruction loss gradients computed on synthetic and real validation data, under certain assumptions. We then circumvent the problem of the gradient matching without real validation set by approximating it with the gradient matching between each generated sample and its neighbors. Experimental evaluations on CIFAR-100 and ImageNet datasets demonstrate the superiority of the proposed method over the state-of-the-art techniques in low-bit quantization settings. Copyright 2024 by the author(s)</t>
  </si>
  <si>
    <t>Geophysicists interpreting seismic reflection data aim for the highest resolution possible as this facilitates the interpretation and discrimination of subtle geological features. Various deterministic methods based on Wiener filtering exist to increase the temporal frequency bandwidth and compress the seismic wavelet in a process called spectral shaping. Auto-encoder neural networks with convolutional layers have been applied to this problem, with encouraging results, but the problem of generalization to unseen data remains. Most published works have used supervised learning with training data constructed from field seismic data or synthetic seismic data generated based on measured well logs or based on seismic wavefield modelling. This leads to satisfactory results on datasets similar to the training data but requires re-training of the networks for unseen data with different characteristics. In this work seek to improve the generalization, not by experimenting with network architecture (we use a conventional U-net with some small modifications), but by adopting a different approach to creating the training data for the supervised learning process. Although the network is important, at this stage of development we see more improvement in prediction results by altering the design of the training data than by architectural changes. The approach we take is to create synthetic training data consisting of simple geometric shapes convolved with a seismic wavelet. We created a very diverse training dataset consisting of 9000 seismic images with between 5 and 300 seismic events resembling seismic reflections that have geophysically motived perturbations in terms of shape and character. The 2D U-net we have trained can boost robustly and recursively the dominant frequency by 50%. We demonstrate this on unseen field data with different bandwidths and signal-to-noise ratios. Additionally, this 2D U-net can handle non-stationary wavelets and overlapping events of different bandwidth without creating excessive ringing. It is also robust in the presence of noise. The significance of this result is that it simplifies the effort of bandwidth extension and demonstrates the usefulness of auto-encoder neural network for geophysical data processing. © 2024 The Authors</t>
  </si>
  <si>
    <t>Ground-penetrating radar (GPR) is a rapid and non-destructive geophysical technique widely employed to detect and quantify subsurface structures and characteristics. Its capability for time lapse (TL) detection provides essential insights into subsurface hydrological dynamics, including lateral flow and soil water distribution. However, during TL-GPR surveys, field conditions often create discrepancies in surface geometry, which introduces mismatches across sequential TL-GPR images. These discrepancies may generate spurious signal variations that impede the accurate interpretation of TL-GPR data when assessing subsurface hydrological processes. In responding to this issue, this study introduces a TL-GPR image alignment method by employing the dynamic time warping (DTW) algorithm. The purpose of the proposed method, namely TLIAM–DTW, is to correct for geometric mismatch in TL-GPR images collected from the identical survey line in the field. We validated the efficacy of the TLIAM–DTW method using both synthetic data from gprMax V3.0 simulations and actual field data collected from a hilly, forested area post-infiltration experiment. Analyses of the aligned TL-GPR images revealed that the TLIAM–DTW method effectively eliminates the influence of geometric mismatch while preserving the integrity of signal variations due to actual subsurface hydrological processes. Quantitative assessments of the proposed methods, measured by mean absolute error (MAE) and root mean square error (RMSE), showed significant improvements. After performing the TLIAM–DTW method, the MAE and RMSE between processed TL-GPR images and background images were reduced by 96% and 78%, respectively, in simple simulation scenarios; in more complex simulations, MAE declined by 27–31% and RMSE by 17–43%. Field data yielded reductions in MAE and RMSE of &gt;82% and 69%, respectively. With these substantial improvements, the processed TL-GPR images successfully depict the spatial and temporal transitions associated with subsurface lateral flows, thereby enhancing the accuracy of monitoring subsurface hydrological processes under field conditions. © 2024 by the authors.</t>
  </si>
  <si>
    <t>Simulating realistic time-domain observations of gravitational waves (GWs) and other events of interest in GW detectors, such as transient noise bursts called glitches, can help in advancing GW data analysis. Simulated data can be used in downstream data analysis tasks by augmenting datasets for signal searches, balancing datasets for machine learning applications, validating detection schemes, and constructing mock data challenges. In this work, we present a conditional derivative GAN (cDVGAN), a novel conditional model in the generative adversarial network framework for simulating multiple classes of time-domain observations that represent gravitational waves (GWs) and detector glitches. cDVGAN can also generate generalized hybrid samples that span the variation between classes through class interpolation in the conditioned class vector. cDVGAN introduces an additional player into the typical 2-player adversarial game of GANs, where an auxiliary discriminator analyzes the first-order derivative time series. Our results show that this provides synthetic data that better capture the features of the original data. cDVGAN conditions on three classes in the time domain, two denoized from LIGO blip and tomte glitch events from its third observing run (O3), and the third representing binary black hole (BBH) mergers. Our proposed cDVGAN outperforms four different baseline GAN models in replicating the features of the three classes. Specifically, our experiments show that training convolutional neural networks (CNNs) with our cDVGAN-generated data improves the detection of samples embedded in detector noise beyond the synthetic data from other state-of-the-art GAN models. Our best synthetic dataset yields as much as a 4.2% increase in area-under-the-curve (AUC) performance, maintaining the same CNN architecture, compared to synthetic datasets from baseline GANs. Moreover, training the CNN with class-interpolated hybrid samples from our cDVGAN outperforms CNNs trained only on the standard classes, when identifying real samples embedded in LIGO detector background between signal-to-noise ratios ranging from 1 to 16 (4% AUC improvement for cDVGAN). We also illustrate an application of cDVGAN in a data augmentation example, showing that it is competitive with a traditional augmentation approach. Lastly, we test cDVGAN's BBH signals in a fitting-factor study, showing that the synthetic signals are generally consistent with the semianalytical model used to generate the training signals and the corresponding parameter space. © 2024 American Physical Society.</t>
  </si>
  <si>
    <t>Due to the energy crisis and environmental concerns, wind power has seen a considerable increase in use over the past 10 years as a source of renewable energy. Since wind is intermittent and variable, it is obvious that as penetration levels rise, the influence of wind power generation on the electric power system must be considered. Wind power forecasting is essential because large-scale wind power integration will make it more difficult to plan, operate, and control the power system. An accurate forecast is an efficient way to deal with the operational problems brought on by wind variability. To better utilize wind energy resources, it is essential to increase prediction accuracy. Frequently, the noise in the dataset causes the ramp events to be misclassified or overestimated. The main emphasis of this study is the pre-processing of wind power data that produces precise time-series data while reducing noise or artifact content and maintaining the swing feature of the original data. For this task, the data augmentation approach is proposed, where the augmented data (synthetic data) will be added up with the training data, in such a way as to make the strategy useful for real-time applications. As the next step, the significant features, such as higher-order statistical features and lower-order statistical features are extracted. The extracted features act as the input to the recurrent neural network (RNN) classifier, the weights of which are tuned using the proposed honey badger crow (HBCro) optimization algorithm. The proposed HBCro optimization algorithm acts as the major contribution of the proposed model, and it is modeled with the integration of the concepts of the crow search optimization (CSO) algorithm and the honey badger optimization algorithm (HBA). The proposed system is simulated in MATLAB and the effectiveness of the proposed method is validated by comparison with other conventional methods in terms of Error measures. Furthermore, the developed HBCro-based RNN obtained efficient performance in terms of MSE, MAE, RMSE, RMPSE, MAPE, MARE, MSRE, and RMSRE of 0.1578, 0.0442, 0.2102, 123.238, 124.72, 0.9944, 1.1799, and 1.0732, respectively. © 2023 John Wiley &amp; Sons Ltd.</t>
  </si>
  <si>
    <t>Background: The adoption of convolutional neural networks (CNNs) for decoding electroencephalogram (EEG)-based motor imagery (MI) in brain-computer interfaces has significantly increased recently. The effective extraction of motor imagery features is vital due to the variability among individuals and temporal states. Methods: This study introduces a novel network architecture, 3D-convolutional neural network-generative adversarial network (3D-CNN-GAN), for decoding both within-session and cross-session motor imagery. Initially, EEG signals were extracted over various time intervals using a sliding window technique, capturing temporal, frequency, and phase features to construct a temporal-frequency-phase feature (TFPF) three-dimensional feature map. Generative adversarial networks (GANs) were then employed to synthesize artificial data, which, when combined with the original datasets, expanded the data capacity and enhanced functional connectivity. Moreover, GANs proved capable of learning and amplifying the brain connectivity patterns present in the existing data, generating more distinctive brain network features. A compact, two-layer 3D-CNN model was subsequently developed to efficiently decode these TFPF features. Results: Taking into account session and individual differences in EEG data, tests were conducted on both the public GigaDB dataset and the SHU laboratory dataset. On the GigaDB dataset, our 3D-CNN and 3D-CNN-GAN models achieved two-class within-session motor imagery accuracies of 76.49% and 77.03%, respectively, demonstrating the algorithm’s effectiveness and the improvement provided by data augmentation. Furthermore, on the SHU dataset, the 3D-CNN and 3D-CNN-GAN models yielded two-class within-session motor imagery accuracies of 67.64% and 71.63%, and cross-session motor imagery accuracies of 58.06% and 63.04%, respectively. Conclusions: The 3D-CNN-GAN algorithm significantly enhances the generalizability of EEG-based motor imagery brain-computer interfaces (BCIs). Additionally, this research offers valuable insights into the potential applications of motor imagery BCIs. © 2024 The Author(s).</t>
  </si>
  <si>
    <t>This paper deals with Network Slicing-based 5G Networks. A network slice can be defined as a set of network and virtual network function (VNF) resources deployed across multiple independent infrastructure provider domains. Such multi-domain 5G deployments pose challenges since the domains would not share internal resource allocation details. Slice demands and QoS requirements tend to vary dynamically and must be satisfied by scaling the allocated VNF resources. In this paper, we use the federated learning approach in which the training data remains within the respective domains, while the system learns a shared model by aggregating locally-computed updates. Two state-of-the-art deep learning models, namely Long Short-Term Memory (LSTM) and Gated recurrent units (GRU) are used for forecasting. We present a comparison of the performance of the proposed federated system with the centralized system. Further, synthetic data in each domain has been generated using Generative Adversarial Networks (GAN) to improve the forecasting results. A Python-based discrete event simulator model of the proposed auto-scaling system was written. The experiments were used to study the performance of scaling and non-scaling systems across various workloads, and proactive approach's effectiveness over reactive scaling. The average queue length was reduced by scaling, compared to a non-scaling system, by around 75% to 82% for different traffic type mixes. The results show that the proactive scaling system outperformed the reactive system in terms of the time required to set up new instances by around 70%. © 2013 IEEE.</t>
  </si>
  <si>
    <t>Objective: The recent SARS-CoV-2 pandemic has exhibited diverse patterns of spread across countries and communities, emphasizing the need to consider the underlying population dynamics in modeling its progression and the importance of evaluating the effectiveness of non-pharmaceutical intervention strategies in combating viral transmission within human communities. Such an understanding requires accurate modeling of the interplay between the community dynamics and the disease propagation dynamics within the community. Methods: We build on an interaction-driven model of an airborne disease over contact networks that we have defined. Using the model, we evaluate the effectiveness of temporal, spatial, and spatiotemporal social distancing policies. Temporal social distancing involves a pure dilation of the timeline while preserving individual activity potential and thus prolonging the period of interaction; spatial distancing corresponds to social distancing pods; and spatiotemporal distancing pertains to the situation in which fixed subgroups of the overall group meet at alternate times. We evaluate these social distancing policies over real-world interactions’ data and over history-preserving synthetic temporal random networks. Furthermore, we evaluate the policies for the disease's with different number of initial patients, corresponding to either the phase in the progression of the infection through a community or the number of patients infected together at the initial infection event. We expand our model to consider the exposure to viral load, which we correlate with the meetings’ duration. Results: Our results demonstrate the superiority of decreasing social interactions (i.e., time dilation) within the community over partial isolation strategies, such as the spatial distancing pods and the spatiotemporal distancing strategy. In addition, we found that slow-spreading pathogens (i.e., pathogens that require a longer exposure to infect) spread roughly at the same rate as fast-spreading ones in highly active communities. This result is surprising since the pathogens may follow different paths. However, we demonstrate that the dilation of the timeline considerably slows the spread of the slower pathogens. Conclusions: Our results demonstrate that the temporal dynamics of a community have a more significant effect on the spread of the disease than the characteristics of the spreading processes. © 2024 Elsevier Inc.</t>
  </si>
  <si>
    <t>While self-supervised learning (SSL) in speech has greatly reduced the reliance of speech processing systems on annotated corpora, the success of SSL still hinges on the availability of a large-scale unannotated corpus, which is still often impractical for many low-resource languages or under privacy concerns. Some existing work seeks to alleviate the problem by data augmentation, but most works are confined to introducing perturbations to real speech and do not introduce new variations in speech prosody, speakers, and speech content, which are important for SSL. Motivated by the recent finding that diffusion models have superior capabilities for modeling data distributions, we propose DIFFS4L, a pretraining scheme that augments the limited unannotated data with synthetic data with different levels of variations, generated by a diffusion model trained on the limited unannotated data. Finally, an SSL model is pre-trained on the real and the synthetic speech. Our experiments show that DIFFS4L can significantly improve the performance of SSL models, such as reducing the WER of the HuBERT pretrained model by 6.26 percentage points in the English ASR task. Notably, we find that the synthetic speech with all levels of variations, i.e. new prosody, new speakers, and even new content (despite the new content being mostly babble), accounts for significant performance improvement. The code is available at github.com/Hertin/DiffS4L. Copyright 2024 by the author(s)</t>
  </si>
  <si>
    <t>Background and Objective: Generative Deep Learning has emerged in recent years as a significant player in the Artificial Intelligence field. Synthesizing new data while maintaining the features of reality has revolutionized the field of Deep Learning, proving to be particularly useful in contexts where obtaining data is challenging. The objective of this study is to employ the DoppelGANger algorithm, a cutting-edge approach based on Generative Adversarial Networks for time series, to enhance patient admissions forecasting in a hospital Emergency Department. Methods: We employed the DoppelGANger algorithm in a sequential methodology, conditioning generated time series with unique attributes to optimize data utilization. After confirming the successful creation of synthetic data with new attribute values, we adopted the Train-Synthetic-Test-Real framework to ensure the reliability of our synthetic data validation. We then augmented the original series with synthetic data to enhance the Prophet model's performance. This process was applied to two datasets derived from the original: one with four years of training followed by one year of testing, and another with three years of training and two years of testing. Results: The experimental results show that the generative model outperformed Prophet on the forecasting task, improving the SMAPE from 7.30 to 6.99 with the four-year training set, and from 22.84 to 7.41 for the three-year training set, all in daily aggregations. For the data replacement task, the Prophet SMAPE values decreased to 6.84 and 7.18 for four and three-year sets on the same aggregation. Additionally, data augmentation reduced the SMAPE to 6.79 for a one-year test set and achieved 8.56 for the two-year test set, surpassing the performance achieved by the same Prophet model when trained only on real data. Results for the remaining aggregations were consistent. Conclusions: The findings of this study suggest that employing a generative algorithm to extend a training dataset can effectively enhance predictive models within the domain of Emergency Department admissions. The improvement can lead to more efficient resource allocation and patient management. © 2024</t>
  </si>
  <si>
    <t>Background: Synthetic data is an emerging approach for addressing legal and regulatory concerns in biomedical research that deals with personal and clinical data, whether as a single tool or through its combination with other privacy enhancing technologies. Generating uncompromised synthetic data could significantly benefit external researchers performing secondary analyses by providing unlimited access to information while fulfilling pertinent regulations. However, the original data to be synthesized (e.g., data acquired in Living Labs) may consist of subjects’ metadata (static) and a longitudinal component (set of time-dependent measurements), making it challenging to produce coherent synthetic counterparts. Methods: Three synthetic time series generation approaches were defined and compared in this work: only generating the metadata and coupling it with the real time series from the original data (A1), generating both metadata and time series separately to join them afterwards (A2), and jointly generating both metadata and time series (A3). The comparative assessment of the three approaches was carried out using two different synthetic data generation models: the Wasserstein GAN with Gradient Penalty (WGAN-GP) and the DöppelGANger (DGAN). The experiments were performed with three different healthcare-related longitudinal datasets: Treadmill Maximal Effort Test (TMET) measurements from the University of Malaga (1), a hypotension subset derived from the MIMIC-III v1.4 database (2), and a lifelogging dataset named PMData (3). Results: Three pivotal dimensions were assessed on the generated synthetic data: resemblance to the original data (1), utility (2), and privacy level (3). The optimal approach fluctuates based on the assessed dimension and metric. Conclusion: The initial characteristics of the datasets to be synthesized play a crucial role in determining the best approach. Coupling synthetic metadata with real time series (A1), as well as jointly generating synthetic time series and metadata (A3), are both competitive methods, while separately generating time series and metadata (A2) appears to perform more poorly overall. © 2024, The Author(s).</t>
  </si>
  <si>
    <t>Synthetic data mimics the statistical properties of real-world datasets while removing reference to sensitive or confidential information in the original dataset (Quintana, 2020). Synthetic data is also useful for general model testing and development, with many methods available for generating data from machine learning models (Raghunathan, 2021). Although not widely used in the context of ecological and environmental modelling, synthetic data can support and accelerate model testing and analyses where rightsholders are sensitive to data disclosure for study areas, or data collection is expensive. In the context of reef modelling, synthetic data can be used to support model analyses that can be published without referring to specific sites, reefs, or study areas. This is desirable in the context of decision support for restoration of the Great Barrier Reef. The Reef has many stakeholders and release of early modelling results for intervention scenarios for specific areas would be premature until management or intervention strategy options have been discussed with stakeholders and/or rightsholders. Synthetic data allows a path to publish model and method demonstrations to share knowledge with the reef decision support community without prematurely suggesting policy recommendations for reefs which are sensitive to rightsholders or stakeholders. We showcase a synthetic data pipeline developed for the reef decision-support system ADRIA (Adaptive Dynamic Reef Intervention Algorithms), using methods from the Python package Synthetic Data Vault (Patki et al., 2016) and others. The synthetic data models are developed to emulate the statistics of case-study reefs for publishing decision-support tool demonstrations, testing and method validation without revealing sensitive reef site information. This pipeline includes developing models for tabular (benthic/compositional reef data), spatial-temporal (wave and heat stress data) and spatial network data (coral larval connectivity). Conditional sampling methods which connect spatial relationships across datasets are used to develop synthetic reef data packages which mimic the statistical properties of the original dataset. The utility of the synthetic data is demonstrated on a sample reef data package, and methods used for anonymizing the data are detailed. The results are discussed in the context of formalizing synthetic data for reef modelling. All synthetic data code is available at ADRIA-synthetic-data/README.md at v0.1.0 · open-AIMS/ADRIA-synthetic-data (github.com), DOI: https://doi.org/10.5281/zenodo.10158323. © 2023</t>
  </si>
  <si>
    <t>Purpose: The phase of a MRI signal is used to encode the velocity of blood flow. Phase unwrapping artifacts may appear when aiming to improve the velocity-to-noise ratio (VNR) of the measured velocity field. This study aims to compare various unwrapping algorithms on ground-truth synthetic data generated using computational fluid dynamics (CFD) simulations. Methods: We compare four different phase unwrapping algorithms on two different synthetic datasets of four-dimensional flow MRI and 26 datasets of 2D PC-MRI acquisitions including the ascending and descending aorta. The synthetic datasets are constructed using CFD simulations of an aorta with a coarctation, with different levels of spatiotemporal resolutions and noise. The error of the unwrapped images was assessed by comparison against the ground truth velocity field in the synthetic data and dual-VENC reconstructions in the in vivo data. Results: Using the unwrapping algorithms, we were able to remove aliased voxels in the data almost entirely, reducing the L2-error compared to the ground truth by 50%–80%. Results indicated that the best choice of algorithm depend on the spatiotemporal resolution and noise level of the dataset. Temporal unwrapping is most successful with a high temporal and low spatial resolution ((Figure presented.) ms, (Figure presented.) mm), reducing the L2-error by 70%–85%, while Laplacian unwrapping performs better with a lower temporal or better spatial resolution ((Figure presented.) ms, (Figure presented.) mm), especially for signal-to-noise ratio (SNR) 12 as opposed to SNR 15, with an error reduction of 55%–85% compared to the 50%–75% achieved by the Temporal method. The differences in performance between the methods are statistically significant. Conclusions: The temporal method and spatiotemporal Laplacian method provide the best results, with the spatiotemporal Laplacian being more robust. However, single- (Figure presented.) methods only situationally and not generally reach the performance of dual- (Figure presented.) unwrapping methods. © 2023 The Authors. Magnetic Resonance in Medicine published by Wiley Periodicals LLC on behalf of International Society for Magnetic Resonance in Medicine.</t>
  </si>
  <si>
    <t>Generating synthetic solar irradiance data through computational methods has become an attractive approach, especially when obtaining accurate measurements from historical observations or satellite-derived estimates is not feasible. Since solar photovoltaic energy production is influenced by variable weather conditions, having reliable solar irradiance data is crucial for evaluating the performance of photovoltaic systems accurately. In this paper, we propose two methods, namely stochastic method, and bootstrap method, to generate one-day synthetic solar irradiance data at a minimum 60-minute time resolution. Both techniques consider dynamic meteorological behavior and maintain the physical significance of the observed data, effectively capturing the intermittent nature of solar irradiance. Validations were performed for five sites with different climate conditions and significant geographical separation, and different time resolutions, through various metrics, including variability, statistical distribution, and energy production, which demonstrated mean average percentage errors as low as 2.1% for intraday irradiance fluctuations, statistical distribution goodness-of-fit up to 80%, and discrepancy for energy production close to 2.4%. results verify the applicability of the proposed methods regardless the time resolution, the location of the measured data and the procedure to record it (i.e., from ground weather stations or satellite-derived estimates). We also evaluated the computational performance of the proposed methods, synthetic, where the elapsed time to generate the synthetic data takes less than a minute to generate a hundred one-day solar irradiance time series. The novelty of the proposed methods is that it is only needed the information of a single month to generate representative synthetic solar irradiance one-day sequences generated for five climate conditions without the need of a training process (i.e., iterative adjustments of the parameters), being useful for pre-feasibility studies of the photovoltaic project and to train machine learning algorithms that deals with time series. To encourage the reproducibility of the research presented in this paper, the proposed methods to generate synthetic solar irradiance data are freely available in a well-documented GitHub repository from https://github.com/salazarna/synthetic-irradiance-sequence. © 2023 The Author(s)</t>
  </si>
  <si>
    <t>In this study, we present a novel approach to estimating the Hurst exponent of time series data using a variety of machine learning algorithms. The Hurst exponent is a crucial parameter in characterizing long-range dependence in time series, and traditional methods such as Rescaled Range (R/S) analysis and Detrended Fluctuation Analysis (DFA) have been widely used for its estimation. However, these methods have certain limitations, which we sought to address by modifying the R/S approach to distinguish between fractional Lévy and fractional Brownian motion, and by demonstrating the inadequacy of DFA and similar methods for data that resembles fractional Lévy motion. This inspired us to utilize machine learning techniques to improve the estimation process. In an unprecedented step, we train various machine learning models, including LightGBM, MLP, and AdaBoost, on synthetic data generated from random walks, namely fractional Brownian motion and fractional Lévy motion, where the ground truth Hurst exponent is known. This means that we can initialize and create these stochastic processes with a scaling Hurst/scaling exponent, which is then used as the ground truth for training. Furthermore, we perform the continuous estimation of the scaling exponent directly from the time series, without resorting to the calculation of the power spectrum or other sophisticated preprocessing steps, as done in past approaches. Our experiments reveal that the machine learning-based estimators outperform traditional R/S analysis and DFA methods in estimating the Hurst exponent, particularly for data akin to fractional Lévy motion. Validating our approach on real-world financial data, we observe a divergence between the estimated Hurst/scaling exponents and results reported in the literature. Nevertheless, the confirmation provided by known ground truths reinforces the superiority of our approach in terms of accuracy. This work highlights the potential of machine learning algorithms for accurately estimating the Hurst exponent, paving new paths for time series analysis. By marrying traditional finance methods with the capabilities of machine learning, our study provides a novel contribution towards the future of time series data analysis. © 2023 by the authors.</t>
  </si>
  <si>
    <t>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t>
  </si>
  <si>
    <t>Accurate load forecasting can bring economic benefits and scheduling optimization. The complexity and uncertainty arising from the coupling of different energy sources in integrated energy systems pose challenges for simultaneously predicting multiple target load sequences. Existing data-driven methods for load forecasting in integrated energy systems use multi-task learning to address these challenges. When determining the input data for multi-task learning, existing research primarily relies on data correlation analysis and considers the influence of external environmental factors in terms of feature engineering. However, such feature engineering methods lack the utilization of the characteristics of multi-target sequences. In leveraging the characteristics of multi-target sequences, language generation models trained on textual logic structures and other sequence features can generate synthetic data that can even be applied to self-training to improve model performance. This provides an idea for feature engineering in data-driven time-series forecasting models. However, because time-series data are different from textual data, existing transformer-based language generation models cannot be directly applied to generating time-series data. In order to consider the characteristics of multi-target load sequences in integrated energy system load forecasting, this paper proposed a generative tractive network (GTN) model. By selectively utilizing appropriate autoregressive feature data for temporal data, this model facilitates feature mining from time-series data. This model is capable of analyzing temporal data variations, generating novel synthetic time-series data that align with the intrinsic temporal patterns of the original sequences. Moreover, the model can generate synthetic samples that closely mimic the variations in the original time series. Subsequently, through the integration of the GTN and autoregressive feature data, various prediction models are employed in case studies to affirm the effectiveness of the proposed methodology. © 2023 by the authors.</t>
  </si>
  <si>
    <t>Fault prognosis is an important area of research that aims to predict and diagnose faults in complex systems. The sudden failure of industrial components can have adverse consequences for an organisation in terms of time, cost and workflow. It is, therefore, critical to ensure the maintenance of equipment components in optimal condition in order to avoid downtime that may cause significant disruption. Due to this reason, in recent years, there has been an increasing interest in creating innovative methods for fault prognosis that can increase system reliability and reduce maintenance costs. Gear pumps are widely utilised in a variety of industrial applications, and their reliability and effectiveness are crucial for achieving optimal system performance. Gear pumps, on the other hand, are prone to malfunctions and failures, which can result in substantial downtime and maintenance costs. The challenge is to develop a fault prognosis approach that is reliable and accurate enough to detect and diagnose defects in a gear pump before they cause system failures. This paper proposes a novel computational strategy for the fault prognosis of an external gear pump using Machine Learning (ML) approaches. Due to the unavailability of sufficient experimental data in the vicinity of failure mechanisms, a novel approach to generating a high-fidelity in-silico dataset via a Computational Fluid Dynamic (CFD) model of the gear pump in healthy and faulty working conditions is presented. However, considering the computational demand for rerunning the same CFD simulations, novel synthetic data generation techniques are implemented by perturbing the frequency content of the time series to recreate other working conditions and constructing degradation behaviour using linear and cubic interpolation methods for run-to-failure scenarios. The synthetically created datasets are used to train the underlying ML metamodel for fault prognosis. Two types of ML algorithms are employed for fault prognosis: Multilayer Perceptron (MLP) and Support Vector Machine (SVM) algorithms. A series of numerical examples are shown, allowing us to infer that the proposed modelling technique is feasible in an industrial setting and that employing the MLP algorithm delivers superior fault prognosis results when compared to SVM. Furthermore, datasets generated using the cubic interpolation method have lower prediction errors than datasets generated using the linear interpolation method due to the smoother degradation behaviour in the data. © 2023 The Author(s)</t>
  </si>
  <si>
    <t>Landslides are destructive natural disasters that cause catastrophic damage and loss of life worldwide. Accurately predicting landslide displacement enables effective early warning and risk management. However, the limited availability of on-site measurement data has been a substantial obstacle in developing data-driven models, such as state-of-the-art machine learning (ML) models. To address these challenges, this study proposes a data augmentation framework that uses generative adversarial networks (GANs), a recent advance in generative artificial intelligence (AI), to improve the accuracy of landslide displacement prediction. The framework provides effective data augmentation to enhance limited datasets. A recurrent GAN model, RGAN-LS, is proposed, specifically designed to generate realistic synthetic multivariate time series that mimics the characteristics of real landslide on-site measurement data. A customized moment-matching loss is incorporated in addition to the adversarial loss in GAN during the training of RGAN-LS to capture the temporal dynamics and correlations in real time series data. Then, the synthetic data generated by RGAN-LS is used to enhance the training of long short-term memory (LSTM) networks and particle swarm optimization-support vector machine (PSO-SVM) models for landslide displacement prediction tasks. Results on two landslides in the Three Gorges Reservoir (TGR) region show a significant improvement in LSTM model prediction performance when trained on augmented data. For instance, in the case of the Baishuihe landslide, the average root mean square error (RMSE) increases by 16.11%, and the mean absolute error (MAE) by 17.59%. More importantly, the model's responsiveness during mutational stages is enhanced for early warning purposes. However, the results have shown that the static PSO-SVM model only sees marginal gains compared to recurrent models such as LSTM. Further analysis indicates that an optimal synthetic-to-real data ratio (50% on the illustration cases) maximizes the improvements. This also demonstrates the robustness and effectiveness of supplementing training data for dynamic models to obtain better results. By using the powerful generative AI approach, RGAN-LS can generate high-fidelity synthetic landslide data. This is critical for improving the performance of advanced ML models in predicting landslide displacement, particularly when there are limited training data. Additionally, this approach has the potential to expand the use of generative AI in geohazard risk management and other research areas. © 2024 Institute of Rock and Soil Mechanics, Chinese Academy of Sciences</t>
  </si>
  <si>
    <t>The water is the main pivotal sources of irrigation in agricultural activities and affects human daily activities such as drinking. The water quality has a significant impact on various aspects and thus this review aims to addresses existing problems related to water quality prediction methods that have been found in the literature. We explore numerous quality parameters incorporated in the modelling process to measure the quality of water. Furthermore, we review the commonly adopted artificial intelligence-based models which have been utilized to forecast the water quality. 83 studies published from 2009 to 2023 were selected and reviewed based on their success in modelling and forecasting the water quality in multiple regions. We compared these articles in terms of parameters, modelling algorithms, time scale scenarios, and performance measurement indicators. This paper is beneficial to researchers that have interests to conduct future studies related to water quality forecasting. Additionally, we discuss a variety of modelling methods such as deep learning (DL) that have proven to boost the efficiency compared to traditional machine learning (ML) models. As a result, the hybrid-DL models were found to outperform other models such as standalone ML, standalone DL, and hybrid-ML. This study shows a significant limitation of the data-hungry DL models which require a big data size for modelling. Hence, at the end of this review study, we discuss the potential of some methods such as generative adversarial networks (GANs) and attention-based transformer to open the door for water quality prediction improvement. GAN has shown promising performance in other domains for synthetic data generation. The potential usage of GAN for water quality domain can overcome the limitations of lack of data and enhance the performance of the predictive models reviewed in this study. Similarly, transformer was found to be state of the art model for time series prediction and thus it can be good candidate to predict water quality. © 2023, The Author(s) under exclusive licence to International Center for Numerical Methods in Engineering (CIMNE).</t>
  </si>
  <si>
    <t>Training data for sporadically occurring events or anomalous targets is always an issue leading to an imbalance or under-representation in machine learning tasks. Synthetic data can aid in several different ways, such as the generation of suitable numbers of training images and, consequently, this data is often pre-labeled as part of the synthetic image generation process. The quality of this synthetic data can be questioned as to the efficacy of the task, but there is often an opportunity to look at how that quality affects your ultimate objective. For an overhead imagery task, does one need a complete, physically accurate simulation of all the optical, atmospheric, and sensor properties, or does a”quick-and-dirty” visible wavelength simulation suffice? For all intents and purposes, this is surely dependent on the task at hand. When it is impossible or impractical to collect real labeled data, simulated data may be the only option. In active research being conducted by the Digital Imaging and Remote Sensing laboratory in the Chester F. Carlson Center for Imaging Science at the Rochester Institute of Technology, researchers are focusing on the estimation of the volume of condensed water vapor plumes that are generated from mechanical draft cooling towers, at a variety of facilities, using various modalities of remote sensing data from different imaging platforms. Prior research has supported the use of machine learning for plume segmentation and multi-view geometry techniques for three-dimensional reconstruction and subsequent volume estimation. To this point, real imagery has been collected from the ground and small unmanned aircraft systems with the end goal of exploring other potential collection platforms. This research focuses on the training of a U-Net model to mask and segment these condensed water vapor plumes from other objects in the scene. The U-Net model and segmentation process has been successfully previously applied to real, low-altitude imagery and this research focuses on the use and application of the model through the use of simulated imagery. Several aspects of the simulation are of interest; how physically accurate do the scattering properties of the plume data need to be, how critical is the understanding of in situ meteorological conditions, how dependent is the process on the temporal and geographic variety in the data, how important is scene clutter and background type? The synthetic data used in this study was generated using the Digital Imaging and Remote Sensing Image Generation (DIRSIG) simulation environment and used to derive the inference and segmentation model to be tested on real imagery. While the trained artificial intelligence model performed consistently well when evaluated with synthetic imagery, the accuracy seen in the synthetic dataset did not translate into comparable results when evaluated with real imagery. However, the successes seen with the synthetic imagery and instances of real imagery results indicate that this binary classification and subsequent volume estimation is feasible to accomplish with high levels of accuracy in the future. © 2024 SPIE.</t>
  </si>
  <si>
    <t>The closure phase, which is a circular summation of the phases of the three multilooked interferograms, comprises a geophysical component and phase noise. In agricultural regions of southern Spain, encompassing both open crop fields and greenhouses, the closure phases constructed from Sentinel-1 acquisitions consistently exhibit positive signatures. The evolution of these observations appears to be related to the phenological stages of plants, as evidenced by crop calendars. Moreover, the signatures of closure phases stand out as a potential indicator of vegetation development under dense vegetation conditions when compared with coherence and normalized radar cross section (NRCS). Two existing models, one based on dielectric variation in the subsurface and another on volume scattering combined with perpendicular baselines, do not explain observed time series. Therefore, the presence of these positive closure phases implies the existence of supplementary factors contributing to closure phases associated with plant development. In this context, we explore two potential factors: variations in dielectric properties within crop canopies and the line-of-sight (LoS) motion of crops. These factors are considered to establish connections between temporal changes in vegetation parameters and observed closure phase signatures. Regarding the first factor, we characterize the crop canopies using the dielectric constant of an equivalent medium, thereby capturing changes in wave propagation within the canopies due to leaves and vertical stalks' development throughout the crop growth stages. We then model their contributions to closure phases in a manner analogous to an existing soil moisture model. Using realistic vegetation parameters derived from in situ measurements, this forward model generates synthetic data comparable in magnitude to the observations. As for the second factor, we propose an additional contributing mechanism to closure phases - skewed motion in the radar LoS direction induced by plant growth. This motion model is mathematically verified under a small-motion approximation. Both the models offer valuable insights into the origins of geophysical closure phases. © 1980-2012 IEEE.</t>
  </si>
  <si>
    <t>Seasonal rainfall forecasts from the West African Regional Climate Outlook Forum (RCOF) are essential for adapting to climate variability. However, their temporal aggregated nature is a strong limitation, especially when used with impact models requiring daily resolution, such as hydrological or crop models. To address this issue, this study proposes a temporal disaggregation method for these forecasts using in situ data from two districts (Kandi and Parakou) in northern Benin, spanning from 1971 to 2020. A resampling technique was used to construct a daily historical record that aligns with seasonal rainfall forecasts. Three stochastic disaggregation models for rainfall (SRGs) were developed, including two parametric models (SRG1 and SRG2) and one semiparametric (SRG3). Their parameters were estimated from the resampled record to generate daily synthetic data replicating the forecasts. Evaluation of the SRGs revealed that SRG2, which combined a first-order Markov chain with a mixed exponential distribution, performs well in simulating various characteristics of the rainy season, including dry spells, wet spells and daily precipitations. Furthermore, SRG2 maintained the trends of the initial forecasts and outperformed SRG1 and SRG3, as confirmed by the chi-square test. Indeed, a good agreement was observed between the probabilities of the initial prediction and those calculated from the temporal disaggregation with the SRG2 method. Also, for the forecasts expressed by probabilities 15–35–50 and 20–50–30, the cumulative distribution function curves (CDF) of the SRGs exhibited appropriate shifts compared to climatology. These forecasts were specific to the Kandi area in 2008 and 2003, respectively, during the West African RCOFs. Although this study focused specifically on the Kandi and Parakou districts, the temporal disaggregation methodology used can be applied to other locations within West Africa or other RCOFs worldwide. This study offers valuable guidance for generating sector-specific seasonal forecasts for the West African region. © 2023 The Authors. International Journal of Climatology published by John Wiley &amp; Sons Ltd on behalf of Royal Meteorological Society.</t>
  </si>
  <si>
    <t>Background: Automated coaches (eCoach) can help people lead a healthy lifestyle (e.g., reduction of sedentary bouts) with continuous health status monitoring and personalized recommendation generation with artificial intelligence (AI). Semantic ontology can play a crucial role in knowledge representation, data integration, and information retrieval. Methods: This study proposes a semantic ontology model to annotate the AI predictions, forecasting outcomes, and personal preferences to conceptualize a personalized recommendation generation model with a hybrid approach. This study considers a mixed activity projection method that takes individual activity insights from the univariate time-series prediction and ensemble multi-class classification approaches. We have introduced a way to improve the prediction result with a residual error minimization (REM) technique and make it meaningful in recommendation presentation with a Naïve-based interval prediction approach. We have integrated the activity prediction results in an ontology for semantic interpretation. A SPARQL query protocol and RDF Query Language (SPARQL) have generated personalized recommendations in an understandable format. Moreover, we have evaluated the performance of the time-series prediction and classification models against standard metrics on both imbalanced and balanced public PMData and private MOX2-5 activity datasets. We have used Adaptive Synthetic (ADASYN) to generate synthetic data from the minority classes to avoid bias. The activity datasets were collected from healthy adults (n = 16 for public datasets; n = 15 for private datasets). The standard ensemble algorithms have been used to investigate the possibility of classifying daily physical activity levels into the following activity classes: sedentary (0), low active (1), active (2), highly active (3), and rigorous active (4). The daily step count, low physical activity (LPA), medium physical activity (MPA), and vigorous physical activity (VPA) serve as input for the classification models. Subsequently, we re-verify the classifiers on the private MOX2-5 dataset. The performance of the ontology has been assessed with reasoning and SPARQL query execution time. Additionally, we have verified our ontology for effective recommendation generation. Results: We have tested several standard AI algorithms and selected the best-performing model with optimized configuration for our use case by empirical testing. We have found that the autoregression model with the REM method outperforms the autoregression model without the REM method for both datasets. Gradient Boost (GB) classifier outperforms other classifiers with a mean accuracy score of 98.00%, and 99.00% for imbalanced PMData and MOX2-5 datasets, respectively, and 98.30%, and 99.80% for balanced PMData and MOX2-5 datasets, respectively. Hermit reasoner performs better than other ontology reasoners under defined settings. Our proposed algorithm shows a direction to combine the AI prediction forecasting results in an ontology to generate personalized activity recommendations in eCoaching. Conclusion: The proposed method combining step-prediction, activity-level classification techniques, and personal preference information with semantic rules is an asset for generating personalized recommendations. © 2023, The Author(s).</t>
  </si>
  <si>
    <t>Background and objective: Healthcare datasets are plagued by issues of data scarcity and class imbalance. Clinically validated virtual patient (VP) models can provide accurate in-silico representations of real patients and thus a means for synthetic data generation in hospital critical care settings. This research presents a realistic, time-varying mechanically ventilated respiratory failure VP profile synthesised using a stochastic model. Methods: A stochastic model was developed using respiratory elastance (Ers) data from two clinical cohorts and averaged over 30-minute time intervals. The stochastic model was used to generate future Ers data based on current Ers values with added normally distributed random noise. Self-validation of the VPs was performed via Monte Carlo simulation and retrospective Ers profile fitting. A stochastic VP cohort of temporal Ers evolution was synthesised and then compared to an independent retrospective patient cohort data in a virtual trial across several measured patient responses, where similarity of profiles validates the realism of stochastic model generated VP profiles. Results: A total of 120,000 3-hour VPs for pressure control (PC) and volume control (VC) ventilation modes are generated using stochastic simulation. Optimisation of the stochastic simulation process yields an ideal noise percentage of 5–10% and simulation iteration of 200,000 iterations, allowing the simulation of a realistic and diverse set of Ers profiles. Results of self-validation show the retrospective Ers profiles were able to be recreated accurately with a mean squared error of only 0.099 [0.009–0.790]% for the PC cohort and 0.051 [0.030–0.126]% for the VC cohort. A virtual trial demonstrates the ability of the stochastic VP cohort to capture Ers trends within and beyond the retrospective patient cohort providing cohort-level validation. Conclusion: VPs capable of temporal evolution demonstrate feasibility for use in designing, developing, and optimising bedside MV guidance protocols through in-silico simulation and validation. Overall, the temporal VPs developed using stochastic simulation alleviate the need for lengthy, resource intensive, high cost clinical trials, while facilitating statistically robust virtual trials, ultimately leading to improved patient care and outcomes in mechanical ventilation. © 2023 Elsevier B.V.</t>
  </si>
  <si>
    <t>A topic of growing interest in computational neuroscience is the discovery of fundamental principles underlying global dynamics and the self-organization of the brain. In particular, the notion that the brain operates near criticality has gained considerable support, and recent work has shown that the dynamics of different brain states may be modeled by pairwise maximum entropy Ising models at various distances from a phase transition, i.e., from criticality. Here we aim to characterize two brain states (psychedelics-induced and placebo) as captured by functional magnetic resonance imaging (fMRI), with features derived from the Ising spin model formalism (system temperature, critical point, susceptibility) and from algorithmic complexity. We hypothesized, along the lines of the entropic brain hypothesis, that psychedelics drive brain dynamics into a more disordered state at a higher Ising temperature and increased complexity. We analyze resting state blood-oxygen-level-dependent (BOLD) fMRI data collected in an earlier study from fifteen subjects in a control condition (placebo) and during ingestion of lysergic acid diethylamide (LSD). Working with the automated anatomical labeling (AAL) brain parcellation, we first create “archetype” Ising models representative of the entire dataset (global) and of the data in each condition. Remarkably, we find that such archetypes exhibit a strong correlation with an average structural connectome template obtained from dMRI (r = 0.6). We compare the archetypes from the two conditions and find that the Ising connectivity in the LSD condition is lower than the placebo one, especially in homotopic links (interhemispheric connectivity), reflecting a significant decrease of homotopic functional connectivity in the LSD condition. The global archetype is then personalized for each individual and condition by adjusting the system temperature. The resulting temperatures are all near but above the critical point of the model in the paramagnetic (disordered) phase. The individualized Ising temperatures are higher in the LSD condition than the placebo condition (p = 9 × 10−5). Next, we estimate the Lempel-Ziv-Welch (LZW) complexity of the binarized BOLD data and the synthetic data generated with the individualized model using the Metropolis algorithm for each participant and condition. The LZW complexity computed from experimental data reveals a weak statistical relationship with condition (p = 0.04 one-tailed Wilcoxon test) and none with Ising temperature (r(13) = 0.13, p = 0.65), presumably because of the limited length of the BOLD time series. Similarly, we explore complexity using the block decomposition method (BDM), a more advanced method for estimating algorithmic complexity. The BDM complexity of the experimental data displays a significant correlation with Ising temperature (r(13) = 0.56, p = 0.03) and a weak but significant correlation with condition (p = 0.04, one-tailed Wilcoxon test). This study suggests that the effects of LSD increase the complexity of brain dynamics by loosening interhemispheric connectivity—especially homotopic links. In agreement with earlier work using the Ising formalism with BOLD data, we find the brain state in the placebo condition is already above the critical point, with LSD resulting in a shift further away from criticality into a more disordered state. Copyright: © 2023 Ruffini et al. This is an open access article distributed under the terms of the Creative Commons Attribution License, which permits unrestricted use, distribution, and reproduction in any medium, provided the original author and source are credited.</t>
  </si>
  <si>
    <t>The development of technologies such as cloud computing, IoT, and social networks caused the amount of data generated daily to grow at an incredible rate, giving birth to the trend of Big Data. Big data has emerged in the healthcare field, thanks to the introduction of new tools producing massive amounts of structured and unstructured data. For this reason, medical institutions are moving towards a data-based healthcare, with the goal of leveraging this data to support clinical decision-making through suitable information systems. This comes with the need to evaluate their performance. One of the techniques commonly used is modeling, which consists in performing an evaluation of a model of the system under analysis, without actually implementing it. However, to make an adequate performance assessment of Big Data systems, we need a diversity of volumes and speeds that, due to the sensitivity of data concerning healthcare, is not available. While in other fields this problem is usually solved through the use of synthetic data generators, in healthcare these are few and not specialized in performance evaluation. Therefore, this work focuses on the creation of a synthetic data generator for evaluating the performance of a Big Data system model for healthcare. The dataset used as a reference for creating the generator is MIMIC-III, which contains the digital health records of thousands of patients collected over a time span of multiple years. First, we perform an analysis of the dataset, adopting multiple distribution fitting techniques (e.g., phase-type fitting) to model the temporal distribution of the data. Then, we develop a generator structured as a multi-module library to allow the customization of each component, specifically we propose a multiformalism model to reproduce the patient behavior inside the hospital. Finally, we test the generator by evaluating the performance in different scenarios. Through these experiments, we show the granular control that the generator offers over the synthetic data produced, and the simplicity with which it can be adapted to different uses. © 2023, The Author(s), under exclusive license to Springer Nature Switzerland AG.</t>
  </si>
  <si>
    <t>Extreme events are typically defined as rare or unpredictable events that deviate significantly from typical behavior. Despite this, objective criteria for extreme events have yet to be established. Rareness may be characterized by certain scales or spatial and temporal boundaries, while intensity is an indication of an event’s potential to cause a significant change. One of the most prominent occurrences of extreme events in both neuroscience and medicine is in the case of epileptic seizures [1]. In speech synthesis, vocoder networks like WaveNet [2] generate audio. The model is a multi-layer convolutional neural network that functions as a causal filter and doesn’t predict the future. Due to this quality, the vocoder may have potential in time series prediction. Audio time series can be regarded as a dynamic system characterized by unpredictable switching regimes. For instance, transitioning from one letter to another can result in significant deviations in amplitude, similar to extreme events. This network receives r previous input counts known as a receptive field, and uses them to predict the next sample. The network is tree-like in structure, with exponentially increasing distances between subsequent layers of inputs. This is a necessary feature since the receptive field r is usually quite large, on the order of one or two thousand. Without this exponential increase in distance, the number of layers would depend linearly on r. Recurrent neural networks pose a challenge in optimizing the loss function when predicting time series sequences, as they tend to predict samples very similar to the previous one, causing the network to converge towards the mode. However, in a convolutional network, the output to the model will be longer due to the large receptive field. In the case of sound analysis, for instance, multiple oscillations occur within a given timeframe and the network does not elevate any specific sample. The study used artificial data generated from two coupled Hidmarsh–Rose neurons with chemical synaptic couplings. The observed variable was determined by the biological significance of the system, specifically the total membrane potential. The results exhibited extreme events across various coupling parameter values. Based on prior research [3], a numerical standard was selected for the events. The WaveNet vocoder model exhibits a 91% accuracy rate and 82% recall rate when forecasting extreme events of the same width as the prediction. It is noteworthy that recall is crucial in the forecast of extreme events since it identifies instances where the model predicted falsely that an extreme event would not occur. © 2023, Human Stem Cell Institute. All rights reserved.</t>
  </si>
  <si>
    <t>Passive seismic interferometry is a vastly generalized blind deconvolution question, where different paths through the Earth correspond to different channels called Green's functions; the sources are completely incoherent and not shared by the channels, and the question is to estimate paths (channels) that are not present in the dataset. SI, turning noise to signal, has numerous applications, from monitoring industrial activities to crustal structure investigation. No standard method of signal processing will solve SI. Instead, domain scientists resort to a simple cross-correlation operation, a.k.a. correlogram, which can retrieve the Green's function directly, but only under restrictive assumptions of ergodicity (energy equipartitioning) of the random process generating the seismic source. However, in practice, correlograms are not equal to the empirical Green's function, because these assumptions are generally far from being satisfied in realistic situations. In the framework of supervised learning, we propose to train deep neural networks (NNs) to overcome two limitations of correlation-based SI: the temporal limitation of passive recordings and the spatial limitation of the random source distribution. Deep NNs are trained to implicitly find the relationship between the empirical Green's functions and the correlograms and then used to extract the correct Green's functions from ambient noise. The input of the network is correlograms (a virtual shot gather), and the desired output is the empirical Green's function (the active shot gather). The NN can often retrieve Green's functions from 5-min passive recordings with acceptable accuracy in our synthetic example. Although an exact estimation of the source locations may not be necessary, a prior knowledge of the source directionality (through a preliminary beamforming step) is helpful when training the NN to mitigate the challenges associated with inhomogeneous source distributions (directional wave fields). In this work, all the numerical examples are based on the retrieval of P-wave reflections in the exploration scale and are conducted on synthetic data. We use a modified ResNet in our numerical experiments.  © 2012 IEEE.</t>
  </si>
  <si>
    <t>Drought legacies in radial tree growth are an important feature of variability in biomass accumulation and are widely used to characterize forest resilience to climate change. Defined as a deviation from normal growth, the statistical significance of legacy effects depends on the definition of “normal”—expected growth under average conditions—which has not received sufficient scrutiny. We re-examined legacy effect analyses using the International Tree-Ring Data Bank (ITRDB) and then produced synthetic tree-ring data to disentangle four key variables influencing the magnitude of legacy effects. We hypothesized that legacy effects (i) are mainly influenced by the auto-correlation of the radial growth time series (phi), (ii) depend on climate-growth cross-correlation (rho), (iii) are directly proportional to the inherent variability of the growth time series (standard deviation, SD), and (iv) scale with the chosen extreme event threshold. Using a data simulation approach, we were able to reproduce observed lag patterns, demonstrating that legacy effects are a direct outcome of ubiquitous biological memory. We found that stronger legacy effects for conifers compared to angiosperms is a consequence of their higher auto-correlation, and that the detectability of legacy effects following rare drought events at individual sites is compromised by strong background stochasticity. Synthesis. We propose two pathways forward to improve the assessment and interpretation of legacy effects: First, we highlight the need to account for auto-correlated residuals of climate-growth regression models a posteriori, thereby retrospectively adjusting expectations for “normal” growth variability. Alternatively, we recommend including lagged climate variables in regression models a priori. By doing so, the magnitude of detected legacy effects is greatly reduced and biological memory is directly attributed to antecedent climatic drivers. We argue that future analyses should focus on understanding the functional reasons for how and why key statistical parameters describing this biological memory differ across species and sites. These two pathways should also stimulate improved process-based representation of vegetation carbon dynamics in mechanistic models. © 2022 The Authors. Journal of Ecology © 2022 British Ecological Society.</t>
  </si>
  <si>
    <t>Fractional cover time series of photosynthetic vegetation (PV), non-photosynthetic vegetation (NPV), and soil from remote sensing provide essential detail to understand how grasslands are affected by recent and future drought periods in the 21st century. In this regard, Sentinel-2A/B offer frequent large-area observations, which have not yet been fully exploited for a spatially continuous drought monitoring of highly dynamic Central European grasslands. In this study, we developed a generalized drought monitoring framework for Central European grasslands linking Sentinel-2 data, field survey information, and spectral unmixing. We first implemented a consistent and repeatable strategy to obtain a grassland spectral library supported by the Europe-wide Land Use/Cover Area frame statistical Survey (LUCAS) and multitemporal Sentinel-2 data. Our library captured the spectral variability of PV, NPV, and soil cover from 12 grassland areas distributed along typical environmental and land use gradients of Central Europe. We trained a generalized regression-based unmixing model with synthetic data generated from the spectral library and compared fractional cover estimates to a multitemporal reference dataset. PV, NPV, and soil were estimated with good accuracy, achieving MAEs of 6.54%, 13.7%, and 12.2%, respectively. Local unmixing models trained on area-specific library subsets were overall outperformed by the generalized model highlighting the value of a comprehensive grassland library for generalized spectral unmixing. Based on fractional cover time series from 2017 to 2021, we calculated time series of the grassland-specific Normalized Difference Fraction Index (NDFI) capturing proportions of NPV and soil relative to PV. Comparison of annual growing season drought metrics derived from the NDFI to annual meteorological drought statistics from the Standardized Precipitation Evapotranspiration Index (SPEI) as well as the Soil Moisture Index (SMI) revealed widespread drought impacts on grasslands during the persistent drought period in Central Europe from 2018 to 2020. While impacts on grasslands overall closely followed meteorological and soil drought conditions, regionally varying drought metrics underline that local to regional environmental and hydrological conditions shaped the drought response of Central European grasslands. Our study emphasizes the value of combining Sentinel-2 data, field survey information, and spectral unmixing to enable drought monitoring across grassland gradients of Central Europe with Sentinel-2 time series. © 2023 The Authors</t>
  </si>
  <si>
    <t xml:space="preserve">The assimilation of data from Earth observation satellites into numerical models is considered to be the path forward to estimate snow cover distribution in mountain catchments, providing accurate information on the mountainous snow water equivalent (SWE). The land surface temperature (LST) can be observed from space, but its potential to improve SWE simulations remains underexplored. This is likely due to the insufficient temporal or spatial resolution offered by the current thermal infrared (TIR) missions. However, three planned missions will provide global-scale TIR data at much higher spatiotemporal resolution in the coming years. To investigate the value of TIR data to improve SWE estimation, we developed a synthetic data assimilation (DA) experiment at five snow-dominated sites covering a latitudinal gradient in the Northern Hemisphere. We generated synthetic true LST and SWE series by forcing an energy balance snowpack model with the ERA5-Land reanalysis. We used this synthetic true LST to recover the synthetic true SWE from a degraded version of ERA5-Land. We defined different observation scenarios to emulate the revisiting times of Landsat 8 (16ĝ€¯d) and the Thermal infraRed Imaging Satellite for High-resolution Natural resource Assessment (TRISHNA) (3ĝ€¯d) while accounting for cloud cover. We replicated the experiments 100 times at each experimental site to assess the robustness of the assimilation process with respect to cloud cover under both revisiting scenarios. We performed the assimilation using two different approaches: a sequential scheme (particle filter) and a smoother (particle batch smoother). The results show that LST DA using the smoother reduced the normalized root mean square error (nRMSE) of the SWE simulations from 61ĝ€¯% (open loop) to 17ĝ€¯% and 13ĝ€¯% for 16ĝ€¯d revisit and 3ĝ€¯d revisit respectively in the absence of clouds. We found similar but higher nRMSE values by removing observations due to cloud cover but with a substantial increase in the standard deviation of the nRMSE of the replicates, highlighting the importance of revisiting times in the stability of the assimilation performance. The smoother largely outperformed the particle filter algorithm, suggesting that the capability of a smoother to propagate the information along the season is key to exploit LST information for snow modelling. Finally, we have compared the benefit of assimilating LST with synthetic observations of fractional snow cover area (FSCA). LST DA performed better than FSCA DA in all the study sites, suggesting that the information provided by LST is not limited to the duration of the snow season. These results suggest that the LST data assimilation has an underappreciated potential to improve snowpack simulations and highlight the value of upcoming TIR missions to advance snow hydrology.  © Copyright: </t>
  </si>
  <si>
    <t>Accurate sea ice drift information in Fram Strait plays important roles in quantifying the sea ice export through Fram Strait and reducing the uncertainty of the Arctic sea ice loss estimation. Due to the limitations of data sources and algorithms, the existing methods show poor performance in summer sea ice drift retrieval. In this study, a summer daily sea ice drift monitoring method based on time series MODIS data and A-KAZE algorithm was proposed. Furthermore, daily sea ice motions in Fram Strait for 2011—2020 summers (April to September) were retrieved based on the proposed method and the characteristics of sea ice motion in Fram Strait for these ten years were analyzed based on the tracking results. The proposed method was evaluated over a portion of Fram Strait from April 29 to May 5, 2020. The results showed that the proposed method outperformed the classic MCC algorithm in sea ice drift retrieval, with velocity and direction RMSE decreases of 2.13 km • d_1 (73%) and 10° (38%), respectively. Furthermore, the proposed method retrieved more sea ice drift vectors with larger spatial coverage compared with the displacements SIFT and SURF algorithms retrieved. Meanwhile, compared with the daily sea ice motion vectors generated with daily synthetic data, the motion vectors obtained by the proposed method using time series MODIS images covered more areas, with an average increase of 862. 62 kmz (nearly 16 times), which demonstrated that the proposed method greatly reduced the cloud effect on optical data. Furthermore, it was found that the spatial distribution of sea ice velocity in Fram Strait for the last ten years is relatively consistent, showing that the ice velocity in the south of the Strait is higher than that in the north, and the velocity away from the coast is higher than that in the near shore. The annual average summer sea ice velocity in Fram Strait does not show a significant increase or decrease trend, but it shows a downward trend from April to July and an upward trend from August to September. The proposed method provides new idea for daily sea ice drift monitoring in summer and the analysis on summer sea ice velocity in Fram Strait for the last ten years is applicable to the researches such as rapid change of Arctic sea ice. © 2023 Science Press. All rights reserved.</t>
  </si>
  <si>
    <t>Colocation data centers play a pivotal role in the digital era, serving as the backbone for a diverse range of businesses, from startups to large enterprises. The global data center construction market, which reached an approximate value of US 218.88 billion in 2021, is experiencing unprecedented growth. This surge can be attributed to the ever-increasing volume of data, propelled by economic advancements and population expansion. Consequently, long-term private equity firms and real estate investment trusts (REITs) are increasingly drawn to data center investments for their attributes of transparency and accountability. However, data centers face challenges in terms of project lead times and budget constraints, particularly during expansion phases. In response to these challenges, we propose an innovative power forecasting system that takes into account both internal and external demand signals, leading to more accurate and realistic predictions. These predictions serve as valuable guides for resource allocation and utilization. The system lever- ages a combination of data generation, deep learning (DL), and time-series analysis methods, and later, we use it in our future work to proactively address issues such as supply shortages, ensure the maintenance of Service Level Agreements (SLAs), and optimize resource usage. We synthesized a comprehensive dataset tailored to the data center environment using the small dataset provided by S&amp;P Global. This dataset was enriched with macroeconomic data to capture external influences accurately. Subsequently, we conducted a rigorous evaluation, testing various machine learning models, including linear models, transformer-based models, and a multivariate LSTM model. Our experiments revealed that the PatchTST model outperformed the others, providing the most reliable and precise results. The implementation of advanced analytics further enhances energy efficiency, optimizes equipment utilization, and maximizes the effective utilization of floor space within data centers. Furthermore, efficient resource allocation, guided by the power forecasting system, ensures that customer demands are met promptly and effectively.  © 2023 IEEE.</t>
  </si>
  <si>
    <t>Background and Objective: Numerical simulations of blood flow are a valuable tool to investigate the pathophysiology of ascending thoratic aortic aneurysms (ATAA). To accurately reproduce in vivo hemodynamics, computational fluid dynamics (CFD) models must employ realistic inflow boundary conditions (BCs). However, the limited availability of in vivo velocity measurements, still makes researchers resort to idealized BCs. The aim of this study was to generate and thoroughly characterize a large dataset of synthetic 4D aortic velocity profiles sampled on a 2D cross-section along the ascending aorta with features similar to clinical cohorts of patients with ATAA. Methods: Time-resolved 3D phase contrast magnetic resonance (4D flow MRI) scans of 30 subjects with ATAA were processed through in-house code to extract anatomically consistent cross-sectional planes along the ascending aorta, ensuring spatial alignment among all planes and interpolating all velocity fields to a reference configuration. Velocity profiles of the clinical cohort were extensively characterized by computing flow morphology descriptors of both spatial and temporal features. By exploiting principal component analysis (PCA), a statistical shape model (SSM) of 4D aortic velocity profiles was built and a dataset of 437 synthetic cases with realistic properties was generated. Results: Comparison between clinical and synthetic datasets showed that the synthetic data presented similar characteristics as the clinical population in terms of key morphological parameters. The average velocity profile qualitatively resembled a parabolic-shaped profile, but was quantitatively characterized by more complex flow patterns which an idealized profile would not replicate. Statistically significant correlations were found between PCA principal modes of variation and flow descriptors. Conclusions: We built a data-driven generative model of 4D aortic inlet velocity profiles, suitable to be used in computational studies of blood flow. The proposed software system also allows to map any of the generated velocity profiles to the inlet plane of any virtual subject given its coordinate set. © 2023 The Authors</t>
  </si>
  <si>
    <t>With the development of commercial spaceflight, the hot-fire testing of reusable liquid rocket engines (LREs) has also been growing, leading to a significant increase in the amount of data. However, among this large amount of data, the proportion of fault data is very small, and the coverage of fault modes is limited, which poses a challenge to the development of fault diagnosis systems. In addition, due to the high level of confidentiality of the test data, the data is usually not shared with system developers, which becomes a longstanding obstacle to data-driven research in the space industry. In order to address the shortage of partial data, there is a great deal of research on simulation-based method. But the simulation data generating from models are different from that of real environment, which makes little effort to data-driven anomaly detection research. Thus, we explored how Generative Adversarial Networks (GAN) can be utilized for complementing real datasets with time-dynamic property. At the same time, since the synthetic data has the same characteristics as the real data but does not contain complete information, it opens up the possibility of providing confidential data to system developers. As a specific target, the focus of this paper is on synthesizing time series data. The largest challenge is to ensure that the synthetic data has engineering values, such as the relationships on synthetic sequences should be consistent with the original variables. Especially for LREs, there is a strong correlation between the data monitored by some sensors of some components, which cannot be ignored when performing data analysis. Considering this unique temporal correlation, Time Series Generative Adversarial Network (TimeGAN) with three loss functions for objective optimization is developed for this effort. In addition to generate and discriminate modules in traditional GAN, it contains embedding and recovery modules, and introduces hidden latent. We use TimeGAN to learn a test data containing eight sequences and generate realistic "fake data". We used autoregressive moving average models to test the residuals of the individual synthetic sequences and the results demonstrate that this method is well suited for data synthesis of sensory data from LREs. © 2023 IEEE.</t>
  </si>
  <si>
    <t>The use of synthetic data is recognized as a crucial step in the development of neural network-based Artificial Intelligence (AI) systems. While the methods for generating synthetic data for AI applications in other domains have a role in certain biomedical AI systems, primarily related to image processing, there is a critical gap in the generation of time series data for AI tasks where it is necessary to know how the system works. This is most pronounced in the ability to generate synthetic multi-dimensional molecular time series data (subsequently referred to as synthetic mediator trajectories or SMTs); this is the type of data that underpins research into biomarkers and mediator signatures for forecasting various diseases and is an essential component of the drug development pipeline. We argue the insufficiency of statistical and data-centric machine learning (ML) means of generating this type of synthetic data is due to a combination of factors: perpetual data sparsity due to the Curse of Dimensionality, the inapplicability of the Central Limit Theorem in terms of making assumptions about the statistical distributions of this type of data, and the inability to use ab initio simulations due to the state of perpetual epistemic incompleteness in cellular/molecular biology. Alternatively, we present a rationale for using complex multi-scale mechanism-based simulation models, constructed and operated on to account for perpetual epistemic incompleteness and the need to provide maximal expansiveness in concordance with the Maximal Entropy Principle. These procedures provide for the generation of SMT that minimizes the known shortcomings associated with neural network AI systems, namely overfitting and lack of generalizability. The generation of synthetic data that accounts for the identified factors of multi-dimensional time series data is an essential capability for the development of mediator-biomarker based AI forecasting systems, and therapeutic control development and optimization. Copyright © 2023 An and Cockrell.</t>
  </si>
  <si>
    <t>Introduction: Major depressive disorder (MDD) is the most common mental disorder worldwide, leading to impairment in quality and independence of life. Electroencephalography (EEG) biomarkers processed with machine learning (ML) algorithms have been explored for objective diagnoses with promising results. However, the generalizability of those models, a prerequisite for clinical application, is restricted by small datasets. One approach to train ML models with good generalizability is complementing the original with synthetic data produced by generative algorithms. Another advantage of synthetic data is the possibility of publishing the data for other researchers without risking patient data privacy. Synthetic EEG time-series have not yet been generated for two clinical populations like MDD patients and healthy controls. Methods: We first reviewed 27 studies presenting EEG data augmentation with generative algorithms for classification tasks, like diagnosis, for the possibilities and shortcomings of recent methods. The subsequent empirical study generated EEG time-series based on two public datasets with 30/28 and 24/29 subjects (MDD/controls). To obtain baseline diagnostic accuracies, convolutional neural networks (CNN) were trained with time-series from each dataset. The data were synthesized with generative adversarial networks (GAN) consisting of CNNs. We evaluated the synthetic data qualitatively and quantitatively and finally used it for re-training the diagnostic model. Results: The reviewed studies improved their classification accuracies by between 1 and 40% with the synthetic data. Our own diagnostic accuracy improved up to 10% for one dataset but not significantly for the other. We found a rich repertoire of generative models in the reviewed literature, solving various technical issues. A major shortcoming in the field is the lack of meaningful evaluation metrics for synthetic data. The few studies analyzing the data in the frequency domain, including our own, show that only some features can be produced truthfully. Discussion: The systematic review combined with our own investigation provides an overview of the available methods for generating EEG data for a classification task, their possibilities, and shortcomings. The approach is promising and the technical basis is set. For a broad application of these techniques in neuroscience research or clinical application, the methods need fine-tuning facilitated by domain expertise in (clinical) EEG research. Copyright © 2023 Carrle, Hollenbenders and Reichenbach.</t>
  </si>
  <si>
    <t>The proceedings contain 56 papers. The special focus in this conference is on Pattern Recognition and Image Analysis. The topics include: Clustering ECG Time Series for the Quantification of Physiological Reactions to Emotional Stimuli; detecting Loose Wheel Bolts of a Vehicle Using Accelerometers in the Chassis; study and Automatic Translation of Toki Pona; multi-view Infant Cry Classification; fishing Gear Classification from Vessel Trajectories and Velocity Profiles: Database and Benchmark; a Fuzzy Logic Inference System for Display Characterization; enhancing Transferability of Adversarial Audio in Speaker Recognition Systems; Automated Orientation Detection of 3D Head Reconstructions from sMRI Using Multiview Orthographic Projections: An Image Classification-Based Approach; microgliaJ: An Automatic Tool for Microglial Cell Detection and Segmentation; a Deep Approach for Volumetric Tractography Segmentation; synthetic Spermatozoa Video Sequences Generation Using Adversarial Imitation Learning; An Ensemble-Based Phenotype Classifier to Diagnose Crohn’s Disease from 16s rRNA Gene Sequences; Few-Shot Image Classification for Automatic COVID-19 Diagnosis; deep Neural Networks to Distinguish Between Crohn’s Disease and Ulcerative Colitis; automatic Eye-Tracking-Assisted Chest Radiography Pathology Screening; Inter vs. Intra Domain Study of COVID Chest X-Ray Classification with Imbalanced Datasets; DARTS with Degeneracy Correction; object Detection for Rescue Operations by High-Altitude Infrared Thermal Imaging Collected by Unmanned Aerial Vehicles; identifying Thermokarst Lakes Using Discrete Wavelet Transform–Based Deep Learning Framework; real-Time Unsupervised Object Localization on the Edge for Airport Video Surveillance; object Localization with Multiplanar Fiducial Markers: Accurate Pose Estimation; hierarchical Line Extremity Segmentation U-Net for the SoccerNet 2022 Calibration Challenge - Pitch Localization; Py4MER: A CTC-Based Mathematical Expression Recognition System; lightweight Vision Transformers for Face Verification in the Wild; proxemics-Net: Automatic Proxemics Recognition in Images; multimodal Human Pose Feature Fusion for Gait Recognition; The ETS2 Dataset, Synthetic Data from Video Games for Monocular Depth Estimation; time Series Imputation in Faulty Systems; StOCaMo: Online Calibration Monitoring for Stereo Cameras.</t>
  </si>
  <si>
    <t>Time-lapse electrical resistivity tomography (ERT) is a popular geophysical method to estimate three-dimensional (3D) permeability fields from electrical potential difference measurements. Traditional inversion and data assimilation methods are used to ingest this ERT data into hydrogeophysical models to estimate permeability. Due to ill-posedness and the curse of dimensionality, existing inversion strategies provide poor estimates and low resolution of the 3D permeability field. Recent advances in deep learning provide us with powerful algorithms to overcome this challenge. This paper presents a deep learning (DL) framework to estimate the 3D subsurface permeability from time-lapse ERT data. To test the feasibility of the proposed framework, we train DL-enabled inverse models on simulation data. Each measurement in both synthetic and field data is standardized by removing the mean and scaling the time-series to unit variance. This pre-processing step is necessary to bring simulation data closer to field observations. Subsurface process models based on hydrogeophysics are used to generate this synthetic data. Training performed on limited simulation data resulted in the DL model over-fitting. An advanced data augmentation based on mixup is implemented to generate additional training samples to overcome this issue. This mixup technique creates weakly labeled (low-fidelity) samples from strongly labeled (high-fidelity) data. The weakly labeled training data is then used to develop DL-enabled inverse models and reduce over-fitting. As both time-lapse ERT (1133048 features/realization) and 3D permeability (585453 features/realization) data samples are from a high-dimensional space, principal component analysis (PCA) is employed to reduce dimensionality. Encoded ERT and encoded permeability are generated using the trained PCA estimators. A deep neural network is then trained to map the encoded ERT to encoded permeability. This mixup training and unsupervised learning allowed us to build a fast and reasonably accurate DL-based inverse model under limited simulation data. Results show that proposed weak supervised learning can capture salient spatial features in the 3D permeability field. Quantitatively, the average mean squared error (in terms of the natural log) on the strongly labeled training, validation, and test datasets is less than 0.5. The R2-score (global metric) is greater than 0.75, and the percent error in each cell (local metric) is less than 10%. Finally, an added benefit in terms of computational cost is that the proposed DL-based inverse model is at least O(104) times faster than running a forward model once it is trained. Data generation, DL model training, and hyperparameter tuning to identify optimal neural network architectures utilized high-performance computing resources while the DL inference is performed on a standard laptop. Approximately, O(105) processor hours are used for generating data and DL tuning and training. We acknowledge that the data generation and DL model development are expensive. But once a DL model is trained, it can be re-used for inversion rapidly for the given system, with set physics and domain. Note that traditional inversion may require multiple forward model simulations (e.g., in the order of 10 to 1000), which are very expensive. This computational savings ≈O(105)−O(107) makes the proposed DL-based inverse model attractive for subsurface imaging and real-time ERT monitoring applications due to fast and yet reasonably accurate estimations of permeability field. © 2022</t>
  </si>
  <si>
    <t>Pedestrians-oriented group re-identification（GReID）analysis is focused on non-overlapped and multi-viewed small groups. To extract stable and robust feature representations，the challenge issue of GReID is to model the temporal changes and intra-group pedestrians. Our summary is reviewed on the growth of GReID critically. First，we review its research domain in related to its basic concepts，technologies and datasets in relevance. To optimize the surveillance in public security，the GReID can monitor and prevent group-based crimes accurately like women and children-oriented kid⁃ napping and trafficking. Due to pedestrians-targeted are severely occluded or even disappeared，it can leverage the appear⁃ ance features of pedestrians’partners as additional prior information for recognition. Specifically，GReID-based groups are composed of 2 to 8 members. First，the same group can be identified when the identified intersection-over-union（IoU）ratio of member is greater than 60% in the two group images. Then，a variety of GReID algorithms are introduced and tested in detail. The existing works can be categorized from three perspectives：1）data，2）method，and 3）label. For data types，the existing methods can be segmented into：real image-based，synthetic images-based，and real video-based methods. The real images-based method is basically focused on the datasets collected from real surveillance scenarios，such as CUHK-SYSU Group（CSG），RoadGroup，iLIDS-MCTS，and etc. These datasets can be used to collect several group images from different camera views of different groups and provide the elements of location information and identifica⁃ tion information of member. This supervision information can be used to design discriminative group feature representa⁃ tions. However，it is still more challenging to collect and label the real group datasets than the traditional pedestrian reidentification datasets because the consistent group identity is required to be judged between group images，including mem⁃ ber variations and layout variations. The following datasets are proposed based on 3D synthetic images. This type of datas⁃ ets can generate mass group images with high-quality labels efficiency and effectively. These methods can be used to improve the performances of the model in real datasets through massive synthetic data. The video-based datasets can pro⁃ vide several consecutive frames for each group from the surveillance videos. Researchers can extract the group features according to the potential patio-temporal or intra-group relationships. They can be mainly divided into：traditional methods and deep learning methods. The former one is to design group descriptors and extract group features derived of human expe⁃ rience. However，due to the high dependence on the prior knowledge of expertise，it is unable to describe and generalize all possible situations for group images. The model can construct the representations of group images automatically because the emerging deep learning based methods is beneficial for a large number of data samples，and the discrimination and robustness of the deep models have been significantly improved. Deep learning-based methods can be divided into 1）the feature learning-based，2）metric learning based，and 3）generative adversarial network（GAN）based. The deep feature learning based methods aim to design a discriminative network structure or a discriminative feature learning strategy. The features-extracted can reflect the group identification of the input images accurately，and it can be robust enough to sup⁃ press occlusion，illumination，number and layout variations of intra-group members. Metric learning based methods can be focused on a similarity criterion evaluation between two groups of images. To get high similarity under the designed mea⁃ surement criteria，even two group images from the same group class have great differences. To optimize small size of the dataset，GAN-based method attempts to expand the dataset scale of the GReID task by style transfer of samples from other related pedestrian re-identification datasets. For its label，the existing methods can be categorized into：supervised and unsupervised. Supervised learning based methods tend to be more competitive because the group labels or the member labels are participated in the entire training process. It often can learn the similarity only for the local area of the group images because labels are not be provided in the unsupervised learning，and cluster methods can be designed to extract the feature representations of the same group class. To sum up，1）the specific scenarios based GReID is required to be devel⁃ oped from the aspects of data collection and method design further；2）GReID is still not interrelated to other related visual tasks mutually. Therefore，multiple tasks-collaborated are called to resolve more industry needs，and the implementation of the industry is required to be accelerated for the domain of academia and industry. Furthermore，the data privacy policy-relevant ethic issue needs to be utilized for virtual data and real data in the future. © 2023 Editorial and Publishing Board of JIG</t>
  </si>
  <si>
    <t>The increasing penetration rate of electric kickboard vehicles has been popularized and promoted primarily because of its clean and efficient features. Electric kickboards are gradually growing in popularity in tourist and education-centric localities. In the upcoming arrival of electric kickboard vehicles, deploying a customer rental service is essential. Due to its freefloating nature, the shared electric kickboard is a common and practical means of transportation. Relocation plans for shared electric kickboards are required to increase the quality of service, and forecasting demand for their use in a specific region is crucial. Predicting demand accurately with small data is troublesome. Extensive data is necessary for training machine learning algorithms for effective prediction. Data generation is a method for expanding the amount of data that will be further accessible for training. In this work, we proposed a model that takes time-series customers' electric kickboard demand data as input, pre-processes it, and generates synthetic data according to the original data distribution using generative adversarial networks (GAN). The electric kickboard mobility demand prediction error was reduced when we combined synthetic data with the original data. We proposed Tabular-GAN-Modified-WGAN-GP for generating synthetic data for better prediction results. We modified The Wasserstein GAN-gradient penalty (GP) with the RMSprop optimizer and then employed Spectral Normalization (SN) to improve training stability and faster convergence. Finally, we applied a regression-based blending ensemble technique that can help us to improve performance of demand prediction.We used various evaluation criteria and visual representations to compare our proposed model's performance. Synthetic data generated by our suggested GAN model is also evaluated. The TGAN-Modified-WGAN-GP model mitigates the overfitting and mode collapse problem, and it also converges faster than previous GAN models for synthetic data creation. The presented model's performance is compared to existing ensemble and baseline models. The experimental findings imply that combining synthetic and actual data can significantly reduce prediction error rates in the mean absolute percentage error (MAPE) of 4.476 and increase prediction accuracy. © 2023 Tech Science Press. All rights reserved.</t>
  </si>
  <si>
    <t>Estimating a sequence of dynamic undirected graphical models, in which adjacent graphs share similar structures, is of paramount importance in various social, financial, biological, and engineering systems, since the evolution of such networks can be utilized for example to spot trends, detect anomalies, predict vulnerability, and evaluate the impact of interventions. Existing methods for learning dynamic graphical models require the tuning parameters that control the graph sparsity and the temporal smoothness to be selected via brute-force grid search. Furthermore, these methods are computationally burdensome with time complexity O(NP3)O(NP3) for PP variables and NN time points. As a remedy, we propose a low-complexity tuning-free Bayesian approach, named BASS. Specifically, we impose temporally dependent spike and slab priors on the graphs such that they are sparse and varying smoothly across time. An efficient variational inference algorithm based on natural gradients is then derived to learn the graph structures from the data in an automatic manner. Owing to the pseudo-likelihood and the mean-field approximation, the time complexity of BASS is only O(NP2)O(NP2). To cope with the local maxima problem of variational inference, we resort to simulated annealing and propose a method based on bootstrapping of the observations to generate the annealing noise. We provide numerical evidence that BASS outperforms existing methods on synthetic data in terms of structure estimation, while being more efficient especially when the dimension PP becomes high. We further apply the approach to the stock return data of 78 banks from 2005 to 2013 and find that the number of edges in the financial network as a function of time contains three peaks, in coincidence with the 2008 global financial crisis and the two subsequent European debt crisis. On the other hand, by identifying the frequency-domain resemblance to the time-varying graphical models, we show that BASS can be extended to learning frequency-varying inverse spectral density matrices, and further yields graphical models for multivariate stationary time series. As an illustration, we analyze scalp EEG signals of patients at the early stages of Alzheimer's disease (AD) and show that the brain networks extracted by BASS can better distinguish between the patients and the healthy controls.  © 1979-2012 IEEE.</t>
  </si>
  <si>
    <t>Seismic inversion is the process of converting seismic reflectivity data into physical subsurface properties. The most common inversion methods use physics-based forward modeling, but these require time-consuming steps, such as initial model building and wavelet extraction. Coherent noise in the seismic volume also may lead to suboptimal results. Advances in deep learning enable the development of new geophysical workflows that may help overcome these challenges. One example is the temporal convolutional network (TCN), a deep neural network that learns from sequential data, such as seismic traces. Previous research using the TCN architecture has indicated promising inversion results on synthetic data. However, applying the method to field data has several additional challenges that need to be considered, including complex noise and limited well availability. We used a poststack field data set containing coherent noise to evaluate the TCN approach for acoustic impedance inversion under these conditions. Despite the small data set, a TCN trained using traces and logs acquired at well locations produced better results than conventional inversion when supplemented with an additional time feature. While the physics-based inversion created false artifacts related to the noise, the neural network approach learned to ignore the suspected multiple events. Supervised learning using well data also makes semi-automated inversion a possibility. However, obtaining acceptable results using the few locations with logged boreholes may only be possible in relatively simple geological scenarios. To overcome the issue of small data sets, we developed a workflow for generating realistic synthetic data to provide more samples and variation for model training. A TCN trained using synthetic data ultimately produced the best impedance estimates, but care is needed to ensure the synthetic traces contain realistic noise. Overall, we show that a TCN can successfully invert seismic data contaminated with coherent noise, producing superior results compared to model-based inversion. 2022, SAGE Publications Ltd. All rights reserved.</t>
  </si>
  <si>
    <t>Specific ventilation imaging (SVI) measures the spatial distribution of specific ventilation (SV) in the lung with MRI by using inhaled oxygen as a contrast agent. Because of the inherently low signal-to-noise ratio in the technique, multiple switches between inspiring air and O2 are utilized, and the high spatial resolution SV distribution is determined as an average over the entire imaging period (~20 min). We hypothesized that a trade-off between spatial and temporal resolution could allow imaging at a higher temporal resolution, at the cost of a coarser, yet acceptable, spatial resolution. The appropriate window length and spatial resolution compromise were determined by generating synthetic data with signal- and contrast-to-noise characteristics reflective of that in previously published experimental data, with a known and unchanging distribution of SV, and showed that acceptable results could be obtained in an imaging period of ~7 min (80 breaths), with a spatial resolution of ~1 cm3. Previously published data were then reanalyzed. The average heterogeneity of the temporally resolved maps of SV was not different from the previous overall analysis, however, the temporally resolved maps were less effective at detecting the amount of bronchoconstriction resulting from methacholine administration. The results further indicated that the initial response to inhaled methacholine and subsequent inhalation of albuterol were largely complete within ~22 min and ~9 min, respectively, although there was a tendency for an ongoing developing effect in both cases. These results suggest that it is feasible to use a shortened SVI protocol, with a modest sacrifice in spatial resolution, to measure temporally dynamic processes. NEW &amp; NOTEWORTHY Dynamic imaging providing maps of specific ventilation with a temporal resolution of ~7 min with a spatial resolution of ~1 cm3 using MRI was shown to be practical. The technique provides an ionizing radiation free means of temporally following the spatial pattern of specific ventilation. Reanalysis of previously published data showed that the effects of inhaled methacholine and albuterol were largely complete at ~22 min and ~9 min, respectively after administration. Copyright © 2022 the American Physiological Society.</t>
  </si>
  <si>
    <t>Supervised machine learning techniques, such as classification models, have been widely applied to online process anomaly detection in advanced manufacturing. However, since abnormal process states rarely occur in regular manufacturing settings, the data collected for model training may be highly imbalanced, which may result in significant training bias for supervised learning and, thus, further deteriorate the anomaly detection accuracy. To reduce the training bias, a natural idea is to incorporate data augmentation techniques to generate effective artificial sample data for the abnormal process states. However, most of the existing data augmentation methods do not effectively consider the temporal orders of the sensor signals, and they also usually require large amounts of actual samples to ensure satisfactory augmentation performance. To address these limitations, this article developed a novel data-driven methodology termed augmented time regularized generative adversarial network (ATR-GAN). By incorporating a proposed augmented generator, ATR-GAN is capable of generating more effective artificial samples for training supervised learning models. The novelty of this augmented generator in the proposed methodology can be summarized into three aspects: 1) an augmented filter layer is introduced in the augmented generator to identify the high-quality artificial samples; 2) in the augmented filter layer, a new distance metric termed time-regularized Hausdorff (TRH) distance is developed to accurately measure the similarity between actual samples and the generated artificial samples; and 3) batching techniques are also employed in the proposed augmented generator to further increase the diversity of the artificial data and fully utilize the relatively limited training data. In addition, the effectiveness of the proposed ATR-GAN is also validated by both numerical simulation and a real-world case study in additive manufacturing. Note to Practitioners-Online process anomaly detection currently plays a significant role in advanced manufacturing since unexpected anomalies may damage product quality and even result in catastrophic loss. In practice, processes are mostly under normal conditions, and anomalies rarely occur. Therefore, the data collected under abnormal conditions are very limited compared to normal conditions, which causes the data imbalanced issue, leading to deterioration in detection accuracy. Many existing data augmentation methods, such as generative adversarial network (GAN), cannot synthesize diversified high-quality artificial samples only using relatively limited actual samples. There is an urgent need in developing an effective data augmentation methodology to address the data imbalanced issue in process anomaly detection. This article developed a novel approach called augmented time regularized GAN (ATR-GAN) for online sensor data augmentation. With this new approach, the applications in additive manufacturing demonstrate that the performance of data augmentation can be improved effectively, and thereafter, the anomaly detection accuracy is also increased significantly. Moreover, the developed methodology is inherently integrated into a generic framework. Thus, it can be further transformed for applications in many other areas that need data augmentation.  © 2004-2012 IEEE.</t>
  </si>
  <si>
    <t>Citizens, community groups and local institutions participate in voluntary biological monitoring of population status and trends by providing species data e.g. for regulations and conservation. Sophisticated statistical methods are required to unlock the potential of such data in the assessment of wildlife populations. We develop a statistical modelling framework for identifying territories based on presence-only citizen science data. The framework can be used to jointly estimate the number of active animal territories and their locations in time. Our approach is based on a data generating model which consists of a dynamic submodel for the appearance/removal of territories and an observation submodel that accounts for the varying observation intensity and links the data to the territories. We first estimate the observation intensity using past presence-only observations made by citizens, conditioning on previously known territories. We then infer the territories using a state-of-the-art sequential Monte Carlo method, which extends earlier approaches by allowing for spatial inhomogeneity in the observation process. We verify our data generating model and inference method successfully in synthetic scenarios. We apply our framework for estimating the locations and number of wolf territories in March 2020 in Finland using one year of confirmed citizen-made wolf observations. The observation intensity is estimated using wolf observation data collected in 2011–2019, conditioning on official territory estimates and data from GPS-collared wolves. Our experiments with synthetic data suggest that the estimation of territories can be feasible with presence-only data. Our location and territory count inferences for March 2020 based on past data are comparable to the official wolf population assessment of March 2020 by the Natural Resources Institute Finland. The results suggest that the framework can provide useful information for assessing populations of territorial animals. Furthermore, our methods and findings, such as the developed data generating model and the estimation of the spatio-temporal observation intensity can be relevant also beyond the strictly territorial setting. © 2022 The Author(s)</t>
  </si>
  <si>
    <t>Epidemic outbreaks represent a significant concern for the current state of global health, particularly in Brazil, the epicentre of several vector-borne disease outbreaks and where epidemic control is still a challenge for the scientific community. Data science techniques applied to epidemics are usually made via standard statistical and modelling approaches, which do not always lead to reliable predictions, especially when the data lacks a piece of reliable surveillance information needed for precise parameter estimation. In particular, dengue outbreaks reported over the past years raise concerns for global health care, and thus novel data-driven methods are necessary to predict the emergence of outbreaks. In this work, we propose a parameter-free approach based on geometric and topological techniques, which extracts geometrical and topological invariants as opposed to statistical summaries used in established methods. Specifically, our procedure generates a time-varying network from a time-series of new epidemic cases based on synthetic time-series and real dengue data across several districts of Recife, the fourth-largest urban area in Brazil. Subsequently, we use the Euler characteristic (EC) to extract key topological invariant of the epidemic time-varying network and we finally compared the results with the effective reproduction number (R t ) for each data set. Our results unveil a strong correlation between epidemic outbreaks and the EC. In fact, sudden changes in the EC curve preceding and/or during an epidemic period emerge as a warning sign for an outbreak in the synthetic data, the EC transitions occur close to the periods of epidemic transitions, which is also corroborated. In the real dengue data, where data is intrinsically noise, the EC seems to show a better sign-to-noise ratio once compared to R t . In analogy with later studies on noisy data by using EC in positron emission tomography scans, the EC estimates the number of regions with high connectivity in the epidemic network and thus has potential to be a signature of the emergence of an epidemic state. Our results open the door to the development of alternative/complementary topological and geometrical data-driven methods to characterise vector-borne disease outbreaks, specially when the conventional epidemic surveillance methods are not effective in a scenario of extreme noise and lack of robustness in the data. © 2022 IOP Publishing Ltd and SISSA Medialab srl.</t>
  </si>
  <si>
    <t>With the development of the multimedia and Internet technology, people can easily shoot a large number of video and photos through camera equipment and upload to the Internet now. The computer vision is a very important research field, whose goal is to make the computers to understand the content of video like humans. Video Object Segmentation(VOS) is one of the basic tasks in computer vision. The video object segmentation task aims to automatically obtain the pixel-level mask corresponding to the object of interest in the video sequence by the algorithm. Video object segmentation has various important applications, including automatic driving, video surveillance, video editing, video understanding and so on. Video object segmentation is a highly challenging problem since appearance change, scale change, target occlusion, non-rigid shape change, background interference etc. The existing methods can be divided into two categories according to the different utilization of the real label of the first frame of a given video. One is based on online inductive learning, the other is based on transductive reasoning learning. Previous methods based on online inductive learning finetune the whole network on the given initial frame segmentation mask in the inference stage in order to obtain accurate results, resulting in large time consumption and difficult to meet the real-time requirements. In addition, previous methods based on transductive reasoning need to use a large amount of synthetic data or annotation data when modeling video temporal reasoning rules, which increases the cost of algorithm training. In order to make full use of the advantages of two kinds of algorithms based on online inductive learning and transductive reasoning, and avoid the disadvantages of the two methods, a fast video object segmentation method combining online inductive learning and transductive reasoning is proposed in this paper. Specifically, the transductive reasoning branch is pre-trained by the video prediction self-supervised learning method. It can model the short-term temporal transformation and motion information of the video through the images and segmentation results of the few previous frames, so as to infer the segmentation results of the current frame. The learned temporal features can guide the network to improve the stability of video segmentation. In the pre-training process of the transductive reasoning branch, only the original video data need to be used without any additional synthetic data or manual annotation. The online inductive learning branch is trained online according to the reference frame to learn the appearance discriminant feature of the target and provide long-term appearance discriminant power. In order to improve the test speed, different from the previous methods, the inductive learning branch proposed in this paper does not use the first frame to fine tune the whole network online, but updates a very lightweight template network online to make the template network produce a rough object segmentation mask. This rough segmentation mask is used as the attention map of attention mechanism, and the final segmentation result is generated through the decoding module together with the temporal features and the image features of the current frame. Several experiments are carried out on three challenging datasets (i.e., DAVIS-2016, DAVIS-2017 and YouTube-VOS) to show that our method achieves competitive performance against the state-of-the-arts. © 2022, Science Press. All right reserved.</t>
  </si>
  <si>
    <t>Meeting future energy demands in the low-carbon emissions paradigm requires improved decision-making processes. Waterflooding plays a vital role in obtaining increased oil recovery factors andminimizing undesirable water production. However, waterflooding optimization involves costly wellcontrol management optimization methods especially when numerical simulation is used. Alternatives suchas data-driven proxy modeling can overcome the computation complexity drawbacks. In this paper, wedevelop a decision-making waterflooding framework, where an optimization component has embeddedfinancial and machine learning models, to establish the wells operational plan obtaining the maximum profitand the best oilfield management. In this work, we use a reduced-order predictive numerical model to generate synthetic data to trainmachine learning algorithms to be used in the optimization framework. We develop our methodology tofind the optimal strategy to drive a waterflooding project using a black-oil reservoir model. We implementthe proper orthogonal decomposition (POD)-based model reduction to evaluate the reservoir dynamics andcalculate the historical fluid production based on an operational plan, reducing the time consumption anddemand for computational resources. Based on these results, we train and test machine learning models topredict oil and water production rate for each well (output data) in which the operational wells' constraintschange over time (input data), and select which of them has higher accuracy in the forecast. We evaluate theLSTM (long short-term memory) which are focusing in time series forecasting, using a multivariate model,analyzing Vanilla, Stacked and Bidirectional. Lastly, iteratively, the LSTM selected are embedded into anon-linear optimization component to define the best operational strategy in an oilfield with waterflooding,considering the reservoir's physics and a financial evaluation in a short- to mid-term planning horizon. The proposed making decision framework is applied to a two-phase heterogeneous waterfloodingreservoir with a 5-point inverted injection pattern. Then we conduct the comparison between the multivariateLSTM model tested, selecting for each producer well two LSTM models, one for oil and one for waterproduction rate. These models were integrated in an optimization component, which use metaheuristics and an iterative methodology to maximize the Net Present Value (NPV), considering the oil and energy pricesfluctuation. The novel framework presented combines multiple algorithms in a seamless fashion. It allows us todefine the operational plan strategy in an efficient manner, seeking a cost-efficient strategy over the mid andshort-term. The methodology uses the LSTM models to learn about the historical reservoir behavior. Whitthese we can accurately predict fluid production for each producer well. Both financial and LSTM modelsare embedded into an iterative optimization component which uses metaheuristics to maximize the NPV,establishing the bottom-hole pressure in each producer well and the water injection rate in the injector well. © 2023 Society of Petroleum Engineers (SPE). All rights reserved.</t>
  </si>
  <si>
    <t>Companies that own water systems to provide water storage and distribution services always strive to enhance and efficiently distribute water to different places for various purposes. However, these water systems are likely to face problems ranging from leakage to destruction of infrastructures, leading to economic and life losses. Thus, apprehending the nature of abnormalities that may interrupt or aggravate the service or cause the destruction is at the core of their business model. Normally, companies use sensor networks to monitor these systems and record operational data including any fluctuations in water levels considered abnormalities. Detecting abnormalities allows water companies to enhance the service’s sustainability, quality, and affordability. This study investigates a 2D-CNN-based method for detecting water-level abnormalities as time-series anomaly pattern detection in the One-Class Classification (OCC) problem. Moreover, since abnormal data are usually scarce or unavailable, we explored a cheap method to generate synthetic temporal data and use them as a target class in addition to the normal data to train the CNN model for feature extraction and classification. These settings allow us to train a model to learn relevant pattern representations of the given classes in a binary classification fashion using cross-entropy loss. The ultimate goal of these investigations is to determine if any 2D-CNN-based model can be trained from scratch or if transfer learning of any pre-trained CNN model can be partially trained and used as the base network for one-class classification. The evaluation of the proposed One-Class CNN and previous approaches have shown that our approach has outperformed several state-of-the-art approaches by a significant margin. Additionally, in this paper, we mention two interesting findings: using synthetic data as the pseudo-class is a promising direction, and transfer learning should be dealt with considering that underfitting can happen because the transferred model is too complicated for training data. © 2022 by the authors.</t>
  </si>
  <si>
    <t>Cross-frequency interactions, a form of oscillatory neural activity, are thought to play an essential role in the integration of distributed information in the brain. Indeed, phase-amplitude interactions are believed to allow for the transfer of information from large-scale brain networks, oscillating at low frequencies, to local, rapidly oscillating neural assemblies. A promising approach to estimating such interactions is the use of transfer entropy (TE), a non-linear, information-theory-based effective connectivity measure. The conventional method involves feeding instantaneous phase and amplitude time series, extracted at the target frequencies, to a TE estimator. In this work, we propose that the problem of directed phase-amplitude interaction detection is recast as a phase TE estimation problem, under the hypothesis that estimating TE from data of the same nature, i.e., two phase time series, will improve the robustness to the common confounding factors that affect connectivity measures, such as the presence of high noise levels. We implement our proposal using a kernel-based TE estimator, defined in terms of Renyi’s α entropy, which has successfully been used to compute single-trial phase TE. We tested our approach on the synthetic data generated through a simulation model capable of producing a time series with directed phase-amplitude interactions at two given frequencies, and on EEG data from a cognitive task designed to activate working memory, a memory system whose underpinning mechanisms are thought to include phase–amplitude couplings. Our proposal detected statistically significant interactions between the simulated signals at the desired frequencies for the synthetic data, identifying the correct direction of the interaction. It also displayed higher robustness to noise than the alternative methods. The results attained for the working memory data showed that the proposed approach codes connectivity patterns based on directed phase– amplitude interactions, that allow for the different cognitive load levels of the working memory task to be differentiated. © 2021 by the authors. Licensee MDPI, Basel, Switzerland.</t>
  </si>
  <si>
    <t>Time-lapse resistivity surveys are commonly used to monitor temporal changes in the subsurface. In certain cases, it is known from other information that the resistivity will only decrease or increase with time. The 4-D resistivity smoothness-constrained inversion method reduces artifacts due to noise by including a temporal roughness filter constraint that ensures the temporal changes vary in a smooth manner. A least-squares optimization method is used to find a solution by attempting to locate the minimum of an objective function that consists of the data misfit and model (spatial and temporal) roughness. In some cases, the 4-D time-lapse inverse models show an increase in the resistivity with time in parts of the subsurface where it is only expected to decrease (or vice versa). We compare two methods, the barrier function and transformation methods, that attempt to minimize or eliminate these artifacts. We incorporate the barrier function constraint into the 4-D inverse method by using a modified difference matrix as a temporal roughness filter. The barrier function constraint includes an additional term that increases the objective function value greatly if the model values cross the allowed thresholds. This greatly minimizes the artifacts but does not completely eliminate them. It has the advantage that there are minimal changes in the objective function in regions of model space that are not close to the imposed thresholds. The method of transformations changes the model parameter such that the additional positivity or negativity constraints are implicitly included in the transformed model parameter. It has the advantage that it can completely eliminate the artifacts. However, it modifies the entire objective function which could be a disadvantage in some cases. We also explore a combination of the two methods, using the barrier function method to generate an initial model that minimizes the artifacts followed by the transformation method. This hybrid technique completely removes the residual artifacts left by the barrier method, and produces an inverse model which is closer to the true model for a synthetic data set. We also describe a post-inversion modification of the L-curve method to determine the optimum model that takes into account the non-linear nature of the inverse problem and the forward modelling method. The technique gave an estimate of the noise level for a field data set and produced a model which is consistent with independent hydrological measurements at the test site. © 2022 Elsevier B.V.</t>
  </si>
  <si>
    <t>Renewable and nonrenewable energy sources are widely incorporated for solar and wind energy that produces electricity without increasing carbon dioxide emissions. Energy industries worldwide are trying hard to predict future energy consumption that could eliminate over or under contracting energy resources and unnecessary financing. Machine learning techniques for predicting energy are the trending solution to overcome the challenges faced by energy companies. The basic need for machine learning algorithms to be trained for accurate prediction requires a considerable amount of data. Another critical factor is balancing the data for enhanced prediction. Data Augmentation is a technique used for increasing the data available for training. Synthetic data are the generation of new data which can be trained to improve the accuracy of prediction models. In this paper, we propose a model that takes time series energy consumption data as input, pre-processes the data, and then uses multiple augmentation techniques and generative adversarial networks to generate synthetic data which when combined with the original data, reduces energy consumption prediction error. We propose TGAN-skip-Improved-WGAN-GP to generate synthetic energy consumption time series tabular data. We modify TGAN with skip connections, then improve WGAN-GP by defining a consistency term, and finally use the architecture of improved WGAN-GP for training TGAN-skip. We used various evaluation metrics and visual representation to compare the performance of our proposed model. We also measured prediction accuracy along with mean and maximum error generated while predicting with different variations of augmented and synthetic data with original data. The mode collapse problem could be handled by TGAN-skip-Improved-WGAN-GP model and it also converged faster than existing GAN models for synthetic data generation. The experiment result shows that our proposed technique of combining synthetic data with original data could significantly reduce the prediction error rate and increase the prediction accuracy of energy consumption. © 2022 Tech Science Press. All rights reserved.</t>
  </si>
  <si>
    <t>The linear Gauss-Markov model for waveform-based moment tensor inversion often relies on the overdetermined least-squares method. It needs a proper stochastic model of the observables for accurate and precise estimates of the unknown parameters. Furthermore, estimating the level and distribution of random errors in the observed waveforms is challenging due to assessing the minimum-variance unbiased estimator (MVUE). Hence, according to the considerable effects of random data errors in assessing the uncertainty of the moment tensor components, this paper aims to describe an MVUE of the data covariance matrix and its application on uncertainty quantification of the moment tensor. The used mathematical prescription allows us to use the covariance matrix for the three-component noise records at every station and all possible cross-correlations among the recorded noise wavefield. To illustrate the proposed method's performance, we conducted tests with synthetic data using configuration of the 2018 Mw 6.8 Zakynthos (Ionian Sea, Greece) earthquake. Both uncorrelated and correlated random noise traces were added to the synthetic waveform data in amounts between 5 and 20 per cent of the maximum amplitude. In order to test the efficiency of the method, we considered three different structures of covariance matrix: (i) diagonal matrix (contains a variance of individual measurements at seismic stations), (ii) block-diagonal matrix (considering cross-covariance among three components at each station), and (iii) full covariance matrix. Test results are presented by comparison of the moment tensor inversion outcomes with known noise levels of generated synthetic data and with synthetic focal mechanisms, the ability of the estimated full covariance matrix in illustrating the minimum variance of parameters (namely, minimum posterior uncertainties), unbiased of the parameters, and values of the cross-correlations between the components of each station and also among stations. Finally, we applied the method to the real waveforms of the Zakynthos earthquake having inferred focal mechanism of strike/dip/rake angles 13/40/171 (deg) with 33 per cent double couple (DC) and -61 per cent compensated linear vector dipole component (CLVD). The focal mechanism solution has strike/dip/rake angles 19/34/177 (deg) with 69 per cent DC and -23 per cent CLVD when using our estimated full covariance matrix.  © 2021 Crown copyright.</t>
  </si>
  <si>
    <t>With the ubiquity of machine learning technologies, their adoption in the energy industry is bound to become mainstream. However, a major setback of developing innovative modern machine learning technologies is their significant reliance on large labeled datasets during model training and development. Acquiring and labeling such large datasets can be prohibitively expensive as you need to manually capture and label massive amounts of data points depending on the application. Additionally, when dealing with images in the energy industry, it can be hard to capture images due to elevated safety and security standards as well as sensitive restricted areas. Therefore, an emerging technique that is being utilized is by generating synthetic datasets as an alternative to actual field images for training machine learning models. These modern methods of using synthetic datasets are not exclusive to visual data as we can also simulate acoustic and time-series data, among others. However, in this study we will limit our scope to focus on computer vision related applications and generating synthetic images. We present a discussion of the 3D rendering software that could be used to generate synthetic visual data, such as Blender and Unity, by outlining their respective strengths and weaknesses. Furthermore, a detailed account of common image augmentations is presented to showcase their effects on model accuracy. In order to ensure that models trained on synthetic data perform well when deployed, we validate the model with a relatively small subset of real labeled images. The difference in accuracy between real and synthetic data will be largely determined by how well the synthetic images represent real images. As such, we show that the simulated images look realistic enough and we expect better transference when predicting real images. To validate our methodology, Convolutional Neural Networks (CNNs) are used to train multiple models for visual inspection using synthetic data generated by the aforementioned 3D rendering software for the following applications: • Flange integrity • Classifying lever positions (open/closed) As visual inspections via robotic technologies such as drones increase in facilities, the need for labeled data for machine learning model training increases so as to enable automated asset integrity. We propose a procedure to streamline the model training process by utilizing synthetic images. This will present cost and time reduction as well as the ability to train models for features with sparse real data. Copyright © 2022, Society of Petroleum Engineers.</t>
  </si>
  <si>
    <t>The proceedings contain 43 papers. The special focus in this conference is on Hybrid Artificial Intelligence Systems. The topics include: A New Game Theoretic Based Random Forest for Binary Classification; concept Drift Detection to Improve Time Series Forecasting of Wind Energy Generation; a Decision Support Tool for the Static Allocation of Emergency Vehicles to Stations; adapting K-Means Algorithm for Pair-Wise Constrained Clustering of Imbalanced Data Streams; small Wind Turbine Power Forecasting Using Long Short-Term Memory Networks for Energy Management Systems; CORE-BCD-mAI: A Composite Framework for Representing, Querying, and Analyzing Big Clinical Data by Means of Multidimensional AI Tools; generalized Fisher Kernel with Bregman Divergence; A HAIS Approach to Predict the Energy Produced by a Solar Panel; companion Losses for Ordinal Regression; smartwatch Sleep-Tracking Services Precision Evaluation Using Supervised Domain Adaptation; convex Multi-Task Learning with Neural Networks; Smash: A Compression Benchmark with AI Datasets from Remote GPU Virtualization Systems; Time Series Forecasting Using Artificial Neural Networks: A Model for the IBEX 35 Index; a Fine-Grained Study of Interpretability of Convolutional Neural Networks for Text Classification; olive Phenology Forecasting Using Information Fusion-Based Imbalanced Preprocessing and Automated Deep Learning; architecture for Fault Detection in Sandwich Panel Production Using Visual Analytics; deep Reinforcement Learning-Based Resource Allocation for mm-Wave Dense 5G Networks; evolutionary Triplet Network of Learning Disentangled Malware Space for Malware Classification; a Two-Level Hybrid Based Genetic Algorithm to Solve the Clustered Shortest-Path Tree Problem Using the Prüfer Code; new Hybrid Methodology Based on Particle Swarm Optimization with Genetic Algorithms to Improve the Search of Parsimonious Models in High-Dimensional Databases; tracking and Classification of Features in the Bio-Inspired Layered Networks; Evolving Dynamic Route Generators for Open-Ended ARPs; SHAP Algorithm for Healthcare Data Classification; assessment of Creditworthiness Models Privacy-Preserving Training with Synthetic Data.</t>
  </si>
  <si>
    <t>Scene depth estimation is one of the key issues in the field of computer vision and an important aspect in the applications such as 3D reconstruction and image synthesis. Monocular depth estimation techniques based on deep learning have developed fast recently. Differentiated network structures have been proposed gradually. The current development of monocular depth estimation techniques based on deep learning and a categorical review of supervised and unsupervised learning-based methods have been illustrated in terms of the characteristics of the network structures. The supervised learning methods have been segmented as following: 1) Multi-scale feature fusion strategies: Different scales images contain different kinds of information via fusing multi-scale features extracted from the images. The demonstrated results of depth estimation can be effectively improved. 2)Conditional random fields (CRFs): CRFs, as one of probabilistic graphical models, have good performance in the field of semantic segmentation. Since depth information has similar data distribution attributes as semantic information, the use of consistent CRFs can be effective for predicting continuous depth values. CRFs can be operated as the loss function in the final part of the network as well as a feature fusion module in the medium layer of the network due to its effectiveness for fuse features. 3)Ordinal relations: One category is the relative depth estimation method which uses ordinal relation straight forward to estimate the relative position of two pixels in the image. The other category defines the depth estimation as an ordinal regression issue, which needs to discretize the continuous depth values into discrete depth labels and perform multi-class classification for the global depth. 4) Multiple image information: It is beneficial to combining various image information in depth estimation to improve the accuracy of depth estimation results whereas the image information of different dimensions (time, space, semantics, etc.) can be implicitly related to the depth of the image scene. Four types of information are often adopted: semantic information, neighborhood information, temporal information and object boundary information. 5)Miscellaneous strategies: Some other supervised learning methods still cannot be easily classified into the above-mentioned methods. 6) Various optimization strategies: Acquiring efficiency optimization, using synthetic data obtained via image style transfer for domain adaptation, and the hardware-oriented optimization for underwater scene depth estimation. The unsupervised learning methods of scene depth estimation are classified as below: 1) Stereo vision: Stereo vision aims to deduce the depth information of each pixel in the image from two or more images. Conventional binocular stereo vision algorithm is based on the stereo disparity, and can reconstruct the three-dimensional geometric information of surrounding scenery from the images captured by two camera sensors in terms of the principle of trigonometry. Researchers transform the depth estimation into an image reconstruction, and unsupervised depth estimation method is realized based on binocular (or multi-ocular) images and predicted disparity maps. 2) Structure from motion (SfM): SfM is a technique that automatically recovers camera parameters and the 3D structure of a scene from multiple images or video sequences. The unsupervised method based on SfM has its similarity to the unsupervised method based on stereo vision. It also transforms the depth estimation into the image reconstruction, but there are many differences in details. First, the SfM-based image reconstruction unsupervised processing method is generally using successive frames, that is, the image of the current frame is used to reconstruct the image of the previous or the next frame. Therefore, this kind of method uses image sequence generally-video as the training data. Second, the unsupervised method based on SfM needs to introduce a module for camera pose estimation in the training process. 3) Adversarial strategies: Generative adversarial networks (GANs) facilitate many imaging tasks with their powerful performance, where a discriminator can judge the results generated by the generator to force the generator to produce the same results as the labels. Adding discriminators to unsupervised learning networks can be effective in improving depth estimation results by optimizing image reconstruction results. 4) Ordinal relationship: Similar to the ordinal regression approach that utilizes ordinal relationships in the supervised learning methods, discrete disparity estimation is also desirable in unsupervised networks. In view of the fact that discrete depth values achieve more robust and sharper depth estimates than conventional regression predictions, discrete operations are equally effective in unsupervised networks. 5) Uncertainty: Since unsupervised learning does not use ground truth depth values, the depth results predicted is in doubt. From this viewpoint, it has been proposed to use the uncertainty of the prediction results of unsupervised methods as a benchmark for judging whether the prediction results are credible, and the results can be optimized in monocular depth estimation tasks. Meanwhile, this review refers to the NYU dataset, Karlsruhe Institute Technology and Toyota Technological Institute at Chicago (KITTI) dataset, Make3D dataset and Cityscapes dataset, which are mainly used in monocular deep estimation tasks, as well as six commonly-used evaluation metrics. Based on these datasets and evaluation metrics, a comparison among the reviewed methods is illustrated. Finally, the review discusses the current status of deep learning-based monocular depth estimation techniques in terms of accuracy, generalizability, application scenarios and uncertainty studies in unsupervised networks. © 2022, Editorial Office of Journal of Image and Graphics. All right reserved.</t>
  </si>
  <si>
    <t>Background: Three-way data started to gain popularity due to their increasing capacity to describe inherently multivariate and temporal events, such as biological responses, social interactions along time, urban dynamics, or complex geophysical phenomena. Triclustering, subspace clustering of three-way data, enables the discovery of patterns corresponding to data subspaces (triclusters) with values correlated across the three dimensions (observations × features × contexts). With increasing number of algorithms being proposed, effectively comparing them with state-of-the-art algorithms is paramount. These comparisons are usually performed using real data, without a known ground-truth, thus limiting the assessments. In this context, we propose a synthetic data generator, G-Tric, allowing the creation of synthetic datasets with configurable properties and the possibility to plant triclusters. The generator is prepared to create datasets resembling real 3-way data from biomedical and social data domains, with the additional advantage of further providing the ground truth (triclustering solution) as output. Results: G-Tric can replicate real-world datasets and create new ones that match researchers needs across several properties, including data type (numeric or symbolic), dimensions, and background distribution. Users can tune the patterns and structure that characterize the planted triclusters (subspaces) and how they interact (overlapping). Data quality can also be controlled, by defining the amount of missing, noise or errors. Furthermore, a benchmark of datasets resembling real data is made available, together with the corresponding triclustering solutions (planted triclusters) and generating parameters. Conclusions: Triclustering evaluation using G-Tric provides the possibility to combine both intrinsic and extrinsic metrics to compare solutions that produce more reliable analyses. A set of predefined datasets, mimicking widely used three-way data and exploring crucial properties was generated and made available, highlighting G-Tric’s potential to advance triclustering state-of-the-art by easing the process of evaluating the quality of new triclustering approaches. © 2020, The Author(s).</t>
  </si>
  <si>
    <t>The proceedings contain 40 papers. The special focus in this conference is on Database and Expert Systems Applications. The topics include: Synthetic Data in Automatic Number Plate Recognition; An Untold Tale of Scientific Collaboration: SCCH and AC 2 T; on the Creation and Maintenance of a Documentation Generator in an Applied Research Context; towards the Digitalization of Additive Manufacturing; Twenty Years of Successful Translational Research: A Case Study of Three COMET Centers; data Integration, Management, and Quality: From Basic Research to Industrial Application; building a YouTube Channel for Science Communication; introduction of Visual Regression Testing in Collaboration Between Industry and Academia; vibration Analysis for Rotatory Elements Wear Detection in Paper Mill Machine; applying Time-Inhomogeneous Markov Chains to Math Performance Rating; introducing Data Science Techniques into a Company Producing Electrical Appliances; a Technology Transfer Portal to Promote Industry-Academia Collaboration in South-Tyrol; fast and Automatic Object Registration for Human-Robot Collaboration in Industrial Manufacturing; sending Spies as Insurance Against Bitcoin Pool Mining Block Withholding Attacks; risks in DeFi-Lending Protocols - An Exploratory Categorization and Analysis of Interest Rate Differences; battling the Bullwhip Effect with Cryptography; Reporting of Cross-Border Transactions for Tax Purposes via DLT; securing File System Integrity and Version History Via Directory Merkle Trees and Blockchains; taxation of Blockchain Staking Rewards: Propositions Based on a Comparative Legal Analysis; comparison Framework for Blockchain Interoperability Implementations; A Comparative Analysis of Anomaly Detection Methods for Predictive Maintenance in SME; towards Strategies for Secure Data Transfer of IoT Devices with Limited Resources; application of Validation Obligations to Security Concerns; mode Switching for Secure Edge Devices; a Lifecycle Framework for Semantic Web Machine Learning Systems; enhancing TransE to Predict Process Behavior in Temporal Knowledge Graphs; an Explainable Multimodal Fusion Approach for Mass Casualty Incidents.</t>
  </si>
  <si>
    <t>Distributed Acoustic Sensing (DAS) is a fiber optics method that is revolutionizing the unconventional reservoir monitoring technology with substantial spatial coverage, high frequency data acquisition, and broad cable deployment options including hazardous/harsh environments compared to traditional geophysical methods such as point sensors (i.e., geophones). However, a single well equipped with fiber cannot acquire the far-field strain response since the sensitivity of this technique is restricted to a region near the monitor well. In this paper, we develop an Artificial Intelligence (AI) algorithm to estimate the magnitude of the far-field DAS response for any spatio-temporal input. Moreover, we identify a discontinuity in displacement results following fracture hit, which is interpreted as an effect of rock plastic deformation, and for the first time we demonstrate that it may be related to fracture width. Therefore, the output of our algorithm is used to estimate such geometric property along time in multiple locations. We generate the tangent displacement component (uy) (parallel to monitor well) using an in-house code based on Displacement Discontinuity Method (DDM). Several monitor wells are incorporated in the simulation of physical scenarios characterized by single and multiple hydraulic fractures. For each specific scenario we train and test an Artificial Neural Network (ANN) with position and time as input variables, and axial displacement as output. The Machine Learning (ML) model is designed with 7 hidden layers, 100 the maximum number of neurons per layer and hyperbolic tangent as activation function. Finally, predicted uy is used to: (1) obtain Distributed Acoustic Sensing (DAS) data deriving it sequentially in space and time; and (2) estimate fracture width based on discontinuity magnitude. Training stage is performed avoiding overfitting and minimizing ANN loss function. In the testing phase, error between true and predicted variables is negligible in the entire waterfall plot region, except at initial time steps where fracture treatment starts at operation well and magnitude of axial displacement collected at monitor well is very small on the order of 10-6 or even lower. In this case, we suspect that these tiny supervisor values may have minimal impact on the loss function, and consequently weights and biases of regression model are barely updated to consider the effect of such outputs. Regarding fracture width estimation, error reduces consistently along time at all locations reaching values near 0%. To the best of our knowledge this is the first work that creates a ML algorithm able to estimate strain fields generated during hydraulic fracturing treatments merely based on position and time inputs. The model developed with synthetic data is an incentive for the deployment of multiple monitor wells in the field to enhance beyond the near wellbore region geometric characterization of created fracture systems, and possibly identify critical patterns associated with fracture propagation that ultimately can lead to production optimization. Copyright © 2022, Society of Petroleum Engineers</t>
  </si>
  <si>
    <t>The proceedings contain 35 papers. The special focus in this conference is on Cyber Security Cryptography and Machine Learning. The topics include: Timing Leakage Analysis of Non-constant-time NTT Implementations with Harvey Butterflies; blind Rotation in Fully Homomorphic Encryption with Extended Keys; machine-Learning Based Objective Function Selection for Community Detection; Botnet Attack Identification Based on SDN; setting Up an Anonymous Gesture Database as Well as Enhancing It with a Verbal Script Simulator for Rehabilitation Applications; fake News Detection in Social Networks Using Machine Learning and Trust; reinforcement Based User Scheduling for Cellular Communications; a Heuristic Framework to Search for Approximate Mutually Unbiased Bases; counter Mode for Long Messages and a Long Nonce; transfer Learning for Time Series Classification Using Synthetic Data Generation; monitoring Time Series with Missing Values: A Deep Probabilistic Approach; predicting Subscriber Usage: Analyzing Multidimensional Time-Series Using Convolutional Neural Networks; smart Cybercrime Classification for Digital Forensics with Small Datasets; Auditable, Available and Resilient Private Computation on the Blockchain via MPC; mutual Accountability Layer: Accountable Anonymity Within Accountable Trust; Faster Post-Quantum TLS Handshakes Without Intermediate CA Certificates; detecting Clickbait in Online Social Media: You Won’t Believe How We Did It; etherless Ethereum Tokens: Simulating Native Tokens in Ethereum; time, Memory and Accuracy Tradeoffs in Side-Channel Trace Profiling; a Linear-Time 2-Party Secure Merge Protocol; FairMM: A Fast and Frontrunning-Resistant Crypto Market-Maker; in-App Cryptographically-Enforced Selective Access Control for Microsoft Office and Similar Platforms; differentially-Private “Draw and Discard” Machine Learning: Training Distributed Model from Enormous Crowds; Privacy Preserving DCOP Solving by Mediation; Polynomial Approximation of Inverse sqrt Function for FHE; preface; Enhancing Cybersecurity of Satellites at Sub-THz Bands; randomness for Randomness Testing.</t>
  </si>
  <si>
    <t>Objective: Skeleton-based action recognition has been concerned in recent years, as the dynamics of human skeletons has significant information for the task of action recognition. The action of human skeletons can be seen as time series of human poses, or the combination of human joint trajectories. The trajectory of important joints indicating the action class has conveyed the most significant information among all the human joints. The trajectories of these joints have been subjected to some distortions when performing the same action under different attempts. In this case, two similar trajectories of corresponding joints should share a basic shape. However, these two trajectories have appeared in diverse kinds of distortions due to individual factors. These distortions have been caused by spatial and temporal factors. Spatial factors have included the change of viewpoints, different skeleton sizes and action amplitudes, while temporal factors indicate time scaling along the time series, denoting the order and speed of performing specific action. All the spatial factors can be modeled by the affine transformation in 3D space, whereas the uniform time scaling has been commonly discussed case, which can be seen as affine transformation in 1D space. These two kinds of distortions as the spatio-temporal dual affine transformation have been combined. A novel invariant feature under these distortions has been proposed and utilized for facilitating skeleton-based action recognition. A kind of feature invariant based on the spatio-temporal affine transformation has aided the identification of similar trajectories to be beneficial for action recognition. Method A general method for constructing spatio-temporal dual affine differential invariant (STDADI) has been proposed. The rational polynomial of derivatives of joint trajectories to obtain the invariants has been utilized in detail via eliminating the transformation parameters effectively. Robust, coordinate-system-independent feature has calculated directly from the 3D coordinates. Bounding the degree of polynomial and the order of derivatives, we generate 8 independent STDADIs and combine them as an invariant vector at each moment for each human joint. Moreover, an intuitive and effective method called channel augmentation has been proposed to extend input data with STDADI along the channel dimension for training and evaluation. Specifically, the coordinate vector and the STDADI vector at each joint for each frame have been concatenated. Channel augmentation has introduced invariant information into input data without changing the inner structure of neural networks. The spatio-temporal graph convolutional networks (ST-GCN) as the basic network have been used. The skeleton data modeling as a graph structure has envolved spatial and temporal connections between human joints simultaneously. Particularly, it has exploited local pattern and correlation from human skeletons. In other words, the importance of joints along the action sequence has been expressed as the weights of human joints in the spatio-temporal graph. This is in line with our STDADI, because both of them focus on describing joint dynamics, and our features further provide an invariant expression which is not affected by the distortions. Result The synthetic data has been examined to verify the effectiveness of STDADI as well as the large-scale action recognition dataset. First, 3D spiral line and selected joint trajectory based on NTU-RGB+D applied with random transformation parameters has shown that STDADI is invariant under the spatio-temporal affine transformations. Next, the effectiveness of the proposed feature and method has been validated on the large-scale action recognition dataset NTU(Nanyang Technological University)RGB+D (NTU 60) and its extended version NTU-RGB+D 120 (NTU 120), which is currently the largest dataset with 3D joint annotations captured in a constrained indoor environment, and perform some detailed study to examine the contributions of STDADI. A data augmentation technique as well as the original ST-GCN have been as the baseline methods. The data augmentation technique has involved rotation, scaling and shear transformations of 3D skeletons. The same training strategy and hyper-parameters as the original ST-GCN have been used. ST-GCN + channel augmentation has performed well. Compared with the ST-GCN using raw data, in NTU 60, the cross-subject and cross-view recognition accuracy has been increased by 1.9% and 3.0%, respectively; in NTU 120, the cross-subject and cross-setup recognition accuracy has increased by 5.6% and 4.5% respectively. As it is mainly consisted of 3D geometric transformations, the accuracy in cross-view recognition has been much improved but contributes little to the cross-subject setting for data augmentation. The spatio-temporal dual affine transformation assumption has been validated on both evaluation criteria. Conclusion: A general method for constructing spatio-temporal dual affine differential invariant (STDADI) has been proposed. The effectiveness of this invariant feature using a channel augmentation technique has been proved on the large-scale action recognition dataset NTU-RGB+D and NTU-RGB+D 120. The combination of hand-crafted features and data-driven methods has improved the accuracy and generalization well. © 2021, Editorial Office of Journal of Image and Graphics. All right reserved.</t>
  </si>
  <si>
    <t>Outlier detection is a key step in satellite gravity data preprocessing. As the theory and practice of GOCE satellite gravity gradient measurement get more and more sophisticated, the spatial resolution of satellite gravity data can reach the order of 1mgal and the accuracy of 1~2cm. However, due to the interference of various uncertain factors and the characteristics of massive observation, the satellite gravity gradient data often have some outliers. Simulation studies have shown that outliers will adversely affect the interpretation of various physical phenomena. In addition, the existing outlier detection methods have the disadvantages of high time consumption and low accuracy, which reduces the reliability of data analysis and affects the accuracy of the results. Therefore, outliers need to be eliminated. In recent years, with the in-depth development of artificial intelligence technology in earth science research and applications, many new methods and achievements in geoscience have been obtained at home and abroad. Inspired by the fact that long short-term memory networks can capture long-term or short-term information in data sequences, in this paper, a long short-term memory(LSTM)network for outlier detection of gravity gradient data is proposed. This network is a special type of cyclic neural network that can avoid long-term dependence. It adopts the special gate structure of LSTM network, trains the sample characteristics through the calculation of forgetting gate, input gate and output gate, and the LSTM network selectively updates or discards the neuron vector so as to preserve the long-term state of neurons and make LSTM network perform better on long-time series. In order to prove the reliability of extracting outliers by long short-term memory neural network method, the simulated satellite gravity data can be used for the analysis. Firstly, through the 300-order EMG96 model, the normal ellipsoid GRS80 simulates the gravity gradient data with a sampling rate of 5s and a length of 1 day, and by selecting the function whose expected value is equal to 0 and standard deviation is 0.01σ, a white noise sequence is generated, which is randomly added to the gravity gradient data, then adding outlier to the gravity gradient data sequence with a proportion of 1% and a value of 2σ, the gravity gradient data set containing white noise and outlier is obtained; Secondly, the data is normalized to the standard interval by data preprocessing, which is conducive to obtain the optimal solution. Then the gravity gradient data set is divided into training set and testing set according to the proportion of 8︰2. After the data are grouped, the network structure is trained to avoid over-fitting and enhance the adaptability of the model to the samples. Through the sliding time window, the data are processed, and the neural network is easier to learn from the data set. Then, the LSTM network constructs the training module, and through the data input layer, the forward and back propagation of training parameters, changes the neuron information. After many iterative processes, the loss function of the LSTM network tends to be stable. Finally, the model is tested through the test set to obtain the final recognition result. In order to obtain higher accuracy, based on the characteristics of neural network, the LSTM continuously updates parameters, increases the complexity and depth of the network, calculates the output value at the current time, and effectively identifies the position of outlier. Compared with the traditional cyclic neural network method, the unit in LSTM records all historical cumulative information and can capture the dependence between gravity gradient time step distance and large data. On this basis, considering that the number and distribution of outliers in the measured satellite gravity gradient data are unknown, two indicators of success rate and failure rate are introduced to evaluate the effect of outlier detection and verify the effectiveness and accuracy of outlier detection method. The method in this paper realizes the outlier detection ability of long-time series observation data. The calculation results show that after the LSTM training model is applied to the test set, the prediction accuracy reaches 99.4%, and it only takes 4.26 seconds, the processing time is short, without manual intervention. In the prediction process, increasing the training data or increasing the number of LSTM neurons can improve the prediction effect, and the loss function, learning rate, number of iterations, etc. are the main model parameters affecting the prediction effect. The experimental results of outlier recognition show that LSTM model can realize feature extraction and effectively solve the problem of outlier recognition. The complexity of the original time-consuming outlier recognition technology is reduced, and the network can be supplemented with new synthetic data for training to identify new features. It has good adaptability to anomaly removal, and provides a new method to remove all kinds of anomaly interference from the actual observation data of satellite gravity. © 2021, Editorial Office of Seismology and Geology. All right reserved.</t>
  </si>
  <si>
    <t>Introduction: Disease states are being characterized at finer and finer levels of resolution via biomarker or gene expression profiles, while at the same time. Machine learning (ML) is increasingly used to analyze and potentially classify or predict the behavior of biological systems based on such characterization. As ML applications are extremely data-intensive, given the relative sparsity of biomedical data sets ML training of artificial neural networks (ANNs) often require the use of synthetic training data. Agent-based models (ABMs) that incorporate known biological mechanisms and their associated stochastic properties are a potential means of generating synthetic data. Herein we present an example of ML used to train an artificial neural network (ANN) as a surrogate system used to predict the time evolution of an ABM focusing on the clinical condition of sepsis. Methods: The disease trajectories for clinical sepsis, in terms of temporal cytokine and phenotypic dynamics, can be interpreted as a random dynamical system. The Innate Immune Response Agent-based Model (IIRABM) is a well-established model that utilizes known cellular and molecular rules to simulate disease trajectories corresponding to clinical sepsis. We have utilized two distinct neural network architectures, Long Short-Term Memory and Multi-Layer Perceptron, to take a time sequence of five measurements of eleven IIRABM simulated serum cytokine concentrations as input and to return both the future cytokine trajectories as well as an aggregate metric representing the patient’s state of health. Results: The ANNs predicted model trajectories with the expected amount of error, due to stochasticity in the simulation, and recognizing that the mapping from a specific cytokine profile to a state-of-health is not unique. The Multi-Layer Perceptron neural network, generated predictions with a more accurate forecasted trajectory cone. Discussion: This work serves as a proof-of-concept for the use of ANNs to predict disease progression in sepsis as represented by an ABM. The findings demonstrate that multicellular systems with intrinsic stochasticity can be approximated with an ANN, but that forecasting a specific trajectory of the system requires sequential updating of the system state to provide a rolling forecast horizon. © Copyright © 2021 Larie, An and Cockrell.</t>
  </si>
  <si>
    <t>Agricultural nitrous oxide (N2O) emission accounts for a non-trivial fraction of global greenhouse gas (GHG) budget. To date, estimating N2O fluxes from cropland remains a challenging task because the related microbial processes (e.g., nitrification and denitrification) are controlled by complex interactions among climate, soil, plant and human activities. Existing approaches such as process-based (PB) models have well-known limitations due to insufficient representations of the processes or uncertainties of model parameters, and due to leverage recent advances in machine learning (ML) a new method is needed to unlock the "black box"to overcome its limitations such as low interpretability, out-of-sample failure and massive data demand. In this study, we developed a first-of-its-kind knowledge-guided machine learning model for agroecosystems (KGML-ag) by incorporating biogeophysical and chemical domain knowledge from an advanced PB model, ecosys, and tested it by comparing simulating daily N2O fluxes with real observed data from mesocosm experiments. The gated recurrent unit (GRU) was used as the basis to build the model structure. To optimize the model performance, we have investigated a range of ideas, including (1) using initial values of intermediate variables (IMVs) instead of time series as model input to reduce data demand; (2) building hierarchical structures to explicitly estimate IMVs for further N2O prediction; (3) using multi-task learning to balance the simultaneous training on multiple variables; and (4) pre-training with millions of synthetic data generated from ecosys and fine-tuning with mesocosm observations. Six other pure ML models were developed using the same mesocosm data to serve as the benchmark for the KGML-ag model. Results show that KGML-ag did an excellent job in reproducing the mesocosm N2O fluxes (overall r2Combining double low line0.81, and RMSECombining double low line3.6g€¯mgNm-2d-1 from cross validation). Importantly, KGML-ag always outperforms the PB model and ML models in predicting N2O fluxes, especially for complex temporal dynamics and emission peaks. Besides, KGML-ag goes beyond the pure ML models by providing more interpretable predictions as well as pinpointing desired new knowledge and data to further empower the current KGML-ag. We believe the KGML-ag development in this study will stimulate a new body of research on interpretable ML for biogeochemistry and other related geoscience processes. © 2022 Licheng Liu et al.</t>
  </si>
  <si>
    <t>The proceedings contain 103 papers. The special focus in this conference is on Machine Learning and Principles and Practice of Knowledge Discovery in Databases. The topics include: Differentially Private Learning from Label Proportions; approaches to Uncertainty Quantification in Federated Deep Learning; optimized Federated Learning on Class-Biased Distributed Data Sources; splitting Algorithms for Federated Learning; migrating Models: A Decentralized View on Federated Learning; the Effects of Randomness on the Stability of Node Embeddings; graph Homomorphism Features: Why Not Sample?; neural Maximum Independent Set; fea2Fea: Exploring Structural Feature Correlations via Graph Neural Networks; interpretable Models via Pairwise Permutations Algorithm; Web Image Context Extraction with Graph Neural Networks and Sentence Embeddings on the DOM Tree; Towards Mining Generalized Patterns from RDF Data and a Domain Ontology; homological Time Series Analysis of Sensor Signals from Power Plants; continuous-Discrete Recurrent Kalman Networks for Irregular Time Series; adversarial Generation of Temporal Data: A Critique on Fidelity of Synthetic Data; Towards Precomputed 1D-Convolutional Layers for Embedded FPGAs; embedded Face Recognition for Personalized Services in the Assistive Robotics; FLight: FPGA Acceleration of Lightweight DNN Model Inference in Industrial Analytics; exploring Cell-Based Neural Architectures for Embedded Systems; Design Space Exploration of Time, Energy, and Error Rate Trade-offs for CNNs Using Accuracy-Programmable Instruction Set Processors; a Classification of Anomaly Explanation Methods; ultra-low Power Machinery Fault Detection Using Deep Neural Networks; SPNC: Fast Sum-Product Network Inference; towards Addressing Noise and Static Variations of Analog Computations Using Efficient Retraining; The Next Frontier: AI We Can Really Trust; this Looks Like That, Because.. Explaining Prototypes for Interpretable Image Recognition; explanations for Network Embedding-Based Link Predictions.</t>
  </si>
  <si>
    <t>Early identification of kidney function deterioration is essential to determine which newborn patients with congenital kidney disease should be considered for surgical intervention as opposed to observation. Kidney function can be measured by fitting a tracer kinetic (TK) model onto a series of Dynamic Contrast Enhanced (DCE) MR images and estimating the filtration rate parameter from the model. Unfortunately, breathing and large bulk motion events due to patient movement in the scanner create outliers and misalignments that introduce large errors in the TK model parameter estimates even when using a motion-robust dynamic radial VIBE sequence for DCE-MR imaging. The misalignments between the series of volumes are difficult to correct using standard registration due to 1) the large differences in geometry and contrast between volumes of the dynamic sequence and 2) the requirement of fast dynamic imaging to achieve high temporal resolution and motion deteriorates image quality. These difficulties reduce the accuracy and stability of registration over the dynamic sequence. An alternative registration approach is to generate noise and motion free templates of the original data from the TK model and use them to register each volume to its contrast-matched template. However, the TK models used to characterize DCE-MRI are tissue specific, non-linear and sensitive to the same motion and sampling artifacts that hinder registration in the first place. Hence, these can only be applied to register accurately pre-segmented regions of interest, such as kidneys, and might converge to local minima under the presence of large artifacts. Here we introduce a novel linear time invariant (LTI) model to characterize DCE-MR data for different tissue types within a volume. We approximate the LTI model as a sparse sum of first order LTI functions to introduce robustness to motion and sampling artifacts. Hence, this model is well suited for registration of the entire field of view of DCE-MR data with artifacts and outliers. We incorporate this LTI model into a registration framework and evaluate it on both synthetic data and data from 20 children. For each subject, we reconstructed the sequence of DCE-MR images, detected corrupted volumes acquired during motion, aligned the sequence of volumes and recovered the corrupted volumes using the LTI model. The results show that our approach correctly aligned the volumes, provided the most stable registration in time and improved the tracer kinetic model fit. © 2020 Elsevier B.V.</t>
  </si>
  <si>
    <t>Late-Time transient electromagnetic (TEM) data contain deep subsurface information and are important for resolving deeper electrical structures.However, due to their relatively small signal amplitudes, TEM responses later in time are often dominated by ambient noises. Therefore, noise removal is critical to the application of TEM data in imaging electrical structures at depth. De-noising techniques for TEM data have been developed rapidly in recent years. Although strong efforts have been made to improving the quality of the TEM responses, it is still a challenge to effectively extract the signals due to unpredictable and irregular noises. In this study, we develop a new type of neural network architecture by combining the long short-Term memory (LSTM) network with the autoencoder structure to suppress noise in TEM signals. The resulting LSTM-Autoencoders yield excellent performance on synthetic data sets including horizontal components of the electric field and vertical component of the magnetic field generated by different sources such as dipole, loop and grounded line sources. The relative errors between the de-noised data sets and the corresponding noise-free transients are below 1% for most of the sampling points. Notable improvement in the resistivity structure inversion result is achieved using the TEM data de-noised by the LSTM-Autoencoder in comparison with several widely-used neural networks, especially for later-Arriving signals that are important for constraining deeper structures. We demonstrate the effectiveness and general applicability of the LSTM-Autoencoder by de-noising experiments using synthetic 1-D and 3-D TEM signals as well as field data sets. The field data from a fixed loop survey using multiple receivers are greatly improved after de-noising by the LSTM-Autoencoder, resulting in more consistent inversion models with significantly increased exploration depth. The LSTM-Autoencoder is capable of enhancing the quality of the TEM signals at later times, which enables us to better resolve deeper electrical structures. © 2021 Oxford University Press. All rights reserved.</t>
  </si>
  <si>
    <t>OBJECTIVES: To summarize key contributions to current research in the field of Clinical Research Informatics (CRI) and to select best papers published in 2020. METHOD: A bibliographic search using a combination of Medical Subject Headings (MeSH) descriptors and free-text terms on CRI was performed using PubMed, followed by a double-blind review in order to select a list of candidate best papers to be then peer-reviewed by external reviewers. After peer-review ranking, a consensus meeting between two section editors and the editorial team was organized to finally conclude on the selected four best papers. RESULTS: Among the 877 papers published in 2020 and returned by the search, there were four best papers selected. The first best paper describes a method for mining temporal sequences from clinical documents to infer disease trajectories and enhancing high-throughput phenotyping. The authors of the second best paper demonstrate that the generation of synthetic Electronic Health Record (EHR) data through Generative Adversarial Networks (GANs) could be substantially improved by more appropriate training and evaluation criteria. The third best paper offers an efficient advance on methods to detect adverse drug events by computer-assisting expert reviewers with annotated candidate mentions in clinical documents. The large-scale data quality assessment study reported by the fourth best paper has clinical research informatics implications, in terms of the trustworthiness of inferences made from analysing electronic health records. CONCLUSIONS: The most significant research efforts in the CRI field are currently focusing on data science with active research in the development and evaluation of Artificial Intelligence/Machine Learning (AI/ML) algorithms based on ever more intensive use of real-world data and especially EHR real or synthetic data. A major lesson that the coronavirus disease 2019 (COVID-19) pandemic has already taught the scientific CRI community is that timely international high-quality data-sharing and collaborative data analysis is absolutely vital to inform policy decisions. IMIA and Thieme. This is an open access article published by Thieme under the terms of the Creative Commons Attribution-NonDerivative-NonCommercial License, permitting copying and reproduction so long as the original work is given appropriate credit. Contents may not be used for commercial purposes, or adapted, remixed, transformed or built upon. (https://creativecommons.org/licenses/by-nc-nd/4.</t>
  </si>
  <si>
    <t>Deep learning has achieved incredible success over the past years, especially in various challenging predictive spatiotemporal analytics (PSTA) tasks, such as disease prediction, climate forecast, and traffic prediction, where intrinsic dependence relationships among data exist and generally manifest at multiple spatiotemporal scales. However, given a specific PSTA task and the corresponding data set, how to appropriately determine the desired configuration of a deep learning model, theoretically analyze the model's learning behavior, and quantitatively characterize the model's learning capacity remains a mystery. In order to demystify the power of deep learning for PSTA in a theoretically sound and explainable way, in this article, we provide a comprehensive framework for deep learning model design and information-theoretic analysis. First, we develop and demonstrate a novel interactively and integratively connected deep recurrent neural network (I2DRNN) model. I2DRNN consists of three modules: an input module that integrates data from heterogeneous sources; a hidden module that captures the information at different scales while allowing the information to flow interactively between layers; and an output module that models the integrative effects of information from various hidden layers to generate the output predictions. Second, to theoretically prove that our designed model can learn multiscale spatiotemporal dependence in PSTA tasks, we provide an information-theoretic analysis to examine the information-based learning capacity (i-CAP) of the proposed model. In so doing, we can tackle an important open question in deep learning, that is, how to determine the necessary and sufficient configurations of a designed deep learning model with respect to the given learning data sets. Third, to validate the I2DRNN model and confirm its i-CAP, we systematically conduct a series of experiments involving both synthetic data sets and real-world PSTA tasks. The experimental results show that the I2DRNN model outperforms both classical and state-of-the-art models on all data sets and PSTA tasks. More importantly, as readily validated, the proposed model captures the multiscale spatiotemporal dependence, which is meaningful in the real-world context. Furthermore, the model configuration that corresponds to the best performance on a given data set always falls into the range between the necessary and sufficient configurations, as derived from the information-theoretic analysis. © 2012 IEEE.</t>
  </si>
  <si>
    <t>Training robust supervised deep learning models for many geospatial applications of computer vision is difficult due to dearth of class-balanced and diverse training data. Conversely, obtaining enough training data for many applications is financially prohibitive or may be infeasible, especially when the application involves modeling rare or extreme events. Synthetically generating data (and labels) using a generative model that can sample from a target distribution and exploit the multi-scale nature of images can be an inexpensive solution to address scarcity of labeled data. Towards this goal, we present a deep conditional generative model, called VAE-Info-cGAN, that combines a Variational Autoencoder (VAE) with a conditional Information Maximizing Generative Adversarial Network (InfoGAN), for synthesizing semantically rich images simultaneously conditioned on a pixel-level condition (PLC) and a macroscopic feature-level condition (FLC). Dimensionally, the PLC can only vary in the channel dimension from the synthesized image and is meant to be a task-specific input. The FLC is modeled as an attribute vector, a, in the latent space of the generated image which controls the contributions of various characteristic attributes germane to the target distribution. During generation, a is sampled from U[0, 1], while it is learned directly from the ground truth during training. An interpretation of a to systematically generate synthetic images by varying a chosen binary macroscopic feature is explored by training a linear binary classifier in the latent space. Experiments on a GPS trajectories dataset show that the proposed model can accurately generate various forms of spatio-temporal aggregates across different geographic locations while conditioned only on a raster representation of the road network. The primary intended application of the VAE-Info-cGAN is synthetic data (and label) generation for targeted data augmentation for computer vision-based modeling of problems relevant to geospatial analysis and remote sensing. © 2020 ACM.</t>
  </si>
  <si>
    <t>Assessing directional influences between neurons is instrumental to understand how brain circuits process information. To this end, Granger causality, a technique originally developed for time-continuous signals, has been extended to discrete spike trains. A fundamental assumption of this technique is that the temporal evolution of neuronal responses must be due only to endogenous interactions between recorded units, including self-interactions. This assumption is however rarely met in neurophysiological studies, where the response of each neuron is modulated by other exogenous causes such as, for example, other unobserved units or slow adaptation processes. Here, we propose a novel point-process Granger causality technique that is robust with respect to the two most common exogenous modulations observed in real neuronal responses: Within-trial temporal variations in spiking rate and between-trial variability in their magnitudes. This novel method works by explicitly including both types of modulations into the generalized linear model of the neuronal conditional intensity function (CIF). We then assess the causal influence of neuron i onto neuron j by measuring the relative reduction of neuron j's point process likelihood obtained considering or removing neuron i. CIF's hyper-parameters are set on a per-neuron basis by minimizing Akaike's information criterion. In synthetic data sets, generated by means of random processes or networks of integrate-and-fire units, the proposed method recovered with high accuracy, sensitivity and robustness the underlying ground-truth connectivity pattern. Application of presently available point-process Granger causality techniques produced instead a significant number of false positive connections. In real spiking responses recorded from neurons in the monkey pre-motor cortex (area F5), our method revealed many causal relationships between neurons as well as the temporal structure of their interactions. Given its robustness our method can be effectively applied to real neuronal data. Furthermore, its explicit estimate of the effects of unobserved causes on the recorded neuronal firing patterns can help decomposing their temporal variations into endogenous and exogenous components. © 2021 Casile et al. This is an open access article distributed under the terms of the Creative Commons Attribution License, which permits unrestricted use, distribution, and reproduction in any medium, provided the original author and source are credited.</t>
  </si>
  <si>
    <t>Declaration of Competing Interest statements were not included in the published version of the following articles that appeared in previous issues of Spatial and Spatio-temporal Epidemiology The appropriate Declaration/Competing Interest statements, provided by the Authors, are included below. 1. Assessing the spatial heterogeneity in black-white differences in optimal cardiovascular health and the impact of individual- and neighborhood-level risk factors: The Multi-Ethnic Study of Atherosclerosis (MESA) (Spatial and Spatio-temporal Epidemiology, 2020; 33C) https://doi.org/10.1016/j.sste.2020.100332 The authors declare that they have no known competing financial interests or personal relationships that could have appeared to influence the work reported in this paper.2. Deep learning for supervised classification of spatial epidemics (Spatial and Spatio-temporal Epidemiology, 2018; 29C) https://doi.org/10.1016/j.sste.2018.08.002 The authors declare that they have no known competing financial interests or personal relationships that could have appeared to influence the work reported in this paper.3. Multivariate spatiotemporal modeling of drug- and alcohol-poisoning deaths in New York City, 2009-2014 (Spatial and Spatio-temporal Epidemiology, 2019; 32C) https://doi.org/10.1016/j.sste.2019.100306 The authors declare that they have no known competing financial interests or personal relationships that could have appeared to influence the work reported in this paper.4. Mapping rates of inpatient hospitalizations related to mental disorders in the state of Missouri: A conditional autoregressive model with zip code-level data (Spatial and Spatio-temporal Epidemiology, 2018; 28C) https://doi.org/10.1016/j.sste.2018.11.003 The authors declare that they have no known competing financial interests or personal relationships that could have appeared to influence the work reported in this paper.5. Bayesian Hierarchical Spatial Models: Implementing the Besag York Mollié Model in Stan(Spatial and Spatio-temporal Epidemiology, 2019; 31C)https://doi.org/10.1016/j.sste.2019.100301 The authors declare that they have no known competing financial interests or personal relationships that could have appeared to influence the work reported in this paper.6. Mapping ruralâ€“urban disparities in late-stage cancer with high-resolution rurality index and GWR (Spatial and Spatio-temporal Epidemiology, 2018; 26C) https://doi.org/10.1016/j.sste.2018.04.001 The authors declare that they have no known competing financial interests or personal relationships that could have appeared to influence the work reported in this paper.7. Using spatiotemporal models to generate synthetic data for public use(Spatial and Spatio-temporal Epidemiology, 2018; 27C) https://doi.org/10.1016/j.sste.2018.08.004 The authors declare that they have no known competing financial interests or personal relationships that could have appeared to influence the work reported in this paper.8. Assessment of Spatial Mobility Among Young Men who have Sex with Men within and across High HIV Prevalence Neighborhoods in New York City: The P18 Neighborhood Study (Spatial and Spatio-temporal Epidemiology, 2020; 35C) https://doi.org/10.1016/j.sste.2020.100356 The authors declare that they have no known competing financial interests or personal relationships that could have appeared to influence the work reported in this paper.9. Spatio-Temporal Analysis of Differences in Campylobacteriosis Incidence between Urban and Rural Areas in the Southern District Health Board, New Zealand (Spatial and Spatio-temporal Epidemiology, 2019; 31C) https://doi.org/10.1016/j.sste.2019.100304 The authors declare that they have no known competing financial interests or personal relationships that could have appeared to influence the work reported in this paper.10. Model-based small area estimation at two scales using Moran's spatial filtering(Spatial and Spatio-temporal Epidemiology, 2019; 31C) https://doi.org/10.1016/j.sste.2019.100303 The authors declare that they have no known competing financial interests or personal relationships that could have appeared to influence the work reported in this paper.11. Bayesian deprivation index models for explaining variation in elevated blood lead levels among children in Maryland (Spatial and Spatio-temporal Epidemiology, 2019; 30C) https://doi.org/10.1016/j.sste.2019.100286 The authors declare that they have no known competing financial interests or personal relationships that could have appeared to influence the work reported in this paper.12. Application of kernel smoothing to estimate the spatio-temporal variation in risk of STEC O157 in England (Spatial and Spatio-temporal Epidemiology, 2019; 32C) https://doi.org/10.1016/j.sste.2019.100305 The authors declare that they have no known competing financial interests or personal relationships that could have appeared to influence the work reported in this paper.13. Exploring socio-demographic-and geographical-variations in prevalence of diabetes and hypertension in Bangladesh: Bayesian spatial analysis of national health survey data (Spatial and Spatio-temporal Epidemiology, 2019; 29C) https://doi.org/10.1016/j.sste.2019.03.003 The authors declare that they have no known competing financial interests or personal relationships that could have appeared to influence the work reported in this paper.14. Cost-efficient case-control cluster sampling designs for population-based epidemiological studies (Spatial and Spatio-temporal Epidemiology, 2018; 26C) https://doi.org/10.1016/j.sste.2018.05.002 The authors declare that they have no known competing financial interests or personal relationships that could have appeared to influence the work reported in this paper.15. Longitudinal impacts of two causal drivers of alcohol demand on outlet concentrations within community settings: Population size and income effects (Spatial and Spatio-temporal Epidemiology, 2018; 27C) https://doi.org/10.1016/j.sste.2018.07.003 The authors declare that they have no known competing financial interests or personal relationships that could have appeared to influence the work reported in this paper. © 2020</t>
  </si>
  <si>
    <t>The paper considers a method for studying panel data based on the use of agglomerative hierarchical clustering — grouping objects based on the similarities and differences in their features into a hierarchy of clusters nested into each other. We used 2 alternative methods for calculating Euclidean distances between objects — the distance between the values averaged over observation interval, and the distance using data for all considered years. Three alternative methods for calculating the distances between clusters were compared. In the first case, the distance between the nearest elements from two clusters is considered to be distance between these clusters, in the second — the average over pairs of elements, in the third — the distance between the most distant elements. The efficiency of using two clustering quality indices, the Dunn and Silhouette index, was studied to select the optimal number of clusters and evaluate the statistical significance of the obtained solutions. The method of assessing statistical reliability of cluster structure consisted in comparing the quality of clustering on a real sample with the quality of clustering on artificially generated samples of panel data with the same number of objects, features and lengths of time series. Generation was made from a fixed probability distribution. At the same time, simulation methods imitating Gaussian white noise and random walk were used. Calculations with the Silhouette index showed that a random walk is characterized not only by spurious regression, but also by “spurious clustering”. Clustering was considered reliable for a given number of selected clusters if the index value on the real sample turned out to be greater than the value of the 95% quantile for artificial data. A set of time series of indicators characterizing production in the regions of the Russian Federation was used as a sample of real data. For these data only Silhouette shows reliable clustering at the level p &lt; 0.05. Calculations also showed that index values for real data are generally closer to values for random walks than for white noise, but it have significant differences from both. Since three-dimensional feature space is used, the quality of clustering was also evaluated visually. Visually, one can distinguish clusters of points located close to each other, also distinguished as clusters by the applied hierarchical clustering algorithm. © 2020 Igor L. Kirilyuk, Oleg V. Senko.</t>
  </si>
  <si>
    <t>Early development of an animal from an egg involves a rapid increase in cell number and several cell fate specification events accompanied by dynamic morphogenetic changes. In order to correlate the morphological changes with the genetic events, one typically needs to monitor the living system with several imaging modalities offering different spatial and temporal resolution. Live imaging allows monitoring the embryo at a high temporal resolution and observing the morphological changes. On the other hand, confocal images of specimens fixed and stained for the expression of certain genes enable observing the transcription states of an embryo at specific time points during development with high spatial resolution. The two imaging modalities cannot, by definition, be applied to the same specimen and thus, separately obtained images of different specimens need to be registered. Biologically, the most meaningful way to register the images is by identifying cellular correspondences between these two imaging modalities. In this way, one can bring the two sources of information into a single domain and combine dynamic information on morphogenesis with static gene expression data. Here we propose a new computational pipeline for identifying cell-to-cell correspondences between images from multiple modalities and for using these correspondences to register 3D images within and across imaging modalities. We demonstrate this pipeline by combining four-dimensional recording of embryogenesis of Spiralian annelid ragworm Platynereis dumerilii with three-dimensional scans of fixed Platynereis dumerilii embryos stained for the expression of a variety of important developmental genes. We compare our approach with methods for aligning point clouds and show that we match the accuracy of these state-of-the-art registration pipelines on synthetic data. We show that our approach outperforms these methods on real biological imaging datasets. Importantly, our approach uniquely provides, in addition to the registration, also the non-redundant matching of corresponding, biologically meaningful entities within the registered specimen which is the prerequisite for generating biological insights from the combined datasets. The complete pipeline is available for public use through a Fiji plugin. © 2020, Springer Nature Switzerland AG.</t>
  </si>
  <si>
    <t>Because of the stochastic nature of wind turbines, the output power management of wind power generation (WPG) is a fundamental challenge for the integration of wind energy systems into either power systems or microgrids (i.e., isolated systems consisting of local wind energy systems only) in operation and planning studies. In general, a wind energy system can refer to both one wind farm consisting of a number of wind turbines and a given number of wind farms sited at the area in question. In power systems (microgrid) planning, a WPG should be quantified for the determination of the expected power flows and the analysis of the adequacy of power generation. Concerning this operation, the WPG should be incorporated into an optimal operation decision process, as well as unit commitment and economic dispatch studies. In both cases, the probabilistic investigation of WPG leads to a multivariate uncertainty analysis problem involving correlated random variables (the output power of either wind turbines that constitute wind farm or wind farms sited at the area in question) that follow different distributions. This paper advances a multivariate model of WPG for a wind farm that relies on indexed semi-Markov chains (ISMC) to represent the output power of each wind energy system in question and a copula function to reproduce the spatial dependencies of the energy systems’ output power. The ISMC model can reproduce long-term memory effects in the temporal dependence of turbine power and thus understand, as distinct cases, the plethora of Markovian models. Using copula theory, we incorporate non-linear spatial dependencies into the model that go beyond linear correlations. Some copula functions that are frequently used in applications are taken into consideration in the paper; i.e., Gumbel copula, Gaussian copula, and the t-Student copula with different degrees of freedom. As a case study, we analyze a real dataset of the output powers of six wind turbines that constitute a wind farm situated in Poland. This dataset is compared with the synthetic data generated by the model thorough the calculation of three adequacy indices commonly used at the first hierarchical level of power system reliability studies; i.e., loss of load probability (LOLP), loss of load hours (LOLH) and loss of load expectation (LOLE). The results will be compared with those obtained using other models that are well known in the econometric field; i.e., vector autoregressive models (VAR). © 2020 by the authors. Licensee MDPI, Basel, Switzerland.</t>
  </si>
  <si>
    <t>The Red Sea holds one of the most diverse marine ecosystems in the world, although fragile and vulnerable to ocean warming. Several studies have analysed the spatio-temporal evolution of temperature in the Red Sea using satellite data, thus focusing only on the surface layer and covering the last ∼ 30 years. To better understand the longterm variability and trends of temperature in the whole water column, we produce a 3-D gridded temperature product (TEMPERSEA) for the period 1958-2017, based on a large number of in situ observations, covering the Red Sea and the Gulf of Aden. After a specific quality control, a mapping algorithm based on optimal interpolation have been applied to homogenize the data. Also, an estimate of the uncertainties of the product has been generated. The calibration of the algorithm and the uncertainty computation has been done through sensitivity experiments based on synthetic data from a realistic numerical simulation. TEMPERSEA has been compared to satellite observations of sea surface temperature for the period 1981-2017, showing good agreement especially in those periods when a reasonable number of observations were available. Also, very good agreement has been found between air temperatures and reconstructed sea temperatures in the upper 100m for the whole period 1958-2017, enhancing confidence in the quality of the product. The product has been used to characterize the spatiotemporal variability of the temperature field in the Red Sea and the Gulf of Aden at different timescales (seasonal, interannual and multidecadal). Clear differences have been found between the two regions suggesting that the Red Sea variability is mainly driven by air-sea interactions, while in the Gulf of Aden the lateral advection of water plays a relevant role. Regarding long-term evolution, our results show only positive trends above 40m depth, with maximum trends of 0.045C0.016 °C decade-1 at 15 m, and the largest negative trends at 125m (-0:072C0:011+C decade°1). Multidecadal variations have a strong impact on the trend computation and restricting them to the last 30-40 years of data can bias high the trend estimates. © Author(s) 2020. This work is distributed under the Creative Commons Attribution 4.0 License.</t>
  </si>
  <si>
    <t>Intelligent multilateral well completions provide downhole flow rate, pressure, and temperature measurements at multiple well segments, which allows for a continuous spatiotemporal data stream. Such an extensive data input poses a challenging task to decide on the optimal strategy of manipulating the inflow control valve (ICV) settings over time for best performance. In this study, we investigate using machine learning to analyze and predict well performance given different ICV settings to ultimately maximize the well output. A commercial reservoir simulator was used to generate two synthetic reservoir models: homogeneous (Case A) and heterogeneous (Case B). These synthetic data were used to train, validate, and test machine learning models. The reservoir cases were generated on the basis of a segmented, trilateral producer completed with three ICV devices installed at tie-in segments. The data used were measurements of wellhead and downhole flow rates across ICV segments over a period of 4,000 days. A total of 1,330 experiments were conducted with an 8-day timestep, generating a total of 667,660 sample data points for each of Case A and Case B. Fully connected neural networks were used to fit the data, while model generalizability was enhanced using regularization techniques, namely L2 regularization and early stopping. Both random sampling and Latin hypercube sampling (LHS) methods were evaluated in constructing the training, validation, and testing splits. Trained with different sample sizes drawn from the 1,330 simulated data histories for the two reservoir models, the proposed neural network showed excellent results. Given only 10 simulated choices of ICV settings for training, the network proved capable of predicting oil/water production profiles at surface for both homogeneous and heterogeneous reservoir models with greater than 0.95 coefficient of determination (R2) when evaluated at unseen, test ICV settings. Extending the problem to downhole flow performance prediction, approximately 40 training simulated settings were necessary to achieve 0.95 R2. We observed that LHS was superior to random sampling in both R2 average and confidence interval. We also found that increasing the training and validation sample sizes increased the test R2 when testing against unseen cases. Study results suggest the applicability of machine reinforcement learning to estimate the well output at different ICV settings, where the neural network model depends fully on the real-time well feedback and production measurements. By using a machine learning approach during the operation of a well with multiple ICV settings, it would be feasible to estimate the lateral-by-lateral output at unseen scenarios. Hence, it becomes possible to maximize the well output by using an optimization algorithm to determine the optimal ICV settings. Copyright © 2020 Society of Petroleum Engineers.</t>
  </si>
  <si>
    <t>Atmospheric ammonia is an important compound in the atmosphere because of its role in aerosol formation and its importance to the global nitrogen cycle. Livestock feeding operations are a major source of ammonia emissions to the atmosphere, and ammonia concentrations near these large feedlots can be many orders of magnitude higher than background. These feedlots can impact regional ecology and air quality, but uncertainty in the ammonia surface fluxes adjacent to these major sources can make the extent of the feedlot's impact difficult to determine. Ammonia surface fluxes are generally challenging to quantify with direct flux measurement techniques due to the challenges in conducting ammonia measurements with sufficient temporal resolution. Feedlots housing ruminant livestock such as cattle are also sources of methane. Because methane does not undergo appreciable dry deposition and is chemically inert on relevant spatial scales, we can use it as a tracer to constrain the downwind dilution of feedlot ammonia emissions. The ratio of atmospheric ammonia to methane has been shown to decrease with increasing distance downwind of a feedlot due to deposition and aerosol partitioning of gas-phase ammonia. In atmospheric conditions where inorganic aerosol formation is slow, the ratio of ammonia to methane can be used to estimate of the fraction of ammonia that has undergone deposition downwind of the feedlot. We use a Large-Eddy Simulation turbulent dispersion model to generate realistic concentration fields of atmospheric ammonia and methane concentrations downwind of a feedlot, and we sample the model output to produce synthetic measurements of these tracers. We then use the synthetic observations of background-corrected the ammonia:methane concentration ratio to derive the ammonia deposition rate. In this study, we explore conducting measurements from two platforms: sensors deployed on a small unmanned aerial vehicle and on a surface-based mobile observation platform. We find that the surface-based platform overestimates of ammonia deposition by a factor of 1.5 due to sampling near the surface where ammonia concentrations are depleted. However, use of the aerial platform allows more accurate estimation of the deposition fraction (relative error &lt;0.09). © 2020 Elsevier B.V.</t>
  </si>
  <si>
    <t>In this paper, we present ground moving target indication (GMTI) signal processing algorithm encompassing clutter suppression, target detection and parameter estimation. One of the most significant yet least publicized is the need of the GMTI mode for a forward-looking airborne radar. The integration of GMTI mode in a forward-looking airborne radar allows reconnaissance and surveillance operations in all weather conditions. In this context, space time adaptive processing (STAP) offers a unique prospect of enabling the GMTI mode in forward looking airborne radar. STAP is a two-dimensional filter designed to suppress platform motion-induced clutter Doppler spread. Interference is characterized by a covariance matrix. In the case of a forward-looking airborne radar, the clutter Doppler is dependent on range. Clutter Doppler dependency on the range renders the training cells heterogeneous. The heterogeneity effects are particularly prominent in the near range bins. Non-homogeneous training cells have a deleterious effect on STAP performance. In this study, we propose an adaptive Doppler compensation to mitigate the degraded STAP performance in the near range bins. The adaptivity feature circumvents the need for the availability of radar parameters in real-time. The real time implementation of STAP is impeded by requirements of a large number of training samples and covariance matrix inversion. Therefore, there is a dire need to devise a framework to detect and estimate target parameters within the STAP. In this regard, we propose an efficient STAP algorithm to detect and estimate target parameters. STAP weights are applied to the input data to obtain a 3D array. The range projection of the 3D array is utilized to detect and estimate the range of the target, while the angle–Doppler projection is used to estimate spatial and temporal parameters of the target. Most of the literature on STAP is geared towards a known covariance matrix. The assumption of a known covariance matrix may degrade STAP performance because of the inherent mismatches between the actual and assumed target steering vectors. In this study, we estimate the covariance matrix based on the synthetic data generated from a model of an airborne phased array radar. The developed STAP algorithms closely mimic a real-time implementation scheme in an airborne radar platform. The results of the proposed algorithm are validated through target parameter estimation and STAP metrics on synthetic data. © 2020 by the authors. Licensee MDPI, Basel, Switzerland.</t>
  </si>
  <si>
    <t>5G; Federated Learning; GAN; Multi-domain slicing; Network Slicing; Time Series Modeling; TIMEGAN; VNF scaling</t>
  </si>
  <si>
    <t>A Designing Databases Framework for AI Training in Industrial Predictive Maintenance</t>
  </si>
  <si>
    <t>A Long Horizon Data Augmentation Technique to Produce Reliable Synthetic Battery Parameters</t>
  </si>
  <si>
    <t>Z. Zhang; C. Song; Z. Zhai; M. Ma; A. He</t>
  </si>
  <si>
    <t>R. Raturi; A. Kumar; N. Vyas; V. Dutt</t>
  </si>
  <si>
    <t>N. Ashrafi; V. Schmitt; R. P. Spang; S. Möller; J. -N. Voigt-Antons</t>
  </si>
  <si>
    <t>T. Westmeier; D. Botache; M. Bieshaar; B. Sick</t>
  </si>
  <si>
    <t>S. O. Kimbrough; H. Ümitcan Yilmaz</t>
  </si>
  <si>
    <t>A. P. Hendradewa; S. Yin</t>
  </si>
  <si>
    <t>H. Klopries; D. O. S. Torres; A. Schwung</t>
  </si>
  <si>
    <t>E. Budu; A. Soliman; T. Rögnvaldsson; F. Etminani</t>
  </si>
  <si>
    <t>I. Isasa; M. Hernandez; G. Epelde; F. Londoño; A. Beristain; A. Alberdi; P. Bamidis; E. Konstantinidis</t>
  </si>
  <si>
    <t>J. T. Mtetwa; K. Ogudo; S. Pudaruth</t>
  </si>
  <si>
    <t>H. Luo; S. Zhang; Z. Zhuang; J. Mai; M. Tan; J. Zhang</t>
  </si>
  <si>
    <t>H. Pei; K. Ren; Y. Yang; C. Liu; T. Qin; D. Li</t>
  </si>
  <si>
    <t>M. F. Yousuf; M. S. Mahmud</t>
  </si>
  <si>
    <t>A. R. Hashim; T. Inan</t>
  </si>
  <si>
    <t>S. Seol; B. Kim</t>
  </si>
  <si>
    <t>S. S. Chowdhury; S. F. Boubrahimi; S. M. Hamdi</t>
  </si>
  <si>
    <t>F. Romanelli; F. Martinelli</t>
  </si>
  <si>
    <t>V. Avkhimenia; T. Weis; P. Musilek</t>
  </si>
  <si>
    <t>M. Habiba; E. Borphy; B. A. Pearlmutter; T. Ward</t>
  </si>
  <si>
    <t>G. Kontogiannis; P. Tzamalis; S. Nikoletseas</t>
  </si>
  <si>
    <t>H. Ling; S. W. Kim; A. Torralba; S. Fidler; K. Kreis</t>
  </si>
  <si>
    <t>M. Razghandi; H. Zhou; M. Erol-Kantarci; D. Turgut</t>
  </si>
  <si>
    <t>S. Thorve; A. Vullikanti; H. S. Mortveit; S. Swarup; M. V. Marathe</t>
  </si>
  <si>
    <t>Y. Li; B. Ku; G. Kim; J. -K. Ahn; H. Ko</t>
  </si>
  <si>
    <t>C. Lu; C. K. Reddy; P. Wang; D. Nie; Y. Ning</t>
  </si>
  <si>
    <t>W. Li; P. Ma; H. Wang; C. Fang</t>
  </si>
  <si>
    <t>N. Rossenbach; B. Hilmes; R. Schlüter</t>
  </si>
  <si>
    <t>B. M. Maweu; R. Shamsuddin; S. Dakshit; B. Prabhakaran</t>
  </si>
  <si>
    <t>H. Parsi; V. Bhargava; K. Das; M. Jadhav</t>
  </si>
  <si>
    <t>T. Zhu; K. Li; P. Herrero; P. Georgiou</t>
  </si>
  <si>
    <t>Y. Okadome; Y. Nakamura</t>
  </si>
  <si>
    <t>M. Bellomo; S. Trimarchi; A. Niccolai; M. Lorenzo; F. Casamatta; F. Grimaccia</t>
  </si>
  <si>
    <t>S. D. Wickramaratne; A. Parekh</t>
  </si>
  <si>
    <t>S. Bhattacharya; O. Mazumder; D. Roy; A. Sinha; A. Ghose</t>
  </si>
  <si>
    <t>S. Aissa; K. M. Tarek</t>
  </si>
  <si>
    <t>J. Lin; X. Xu; X. Li; X. Qin</t>
  </si>
  <si>
    <t>K. Sarda; A. Yerudkar; C. D. Vecchio</t>
  </si>
  <si>
    <t>F. Ranja; E. B. Nababan; A. Candra</t>
  </si>
  <si>
    <t>Y. Huang; H. Wan; X. Chen</t>
  </si>
  <si>
    <t>D. Chen; X. Liu; W. He; C. Xia; F. Gong; X. Li; X. Cao</t>
  </si>
  <si>
    <t>R. Jaiswal</t>
  </si>
  <si>
    <t>L. Li; J. Yan; H. Wang; Y. Jin</t>
  </si>
  <si>
    <t>X. Li; A. H. H. Ngu; V. Metsis</t>
  </si>
  <si>
    <t>C. Pandey; V. Tiwari; R. S. Rathore; R. H. Jhaveri; D. S. Roy; S. Selvarajan</t>
  </si>
  <si>
    <t>Z. Yang; W. Yan; X. Huang; L. Mei</t>
  </si>
  <si>
    <t>X. Yu; F. Karray</t>
  </si>
  <si>
    <t>I. Boukhennoufa; D. Jarchi; X. Zhai; V. Utti; S. Sanei; T. K. M. Lee; J. Jackson; K. D. McDonald-Maier</t>
  </si>
  <si>
    <t>B. Sirisha; B. Sandhya</t>
  </si>
  <si>
    <t>T. Melvin</t>
  </si>
  <si>
    <t>K. S. Sahoo; S. Krishana; M. Bhuyan</t>
  </si>
  <si>
    <t>L. Xu; H. Li; C. Shao; M. Gao; H. Shen</t>
  </si>
  <si>
    <t>N. Sivaroopan; C. Madarasingha; S. Muramudalige; G. Jourjon; A. Jayasumana; K. Thilakarathna</t>
  </si>
  <si>
    <t>P. Jiao; X. Guo; X. Jing; D. He; H. Wu; S. Pan; M. Gong; W. Wang</t>
  </si>
  <si>
    <t>Y. Segal; O. Hadar</t>
  </si>
  <si>
    <t>J. Wang; C. Li; L. Li; Z. Huang; C. Wang; H. Zhang</t>
  </si>
  <si>
    <t>S. Pritz; M. Zeinzinger; C. Praschl; O. Krauss; M. Harrer</t>
  </si>
  <si>
    <t>I. L. Carreño; R. Ramakrishna; A. Scaglione; D. Arnold; C. Roberts; S. -T. Ngo; S. Peisert; D. Pinney</t>
  </si>
  <si>
    <t>A. Pinceti; L. Sankar; O. Kosut</t>
  </si>
  <si>
    <t>S. Biswas; P. Chand; A. Mathur; R. Sinha</t>
  </si>
  <si>
    <t>I. Padhi; Y. Schiff; I. Melnyk; M. Rigotti; Y. Mroueh; P. Dognin; J. Ross; R. Nair; E. Altman</t>
  </si>
  <si>
    <t>C. Jiang; M. Chen; H. Xie; H. Wang; J. Xu</t>
  </si>
  <si>
    <t>P. Li; S. F. Boubrahimi; S. M. Hamdi</t>
  </si>
  <si>
    <t>Z. G. Liu; T. Y. Ji; J. W. Chen; L. J. Zhang; L. L. Zhang; Q. H. Wu</t>
  </si>
  <si>
    <t>J. Yan; H. Chen; H. Wu; N. Wang; L. Ma</t>
  </si>
  <si>
    <t>Y. Li; Z. Shi; C. Liu; W. Tian; Z. Kong; C. B. Williams</t>
  </si>
  <si>
    <t>I. Laña; I. Oregi; J. Del Ser</t>
  </si>
  <si>
    <t>A. Nian; S. Huang; F. Wang; Y. Zhao</t>
  </si>
  <si>
    <t>M. Schoemans; M. Sakr; E. Zimányi</t>
  </si>
  <si>
    <t>N. Athanasiou; M. Petrovich; M. J. Black; G. Varol</t>
  </si>
  <si>
    <t>Y. Zhao; W. Wu; Z. Li; J. Li; W. Wang</t>
  </si>
  <si>
    <t>X. Wang; S. Sun; L. Han</t>
  </si>
  <si>
    <t>H. Ono; T. Kamiya; T. Aoki</t>
  </si>
  <si>
    <t>V. Wolf; F. Neubürger; R. Lanwehr</t>
  </si>
  <si>
    <t>W. Han; W. Ying; W. Hu; Z. Sun</t>
  </si>
  <si>
    <t>M. H. Naveed; U. S. Hashmi; N. Tajved; N. Sultan; A. Imran</t>
  </si>
  <si>
    <t>M. Meiser; B. Duppe; I. Zinnikus</t>
  </si>
  <si>
    <t>S. Miyamoto; T. Yagi; Y. Makimoto; M. Ukai; Y. Ushiku; A. Hashimoto; N. Inoue</t>
  </si>
  <si>
    <t>Y. Liu; Z. Liang; X. Li; A. Bakeer</t>
  </si>
  <si>
    <t>R. Verma; K. M. Sivalingam</t>
  </si>
  <si>
    <t>S. Jing; H. -Y. Huang; R. Vaidyanathan; D. Farina</t>
  </si>
  <si>
    <t>L. Y. Shan; J. Chen</t>
  </si>
  <si>
    <t>J. S. Yoon; L. Liu; V. Golyanik; K. Sarkar; H. S. Park; C. Theobalt</t>
  </si>
  <si>
    <t>M. Ballout; M. Tuqan; D. Asmar; E. Shammas; G. Sakr</t>
  </si>
  <si>
    <t>E. Offord; J. Lutton; T. Bretschneider</t>
  </si>
  <si>
    <t>Y. -J. Kim; H. Kim; S. Lee; W. -T. Kim</t>
  </si>
  <si>
    <t>F. Möller; D. Botache; D. Huseljic; F. Heidecker; M. Bieshaar; B. Sick</t>
  </si>
  <si>
    <t>K. Roy; L. M. Lopez-Ramos; B. Beferull-Lozano</t>
  </si>
  <si>
    <t>Y. Meng; C. Fan</t>
  </si>
  <si>
    <t>U. Nookala; S. Ding; E. Alareqi; S. Vankayala</t>
  </si>
  <si>
    <t>F. Xu; L. Chaudhary; L. Dong; S. Setlur; V. Govindaraju; I. Nwogu</t>
  </si>
  <si>
    <t>A. C. Jones; M. S. Bandstra; T. H. Y. Joshi; J. M. Ghawaly; Y. S. Lai; B. J. Quiter</t>
  </si>
  <si>
    <t>W. Zhuohan</t>
  </si>
  <si>
    <t>G. M. Torres; A. R. R. Bessa; J. E. B. S. Linhares; M. O. Silva; A. V. Santos; M. D. M. Valadão; V. S. Menezes; E. V. C. U. Mattos; A. M. C. Pereira; A. P. Silva; A. C. Brito; R. J. S. Belem; R. S.F.; W. S.S.; C. B. Carvalho</t>
  </si>
  <si>
    <t>F. C. Akyon; O. Eryuksel; K. A. Ozfuttu; S. O. Altinuc</t>
  </si>
  <si>
    <t>Y. Chen; C. Ouzhu; L. Tang; C. Fu; X. Shi</t>
  </si>
  <si>
    <t>C. Campi</t>
  </si>
  <si>
    <t>D. Yang; X. Du; M. Guo; Y. Wang; F. Xu</t>
  </si>
  <si>
    <t>J. Channegowda; V. Maiya; C. Lingaraj</t>
  </si>
  <si>
    <t>R. Kalibhat; R. Kulkarni; P. K. Mondal</t>
  </si>
  <si>
    <t>A. Azarang; D. Q. Le; A. H. Hoang; S. L. Blogg; P. A. Dayton; R. M. Lance; M. Natoli; A. Gatrell; F. Tillmans; R. E. Moon; P. Lindholm; V. Papadopoulou</t>
  </si>
  <si>
    <t>T. C. Tavares; L. C. de Almeida; W. R. D. Silva; M. Chiesa; F. L. Verdi</t>
  </si>
  <si>
    <t>X. Wang; L. Sun</t>
  </si>
  <si>
    <t>X. Chong; H. Leung; Q. Li; J. Yao; N. Zhou</t>
  </si>
  <si>
    <t>A. G. Habashi; A. M. Azab; S. Eldawlatly; G. M. Aly</t>
  </si>
  <si>
    <t>J. Mu; W. Qiu; G. D. Hager; A. L. Yuille</t>
  </si>
  <si>
    <t>N. Rossenbach; M. Zeineldeen; B. Hilmes; R. Schlüter; H. Ney</t>
  </si>
  <si>
    <t>Y. Li; X. Wang; P. Wang; X. Yuan; P. Liu</t>
  </si>
  <si>
    <t>Y. Tan; F. B. L. Neto; U. B. Neto</t>
  </si>
  <si>
    <t>T. E. Blanford; D. C. Brown; R. J. Meyer</t>
  </si>
  <si>
    <t>O. Mazumder; R. Banerjee; D. Roy; S. Bhattacharya; A. Ghose; A. Sinha</t>
  </si>
  <si>
    <t>M. Reeves; H. S. Bhat</t>
  </si>
  <si>
    <t>A. Zhang; P. Dehghanian; M. Stevens; J. Snodgrass; T. Overbye</t>
  </si>
  <si>
    <t>Y. Zeng; P. Thiyagarajan; B. M. Chan; R. Jin</t>
  </si>
  <si>
    <t>H. Yu; S. Wu; J. Dauwels</t>
  </si>
  <si>
    <t>Y. Yuan; M. Kleinherenbrink; P. López-Dekker</t>
  </si>
  <si>
    <t>T. Power; G. Verbič</t>
  </si>
  <si>
    <t>C. Pandey; V. Tiwari; A. L. Imoize; C. -T. Li; C. -C. Lee; D. S. Roy</t>
  </si>
  <si>
    <t>Y. Chang; C. Zhou; Y. Hong; L. Hu; C. Xu; T. Huang; B. Shi</t>
  </si>
  <si>
    <t>R. V. Godoy; A. Dwivedi; M. Shahmohammadi; M. Liarokapis</t>
  </si>
  <si>
    <t>P. A. Karakasis; A. P. Liavas; N. D. Sidiropoulos; P. G. Simos; E. Papadaki</t>
  </si>
  <si>
    <t>M. Lagunes-Fortiz; D. Damen; W. Mayol-Cuevas</t>
  </si>
  <si>
    <t>M. Dogariu; L. -D. Ştefan; B. A. Boteanu; C. Lamba; B. Ionescu</t>
  </si>
  <si>
    <t>J. A. Recio-Garcia; B. Diaz-Agudo; A. Acuaviva</t>
  </si>
  <si>
    <t>Z. Zhu; X. Xia; Z. Wang; J. Chen; Z. Guo; Y. Li</t>
  </si>
  <si>
    <t>M. G. Ogut; B. Meyers; S. P. Boyd</t>
  </si>
  <si>
    <t>B. Jin; K. Cheng; Y. Qu; L. Zhang; K. Xiao; X. Lu; X. Wei</t>
  </si>
  <si>
    <t>M. Alvi; T. French; R. Cardell-Oliver; D. Batstone; N. Akhtar</t>
  </si>
  <si>
    <t>W. Zhao; L. Xu; A. Huang; X. Gao; X. Luo; H. Zhang; H. Chang; Z. Cao</t>
  </si>
  <si>
    <t>V. Guizilini; K. -H. Lee; R. Ambruş; A. Gaidon</t>
  </si>
  <si>
    <t>J. I. B. Pérez-Villar; Á. García-Martín; J. Bescós; J. C. SanMiguel</t>
  </si>
  <si>
    <t>K. Malialis; D. Papatheodoulou; S. Filippou; C. G. Panayiotou; M. M. Polycarpou</t>
  </si>
  <si>
    <t>Y. Liu; Z. Liang; X. Li</t>
  </si>
  <si>
    <t>A. Saeed; Y. Li; T. Ozcelebi; J. Lukkien</t>
  </si>
  <si>
    <t>T. Ceritli; A. P. Creagh; D. A. Clifton</t>
  </si>
  <si>
    <t>A. Ramakrishna; R. Gupta; S. Narayanan</t>
  </si>
  <si>
    <t>M. Bertoncin; K. Sunderland; R. Turri</t>
  </si>
  <si>
    <t>Z. Gao; Y. Li; Z. Chen; M. Asif; L. Xu; X. Li; T. A. Gulliver</t>
  </si>
  <si>
    <t>B. J. Santoso; R. M. Ijtihadie; I. N. Y. Mahottama</t>
  </si>
  <si>
    <t>D. Dwibedi; Y. Aytar; J. Tompson; P. Sermanet; A. Zisserman</t>
  </si>
  <si>
    <t>Y. Zheng; Z. Yu; S. Wang; T. Huang</t>
  </si>
  <si>
    <t>J. Wang; L. Liu; W. Xu; K. Sarkar; D. Luvizon; C. Theobalt</t>
  </si>
  <si>
    <t>J. He; E. Bartocci; D. Ničković; H. Isakovic; R. Grosu</t>
  </si>
  <si>
    <t>H. Sun; L. Demanet</t>
  </si>
  <si>
    <t>T. T. Shein; S. Puntheeranurak; M. Imamura</t>
  </si>
  <si>
    <t>S. McKnight; C. Mackinnon; S. G. Pierce; E. Mohseni; V. Tunukovic; C. N. MacLeod; R. K. W. Vithanage; T. O’Hare</t>
  </si>
  <si>
    <t>J. Alshehri; M. Pavlovski; E. Dragut; Z. Obradovic</t>
  </si>
  <si>
    <t>G. Antoniak; E. Xargay; J. Gabaldon; K. Barton; B. -I. Popa; K. A. Shorter</t>
  </si>
  <si>
    <t>J. P. Coffelt; N. Nowald; P. Kampmann</t>
  </si>
  <si>
    <t>K. Vora; D. Padalia; D. Mehta; D. Sharma</t>
  </si>
  <si>
    <t>M. -P. D. Comşa; R. Phlypo; P. Grangeat</t>
  </si>
  <si>
    <t>S. Tsogkas; F. Zhang; A. Jepson; A. Levinshtein</t>
  </si>
  <si>
    <t>J. Chen; J. Vongkulbhisal; F. De La Torre Frade</t>
  </si>
  <si>
    <t>With the development of commercial spaceflight, the hot-fire testing of reusable liquid rocket engines (LREs) has also been growing, leading to a significant increase in the amount of data. However, among this large amount of data, the proportion of fault data is very small, and the coverage of fault modes is limited, which poses a challenge to the development of fault diagnosis systems. In addition, due to the high level of confidentiality of the test data, the data is usually not shared with system developers, which becomes a longstanding obstacle to data-driven research in the space industry. In order to address the shortage of partial data, there is a great deal of research on simulation-based method. But the simulation data generating from models are different from that of real environment, which makes little effort to data-driven anomaly detection research. Thus, we explored how Generative Adversarial Networks (GAN) can be utilized for complementing real datasets with time-dynamic property. At the same time, since the synthetic data has the same characteristics as the real data but does not contain complete information, it opens up the possibility of providing confidential data to system developers. As a specific target, the focus of this paper is on synthesizing time series data. The largest challenge is to ensure that the synthetic data has engineering values, such as the relationships on synthetic sequences should be consistent with the original variables. Especially for LREs, there is a strong correlation between the data monitored by some sensors of some components, which cannot be ignored when performing data analysis. Considering this unique temporal correlation, Time Series Generative Adversarial Network (TimeGAN) with three loss functions for objective optimization is developed for this effort. In addition to generate and discriminate modules in traditional GAN, it contains embedding and recovery modules, and introduces hidden latent. We use TimeGAN to learn a test data containing eight sequences and generate realistic “fake data”. We used autoregressive moving average models to test the residuals of the individual synthetic sequences and the results demonstrate that this method is well suited for data synthesis of sensory data from LREs.</t>
  </si>
  <si>
    <t>Supervised machine learning techniques, such as classification models, have been widely applied to online process anomaly detection in advanced manufacturing. However, since abnormal process states rarely occur in regular manufacturing settings, the data collected for model training may be highly imbalanced, which may result in significant training bias for supervised learning and, thus, further deteriorate the anomaly detection accuracy. To reduce the training bias, a natural idea is to incorporate data augmentation techniques to generate effective artificial sample data for the abnormal process states. However, most of the existing data augmentation methods do not effectively consider the temporal orders of the sensor signals, and they also usually require large amounts of actual samples to ensure satisfactory augmentation performance. To address these limitations, this article developed a novel data-driven methodology termed augmented time regularized generative adversarial network (ATR-GAN). By incorporating a proposed augmented generator, ATR-GAN is capable of generating more effective artificial samples for training supervised learning models. The novelty of this augmented generator in the proposed methodology can be summarized into three aspects: 1) an augmented filter layer is introduced in the augmented generator to identify the high-quality artificial samples; 2) in the augmented filter layer, a new distance metric termed time-regularized Hausdorff (TRH) distance is developed to accurately measure the similarity between actual samples and the generated artificial samples; and 3) batching techniques are also employed in the proposed augmented generator to further increase the diversity of the artificial data and fully utilize the relatively limited training data. In addition, the effectiveness of the proposed ATR-GAN is also validated by both numerical simulation and a real-world case study in additive manufacturing. Note to Practitioners—Online process anomaly detection currently plays a significant role in advanced manufacturing since unexpected anomalies may damage product quality and even result in catastrophic loss. In practice, processes are mostly under normal conditions, and anomalies rarely occur. Therefore, the data collected under abnormal conditions are very limited compared to normal conditions, which causes the data imbalanced issue, leading to deterioration in detection accuracy. Many existing data augmentation methods, such as generative adversarial network (GAN), cannot synthesize diversified high-quality artificial samples only using relatively limited actual samples. There is an urgent need in developing an effective data augmentation methodology to address the data imbalanced issue in process anomaly detection. This article developed a novel approach called augmented time regularized GAN (ATR-GAN) for online sensor data augmentation. With this new approach, the applications in additive manufacturing demonstrate that the performance of data augmentation can be improved effectively, and thereafter, the anomaly detection accuracy is also increased significantly. Moreover, the developed methodology is inherently integrated into a generic framework. Thus, it can be further transformed for applications in many other areas that need data augmentation.</t>
  </si>
  <si>
    <t>In this work, conducted by two partners, called UFAM/CETELI and, Envision (TPV Group), we present a framework for sensing and versioning synthetic and real databases acquired at ENVISION’s factory industrial assets. These databases were used to train AI models to be applied in industrial predictive maintenance. The usage of real asset data improves AI models’ capacity to represent the assets’ actual behavior. The framework addresses different issues related to the generation and versioning of real and synthetic databases, including preprocessing, as well as statistical and time series analysis, applied respectively to real and synthetic data. The obtained databases were storage and versioned using DVC (Data Version Control) and Git. The results show that the framework allows the improvement of AI model accuracy as more data was acquired throughout the project.</t>
  </si>
  <si>
    <t>Battery driven Electric Vehicles have created huge inroads into the conventional transportation sector over the past decade. Lowered cost and greater energy density numbers have encouraged many gasoline powered automakers to explore electrifying their future fleet of vehicles. State-of-Charge algo-rithm validation and inference has amassed a lot of commer-cial and research interest from the energy storage community. State-of-Charge essentially indicates the remaining range of the vehicle. Data driven techniques have enabled researchers to design accurate State-of-Charge computation algorithms but finite and restricted data availability is worrisome. This paper introduces a competent data augmentation technique which will help to generate error-free synthetic data. We show that such an approach greatly diminishes the limited data challenge. We release the code implementation of our work in the results section to allow reliable reproduction of our work by all battery data scientists. Code and data can be found at this URL: https://github.com/vageeshmaiya/Temporal-Fusion-Transformer</t>
  </si>
  <si>
    <t>Estimating a sequence of dynamic undirected graphical models, in which adjacent graphs share similar structures, is of paramount importance in various social, financial, biological, and engineering systems, since the evolution of such networks can be utilized for example to spot trends, detect anomalies, predict vulnerability, and evaluate the impact of interventions. Existing methods for learning dynamic graphical models require the tuning parameters that control the graph sparsity and the temporal smoothness to be selected via brute-force grid search. Furthermore, these methods are computationally burdensome with time complexity $\mathcal {O}(NP^3)$O(NP3) for $P$P variables and $N$N time points. As a remedy, we propose a low-complexity tuning-free Bayesian approach, named BASS. Specifically, we impose temporally dependent spike and slab priors on the graphs such that they are sparse and varying smoothly across time. An efficient variational inference algorithm based on natural gradients is then derived to learn the graph structures from the data in an automatic manner. Owing to the pseudo-likelihood and the mean-field approximation, the time complexity of BASS is only $\mathcal {O}(NP^2)$O(NP2). To cope with the local maxima problem of variational inference, we resort to simulated annealing and propose a method based on bootstrapping of the observations to generate the annealing noise. We provide numerical evidence that BASS outperforms existing methods on synthetic data in terms of structure estimation, while being more efficient especially when the dimension $P$P becomes high. We further apply the approach to the stock return data of 78 banks from 2005 to 2013 and find that the number of edges in the financial network as a function of time contains three peaks, in coincidence with the 2008 global financial crisis and the two subsequent European debt crisis. On the other hand, by identifying the frequency-domain resemblance to the time-varying graphical models, we show that BASS can be extended to learning frequency-varying inverse spectral density matrices, and further yields graphical models for multivariate stationary time series. As an illustration, we analyze scalp EEG signals of patients at the early stages of Alzheimer’s disease (AD) and show that the brain networks extracted by BASS can better distinguish between the patients and the healthy controls.</t>
  </si>
  <si>
    <t>The closure phase, which is a circular summation of the phases of the three multilooked interferograms, comprises a geophysical component and phase noise. In agricultural regions of southern Spain, encompassing both open crop fields and greenhouses, the closure phases constructed from Sentinel-1 acquisitions consistently exhibit positive signatures. The evolution of these observations appears to be related to the phenological stages of plants, as evidenced by crop calendars. Moreover, the signatures of closure phases stand out as a potential indicator of vegetation development under dense vegetation conditions when compared with coherence and normalized radar cross section (NRCS). Two existing models, one based on dielectric variation in the subsurface and another on volume scattering combined with perpendicular baselines, do not explain observed time series. Therefore, the presence of these positive closure phases implies the existence of supplementary factors contributing to closure phases associated with plant development. In this context, we explore two potential factors: variations in dielectric properties within crop canopies and the line-of-sight (LoS) motion of crops. These factors are considered to establish connections between temporal changes in vegetation parameters and observed closure phase signatures. Regarding the first factor, we characterize the crop canopies using the dielectric constant of an equivalent medium, thereby capturing changes in wave propagation within the canopies due to leaves and vertical stalks’ development throughout the crop growth stages. We then model their contributions to closure phases in a manner analogous to an existing soil moisture model. Using realistic vegetation parameters derived from in situ measurements, this forward model generates synthetic data comparable in magnitude to the observations. As for the second factor, we propose an additional contributing mechanism to closure phases—skewed motion in the radar LoS direction induced by plant growth. This motion model is mathematically verified under a small-motion approximation. Both the models offer valuable insights into the origins of geophysical closure phases.</t>
  </si>
  <si>
    <t>Passive seismic interferometry is a vastly generalized blind deconvolution question, where different paths through the Earth correspond to different channels called Green’s functions; the sources are completely incoherent and not shared by the channels, and the question is to estimate paths (channels) that are not present in the dataset. SI, turning noise to signal, has numerous applications, from monitoring industrial activities to crustal structure investigation. No standard method of signal processing will solve SI. Instead, domain scientists resort to a simple cross-correlation operation, a.k.a. correlogram, which can retrieve the Green’s function directly, but only under restrictive assumptions of ergodicity (energy equipartitioning) of the random process generating the seismic source. However, in practice, correlograms are not equal to the empirical Green’s function, because these assumptions are generally far from being satisfied in realistic situations. In the framework of supervised learning, we propose to train deep neural networks (NNs) to overcome two limitations of correlation-based SI: the temporal limitation of passive recordings and the spatial limitation of the random source distribution. Deep NNs are trained to implicitly find the relationship between the empirical Green’s functions and the correlograms and then used to extract the correct Green’s functions from ambient noise. The input of the network is correlograms (a virtual shot gather), and the desired output is the empirical Green’s function (the active shot gather). The NN can often retrieve Green’s functions from 5-min passive recordings with acceptable accuracy in our synthetic example. Although an exact estimation of the source locations may not be necessary, a prior knowledge of the source directionality (through a preliminary beamforming step) is helpful when training the NN to mitigate the challenges associated with inhomogeneous source distributions (directional wave fields). In this work, all the numerical examples are based on the retrieval of P-wave reflections in the exploration scale and are conducted on synthetic data. We use a modified ResNet in our numerical experiments.</t>
  </si>
  <si>
    <t>https://ieeexplore.ieee.org/stamp/stamp.jsp?arnumber=10674079</t>
  </si>
  <si>
    <t>https://ieeexplore.ieee.org/stamp/stamp.jsp?arnumber=10679009</t>
  </si>
  <si>
    <t>Databases;PdM;AI models</t>
  </si>
  <si>
    <t>laparoscopic surgery; minimally invasive surgery; multi-task learning; robotic surgeries; smoke removal; smoke segmentation; smoke synthesis; spatio-temporal; synthetic data; video enhancement; video restoration</t>
  </si>
  <si>
    <t>Column1</t>
  </si>
  <si>
    <t>IEEE_80</t>
  </si>
  <si>
    <t>Scopus_13</t>
  </si>
  <si>
    <t>Scopus_26</t>
  </si>
  <si>
    <t>Scopus_29</t>
  </si>
  <si>
    <t>Scopus_32</t>
  </si>
  <si>
    <t>Scopus_70</t>
  </si>
  <si>
    <t>Scopus_101</t>
  </si>
  <si>
    <t>Scopus_105</t>
  </si>
  <si>
    <t>Scopus_106</t>
  </si>
  <si>
    <t>Scopus_107</t>
  </si>
  <si>
    <t>Scopus_114</t>
  </si>
  <si>
    <t>Scopus_116</t>
  </si>
  <si>
    <t>Scopus_124</t>
  </si>
  <si>
    <t>Scopus_132</t>
  </si>
  <si>
    <t>Scopus_134</t>
  </si>
  <si>
    <t>Scopus_135</t>
  </si>
  <si>
    <t>Scopus_142</t>
  </si>
  <si>
    <t>Scopus_148</t>
  </si>
  <si>
    <t>Scopus_151</t>
  </si>
  <si>
    <t>Scopus_157</t>
  </si>
  <si>
    <t>Scopus_168</t>
  </si>
  <si>
    <t>Scopus_172</t>
  </si>
  <si>
    <t>Scopus_174</t>
  </si>
  <si>
    <t>Scopus_177</t>
  </si>
  <si>
    <t>Scopus_179</t>
  </si>
  <si>
    <t>Scopus_182</t>
  </si>
  <si>
    <t>Scopus_191</t>
  </si>
  <si>
    <t>Scopus_198</t>
  </si>
  <si>
    <t>Scopus_199</t>
  </si>
  <si>
    <t>Scopus_200</t>
  </si>
  <si>
    <t>Scopus_217</t>
  </si>
  <si>
    <t>Scopus_230</t>
  </si>
  <si>
    <t>Scopus_244</t>
  </si>
  <si>
    <t>Scopus_253</t>
  </si>
  <si>
    <t>Scopus_260</t>
  </si>
  <si>
    <t>Scopus_261</t>
  </si>
  <si>
    <t>Scopus_265</t>
  </si>
  <si>
    <t>Scopus_268</t>
  </si>
  <si>
    <t>Scopus_269</t>
  </si>
  <si>
    <t>Scopus_271</t>
  </si>
  <si>
    <t>Scopus_297</t>
  </si>
  <si>
    <t>Scopus_305</t>
  </si>
  <si>
    <t>Scopus_314</t>
  </si>
  <si>
    <t>Scopus_320</t>
  </si>
  <si>
    <t>Scopus_325</t>
  </si>
  <si>
    <t>Scopus_350</t>
  </si>
  <si>
    <t>Scopus_362</t>
  </si>
  <si>
    <t>Scopus_365</t>
  </si>
  <si>
    <t>Scopus_374</t>
  </si>
  <si>
    <t>Scopus_388</t>
  </si>
  <si>
    <t>Scopus_392</t>
  </si>
  <si>
    <t>Scopus_393</t>
  </si>
  <si>
    <t>Scopus_408</t>
  </si>
  <si>
    <t>Scopus_416</t>
  </si>
  <si>
    <t>Scopus_420</t>
  </si>
  <si>
    <t>Scopus_424</t>
  </si>
  <si>
    <t>Scopus_443</t>
  </si>
  <si>
    <t>Scopus_444</t>
  </si>
  <si>
    <t>Scopus_446</t>
  </si>
  <si>
    <t>Scopus_448</t>
  </si>
  <si>
    <t>Scopus_455</t>
  </si>
  <si>
    <t>Scopus_456</t>
  </si>
  <si>
    <t>Scopus_460</t>
  </si>
  <si>
    <t>Scopus_469</t>
  </si>
  <si>
    <t>Scopus_474</t>
  </si>
  <si>
    <t>Scopus_478</t>
  </si>
  <si>
    <t>Scopus_497</t>
  </si>
  <si>
    <t>Scopus_498</t>
  </si>
  <si>
    <t>Scopus_503</t>
  </si>
  <si>
    <t>Scopus_504</t>
  </si>
  <si>
    <t>Scopus_506</t>
  </si>
  <si>
    <t>Scopus_507</t>
  </si>
  <si>
    <t>Scopus_511</t>
  </si>
  <si>
    <t>Scopus_518</t>
  </si>
  <si>
    <t>Scopus_520</t>
  </si>
  <si>
    <t>Scopus_521</t>
  </si>
  <si>
    <t>Scopus_523</t>
  </si>
  <si>
    <t>Scopus_524</t>
  </si>
  <si>
    <t>Scopus_529</t>
  </si>
  <si>
    <t>Scopus_533</t>
  </si>
  <si>
    <t>Scopus_538</t>
  </si>
  <si>
    <t>Scopus_540</t>
  </si>
  <si>
    <t>Scopus_547</t>
  </si>
  <si>
    <t>Scopus_558</t>
  </si>
  <si>
    <t>Scopus_559</t>
  </si>
  <si>
    <t>Scopus_562</t>
  </si>
  <si>
    <t>Scopus_564</t>
  </si>
  <si>
    <t>Scopus_565</t>
  </si>
  <si>
    <t>Scopus_568</t>
  </si>
  <si>
    <t>Scopus_569</t>
  </si>
  <si>
    <t>Scopus_570</t>
  </si>
  <si>
    <t>Scopus_572</t>
  </si>
  <si>
    <t>Scopus_583</t>
  </si>
  <si>
    <t>Scopus_589</t>
  </si>
  <si>
    <t>Scopus_590</t>
  </si>
  <si>
    <t>Scopus_593</t>
  </si>
  <si>
    <t>Scopus_594</t>
  </si>
  <si>
    <t>Scopus_595</t>
  </si>
  <si>
    <t>Scopus_599</t>
  </si>
  <si>
    <t>Scopus_600</t>
  </si>
  <si>
    <t>Scopus_606</t>
  </si>
  <si>
    <t>Scopus_613</t>
  </si>
  <si>
    <t>Scopus_616</t>
  </si>
  <si>
    <t>Scopus_624</t>
  </si>
  <si>
    <t>Scopus_625</t>
  </si>
  <si>
    <t>Scopus_633</t>
  </si>
  <si>
    <t>Scopus_639</t>
  </si>
  <si>
    <t>Scopus_642</t>
  </si>
  <si>
    <t>Scopus_662</t>
  </si>
  <si>
    <t>Scopus_664</t>
  </si>
  <si>
    <t>Scopus_668</t>
  </si>
  <si>
    <t>WoS_24</t>
  </si>
  <si>
    <t>WoS_26</t>
  </si>
  <si>
    <t>WoS_29</t>
  </si>
  <si>
    <t>http://dx.doi.org/10.1016/j.simpa.2023.100468</t>
  </si>
  <si>
    <t>WoS_42</t>
  </si>
  <si>
    <t>WoS_61</t>
  </si>
  <si>
    <t>http://dx.doi.org/10.5351/KJAS.2023.36.4.279</t>
  </si>
  <si>
    <t>WoS_63</t>
  </si>
  <si>
    <t>WoS_69</t>
  </si>
  <si>
    <t>http://dx.doi.org/10.1002/est2.297</t>
  </si>
  <si>
    <t>WoS_104</t>
  </si>
  <si>
    <t>WoS_134</t>
  </si>
  <si>
    <t>http://dx.doi.org/10.3389/frobt.2024.1362735</t>
  </si>
  <si>
    <t>WoS_150</t>
  </si>
  <si>
    <t>WoS_170</t>
  </si>
  <si>
    <t>WoS_196</t>
  </si>
  <si>
    <t>WoS_212</t>
  </si>
  <si>
    <t>WoS_225</t>
  </si>
  <si>
    <t>http://dx.doi.org/10.1590/2318-0331.252020190155</t>
  </si>
  <si>
    <t>WoS_227</t>
  </si>
  <si>
    <t>http://dx.doi.org/10.1007/s12065-020-00470-0</t>
  </si>
  <si>
    <t>WoS_236</t>
  </si>
  <si>
    <t>WoS_239</t>
  </si>
  <si>
    <t>WoS_268</t>
  </si>
  <si>
    <t>WoS_299</t>
  </si>
  <si>
    <t>WoS_308</t>
  </si>
  <si>
    <t>WoS_326</t>
  </si>
  <si>
    <t>WoS_330</t>
  </si>
  <si>
    <t>WoS_337</t>
  </si>
  <si>
    <t>WoS_355</t>
  </si>
  <si>
    <t>WoS_372</t>
  </si>
  <si>
    <t>WoS_375</t>
  </si>
  <si>
    <t>WoS_377</t>
  </si>
  <si>
    <t>Title Filter</t>
  </si>
  <si>
    <t>Filter Criteria</t>
  </si>
  <si>
    <t>- synthetic data is generated</t>
  </si>
  <si>
    <t>- generated data has a time series structure</t>
  </si>
  <si>
    <t>- synthetic data  is standalone (no imputation / augmentation)</t>
  </si>
  <si>
    <t>Abstract Filter</t>
  </si>
  <si>
    <t>Full-Text Filter</t>
  </si>
  <si>
    <t>Full-Text explanation</t>
  </si>
  <si>
    <t>Domain</t>
  </si>
  <si>
    <t>Health</t>
  </si>
  <si>
    <t>Tech</t>
  </si>
  <si>
    <t>Transport</t>
  </si>
  <si>
    <t>Manufacturing</t>
  </si>
  <si>
    <t>Energy</t>
  </si>
  <si>
    <t>Finance</t>
  </si>
  <si>
    <t>- generate numerical data only</t>
  </si>
  <si>
    <t>Natural Disaster</t>
  </si>
  <si>
    <t>Advertisment</t>
  </si>
  <si>
    <t>Commodities</t>
  </si>
  <si>
    <t>Natural Conservation</t>
  </si>
  <si>
    <t>Agriculture</t>
  </si>
  <si>
    <t>IoT</t>
  </si>
  <si>
    <t>Wholesale</t>
  </si>
  <si>
    <t>Physics</t>
  </si>
  <si>
    <t>- main objective of the study is synthetic data generation</t>
  </si>
  <si>
    <t>Food</t>
  </si>
  <si>
    <t>Priority</t>
  </si>
  <si>
    <t>Model</t>
  </si>
  <si>
    <t>GAN</t>
  </si>
  <si>
    <t>DoppelGANger</t>
  </si>
  <si>
    <t>WGAN-GP, DoppelGANger</t>
  </si>
  <si>
    <t>TimeGAN</t>
  </si>
  <si>
    <t>NODE</t>
  </si>
  <si>
    <t>VAE-GAN</t>
  </si>
  <si>
    <t>MTGAN</t>
  </si>
  <si>
    <t>GES</t>
  </si>
  <si>
    <t>GAN-Transformer</t>
  </si>
  <si>
    <t>CGAN</t>
  </si>
  <si>
    <t>Statistical Explosion</t>
  </si>
  <si>
    <t>BioSGAN</t>
  </si>
  <si>
    <t>WGAN</t>
  </si>
  <si>
    <t>TS-SGAN</t>
  </si>
  <si>
    <t>RCGAN</t>
  </si>
  <si>
    <t>SyNIG</t>
  </si>
  <si>
    <t>SoDa</t>
  </si>
  <si>
    <t>HAR-STGAN</t>
  </si>
  <si>
    <t>SynTiSeD</t>
  </si>
  <si>
    <t>TVAE</t>
  </si>
  <si>
    <t>TGAN</t>
  </si>
  <si>
    <t>BERT, GPT</t>
  </si>
  <si>
    <t>C-TimeGAN</t>
  </si>
  <si>
    <t>GAN, DL Regression</t>
  </si>
  <si>
    <t>GAN, DL</t>
  </si>
  <si>
    <t>RR-WGAN</t>
  </si>
  <si>
    <t>VAE</t>
  </si>
  <si>
    <t>CRNN + DAE</t>
  </si>
  <si>
    <t>5GT-GAN</t>
  </si>
  <si>
    <t>MLP-GAN, TimeGAN, PAR</t>
  </si>
  <si>
    <t>PAR</t>
  </si>
  <si>
    <t>RTSGAN</t>
  </si>
  <si>
    <t>GAN4MTS</t>
  </si>
  <si>
    <t>FETSGAN</t>
  </si>
  <si>
    <t>NetDiffus</t>
  </si>
  <si>
    <t>HierTGAN</t>
  </si>
  <si>
    <t>EHR-M-GAN</t>
  </si>
  <si>
    <t>PVS-GEN</t>
  </si>
  <si>
    <t>Simulation</t>
  </si>
  <si>
    <t>CFAST</t>
  </si>
  <si>
    <t>G-Bic</t>
  </si>
  <si>
    <t>CTGAN, SMOTE</t>
  </si>
  <si>
    <t>Wavelet</t>
  </si>
  <si>
    <t>Transformer TimeGAN</t>
  </si>
  <si>
    <t>RSQGAN</t>
  </si>
  <si>
    <t>AVRAE</t>
  </si>
  <si>
    <t>SSSD-ECG</t>
  </si>
  <si>
    <t>TSDIGAN</t>
  </si>
  <si>
    <t>TF-DDPM</t>
  </si>
  <si>
    <t>IH-TCGAN</t>
  </si>
  <si>
    <t>GlucoSynth</t>
  </si>
  <si>
    <t>TWIN</t>
  </si>
  <si>
    <t>AEC-GAN</t>
  </si>
  <si>
    <t>CR-VAE</t>
  </si>
  <si>
    <t>PAR, TGAN, CTGAN</t>
  </si>
  <si>
    <t>Prophet</t>
  </si>
  <si>
    <t>MTS-GAN</t>
  </si>
  <si>
    <t>QuantGAN</t>
  </si>
  <si>
    <t>ECGAN</t>
  </si>
  <si>
    <t>GenDT</t>
  </si>
  <si>
    <t xml:space="preserve">RCGAN, TimeGAN, CWGAN, RCWGAN </t>
  </si>
  <si>
    <t>CTGAN</t>
  </si>
  <si>
    <t>MABS</t>
  </si>
  <si>
    <t>COT-GAN</t>
  </si>
  <si>
    <t>WGAN-GP</t>
  </si>
  <si>
    <t>WDCGAN</t>
  </si>
  <si>
    <t>ND model</t>
  </si>
  <si>
    <t>TGAN-skip-Improved-WGAN-GP</t>
  </si>
  <si>
    <t>Private CGAN</t>
  </si>
  <si>
    <t>WGAN-GP-AC</t>
  </si>
  <si>
    <t>DAMNETS</t>
  </si>
  <si>
    <t>CVAE</t>
  </si>
  <si>
    <t>SCInet</t>
  </si>
  <si>
    <t>SigWGAN</t>
  </si>
  <si>
    <t>TrajGAN</t>
  </si>
  <si>
    <t>STAN</t>
  </si>
  <si>
    <t>GMM</t>
  </si>
  <si>
    <t>Simulations</t>
  </si>
  <si>
    <t>PPCA</t>
  </si>
  <si>
    <t xml:space="preserve"> discriminant model </t>
  </si>
  <si>
    <t>Signal-Inpainting</t>
  </si>
  <si>
    <t>AdaTrace, PrivTrace, BiLSTM,
DP-Loc, and TrajGAIL</t>
  </si>
  <si>
    <t>GAN, medGAN, DoppelGANGer, DPGAN, PPGAN</t>
  </si>
  <si>
    <t>DP-CGAN</t>
  </si>
  <si>
    <t>Gaussian Copula, TVAE, CTGAN, CopulaGAN, PAR, GAN</t>
  </si>
  <si>
    <t>DFM</t>
  </si>
  <si>
    <t>Data generation model unclear</t>
  </si>
  <si>
    <t>C-RNN-GAN, RCGAN, TimeGAN, DoppelGANger</t>
  </si>
  <si>
    <t>HealthGAN</t>
  </si>
  <si>
    <t>Stochastic, Bootstrap</t>
  </si>
  <si>
    <t>Stochastic</t>
  </si>
  <si>
    <t>TRGAN: A Time-Dependent Generative Adversarial Network for Synthetic Transactional Data Generation</t>
  </si>
  <si>
    <t>Generative adversarial networks</t>
  </si>
  <si>
    <t>Goodfellow, Ian and Pouget-Abadie, Jean and Mirza, Mehdi and Xu, Bing and Warde-Farley, David and Ozair, Sherjil and Courville, Aaron and Bengio, Yoshua</t>
  </si>
  <si>
    <t>https://dl.acm.org/doi/pdf/10.1145/3422622</t>
  </si>
  <si>
    <t>Time-series Generative Adversarial Networks</t>
  </si>
  <si>
    <t>Jinsung Yoon, Daniel Jarrett, Mihaela van der Schaar</t>
  </si>
  <si>
    <t>A good generative model for time-series data should preserve temporal dynamics, in the sense that new sequences respect the original relationships between variables across time. Existing methods that bring generative adversarial networks (GANs) into the sequential setting do not adequately attend to the temporal correlations unique to time-series data. At the same time, supervised models for sequence prediction - which allow finer control over network dynamics - are inherently deterministic. We propose a novel framework for generating realistic time-series data that combines the flexibility of the unsupervised paradigm with the control afforded by supervised training. Through a learned embedding space jointly optimized with both supervised and adversarial objectives, we encourage the network to adhere to the dynamics of the training data during sampling. Empirically, we evaluate the ability of our method to generate realistic samples using a variety of real and synthetic time-series datasets. Qualitatively and quantitatively, we find that the proposed framework consistently and significantly outperforms state-of-the-art benchmarks with respect to measures of similarity and predictive ability.</t>
  </si>
  <si>
    <t>https://proceedings.neurips.cc/paper/2019/hash/c9efe5f26cd17ba6216bbe2a7d26d490-Abstract.html?ref=https://githubhelp.com</t>
  </si>
  <si>
    <t>Conditional Generative Adversarial Nets</t>
  </si>
  <si>
    <t>Mehdi Mirza, Simon Osindero</t>
  </si>
  <si>
    <t xml:space="preserve">Generative Adversarial Nets [8] were recently introduced as a novel way to train generative models. In this work we introduce the conditional version of generative adversarial nets, which can be constructed by simply feeding the data, y, we wish to condition on to both the generator and discriminator. We show that this model can generate MNIST digits conditioned on class labels. We also illustrate how this model could be used to learn a multi-modal model, and provide preliminary examples of an application to image tagging in which we demonstrate how this approach can generate descriptive tags which are not part of training labels. </t>
  </si>
  <si>
    <t>https://arxiv.org/abs/1411.1784</t>
  </si>
  <si>
    <t>Real-valued (Medical) Time Series Generation with Recurrent Conditional GANs</t>
  </si>
  <si>
    <t>Cristóbal Esteban, Stephanie L. Hyland, Gunnar Rätsch</t>
  </si>
  <si>
    <t xml:space="preserve">Generative Adversarial Networks (GANs) have shown remarkable success as a framework for training models to produce realistic-looking data. In this work, we propose a Recurrent GAN (RGAN) and Recurrent Conditional GAN (RCGAN) to produce realistic real-valued multi-dimensional time series, with an emphasis on their application to medical data. RGANs make use of recurrent neural networks in the generator and the discriminator. In the case of RCGANs, both of these RNNs are conditioned on auxiliary information. We demonstrate our models in a set of toy datasets, where we show visually and quantitatively (using sample likelihood and maximum mean discrepancy) that they can successfully generate realistic time-series. We also describe novel evaluation methods for GANs, where we generate a synthetic labelled training dataset, and evaluate on a real test set the performance of a model trained on the synthetic data, and vice-versa. We illustrate with these metrics that RCGANs can generate time-series data useful for supervised training, with only minor degradation in performance on real test data. This is demonstrated on digit classification from 'serialised' MNIST and by training an early warning system on a medical dataset of 17,000 patients from an intensive care unit. We further discuss and analyse the privacy concerns that may arise when using RCGANs to generate realistic synthetic medical time series data. </t>
  </si>
  <si>
    <t>https://arxiv.org/abs/1706.02633</t>
  </si>
  <si>
    <t>Modeling Tabular data using Conditional GAN</t>
  </si>
  <si>
    <t>Lei Xu, Maria Skoularidou, Alfredo Cuesta-Infante, Kalyan Veeramachaneni</t>
  </si>
  <si>
    <t>Modeling the probability distribution of rows in tabular data and generating realistic synthetic data is a non-trivial task. Tabular data usually contains a mix of discrete and continuous columns. Continuous columns may have multiple modes whereas discrete columns are sometimes imbalanced making the modeling difficult. Existing statistical and deep neural network models fail to properly model this type of data. We design CTGAN, which uses a conditional generative adversarial network to address these challenges. To aid in a fair and thorough comparison, we design a benchmark with 7 simulated and 8 real datasets and several Bayesian network baselines. CTGAN outperforms Bayesian methods on most of the real datasets whereas other deep learning methods could not.</t>
  </si>
  <si>
    <t>https://proceedings.neurips.cc/paper/2019/hash/254ed7d2de3b23ab10936522dd547b78-Abstract.html</t>
  </si>
  <si>
    <t>Improved Training of Wasserstein GANs</t>
  </si>
  <si>
    <t>Ishaan Gulrajani, Faruk Ahmed, Martin Arjovsky, Vincent Dumoulin, Aaron Courville</t>
  </si>
  <si>
    <t xml:space="preserve">Generative Adversarial Networks (GANs) are powerful generative models, but suffer from training instability. The recently proposed Wasserstein GAN (WGAN) makes progress toward stable training of GANs, but sometimes can still generate only low-quality samples or fail to converge. We find that these problems are often due to the use of weight clipping in WGAN to enforce a Lipschitz constraint on the critic, which can lead to undesired behavior. We propose an alternative to clipping weights: penalize the norm of gradient of the critic with respect to its input. Our proposed method performs better than standard WGAN and enables stable training of a wide variety of GAN architectures with almost no hyperparameter tuning, including 101-layer ResNets and language models over discrete data. We also achieve high quality generations on CIFAR-10 and LSUN bedrooms. </t>
  </si>
  <si>
    <t>https://arxiv.org/abs/1704.00028</t>
  </si>
  <si>
    <t>RCGAN, SIGCWGAN, RTSGAN</t>
  </si>
  <si>
    <t>Conditional Sig-Wasserstein GANs for Time Series Generation</t>
  </si>
  <si>
    <t>Shujian Liao, Hao Ni, Lukasz Szpruch, Magnus Wiese, Marc Sabate-Vidales, Baoren Xiao</t>
  </si>
  <si>
    <t xml:space="preserve">Generative adversarial networks (GANs) have been extremely successful in generating samples, from seemingly high dimensional probability measures. However, these methods struggle to capture the temporal dependence of joint probability distributions induced by time-series data. Furthermore, long time-series data streams hugely increase the dimension of the target space, which may render generative modelling infeasible. To overcome these challenges, motivated by the autoregressive models in econometric, we are interested in the conditional distribution of future time series given the past information. We propose the generic conditional Sig-WGAN framework by integrating Wasserstein-GANs (WGANs) with mathematically principled and efficient path feature extraction called the signature of a path. The signature of a path is a graded sequence of statistics that provides a universal description for a stream of data, and its expected value characterises the law of the time-series model. In particular, we develop the conditional Sig-W1 metric, that captures the conditional joint law of time series models, and use it as a discriminator. The signature feature space enables the explicit representation of the proposed discriminators which alleviates the need for expensive training. We validate our method on both synthetic and empirical dataset and observe that our method consistently and significantly outperforms state-of-the-art benchmarks with respect to measures of similarity and predictive ability. </t>
  </si>
  <si>
    <t>https://arxiv.org/abs/2006.05421</t>
  </si>
  <si>
    <t>CFAST: The Consolidated Model of Fire Growth and Smoke Transport</t>
  </si>
  <si>
    <t>Richard D. Peacock, Glenn P. Forney, Paul A. Reneke, Walter W. Jones, R W. Portier</t>
  </si>
  <si>
    <t xml:space="preserve">CFAST is a zone model capable of predicting the environment in a multi-compartment structure subjected to a fire. It calculates the time evolving distribution of smoke and fire gases and the temperature throughout a building during a user-specified fire. This report describes the equations which constitute the model, the physical basis for these equations, data which are used by the model, and details of the operation of the computer program implementing the model. A set of comparisons between the model and a range of real-scale fire experiments is presented. In general, the CFAST model compares favorably with the experiments examined in this paper. Although differences between the model and the experiments were clear, they can be explained by limitations of the model and of the experiments. This paper documents the equations which are used in CFAST and how they are implemented. The means by which one can add new phenomena is detailed, as are the variables and structure of the model </t>
  </si>
  <si>
    <t>https://www.nist.gov/publications/cfast-consolidated-model-fire-growth-and-smoke-transport</t>
  </si>
  <si>
    <t>https://ieeexplore.ieee.org/abstract/document/8961501</t>
  </si>
  <si>
    <t>CWGAN: Conditional Wasserstein Generative Adversarial Nets for Fault Data Generation</t>
  </si>
  <si>
    <t>Ying Yu; Bingying Tang; Ronglai Lin; Shufa Han; Tang Tang; Ming Chen</t>
  </si>
  <si>
    <t>With the rapid development of modern industry and artificial intelligence technology, fault diagnosis technology has become more automated and intelligent. The deep learning based fault diagnosis model has achieved significant advantages over the traditional fault diagnosis method. However, a problem has arisen when deep learning models are applied to actual industrial scenarios. In the actual process of industrial production, there are not enough fault data for deep learning, hence the accuracy will decrease because of overfitting. In this paper, aiming at the problem, the fault data generation based on deep learning is deeply studied. In this paper, the data source is the experimental data from the Fault Data Center of Case Western Reserve University. Aiming at the problem of small amount of fault data, a method of generating fault time-frequency spectrum based on improved conditional generative adversarial networks is proposed. CWGAN (Conditional Wasserstein Generative Adversarial Nets) learns the feature of time-frequency spectrum of rolling bearing fault, and generates time-frequency spectrum of corresponding fault categories according to the input categories. Experiments show that the diversity and fidelity of data generated by CWGAN is better than that of the original generative adversarial networks. The VGG-Net model is used to train the fault data enhanced by CWGAN. It is found that the data generated by CWGAN can effectively supplement the small amount of fault data, improve the training effect of the model and avoid over-fitting.</t>
  </si>
  <si>
    <t>Gaussian Mixture Models</t>
  </si>
  <si>
    <t>Douglas Reynolds</t>
  </si>
  <si>
    <t>A Gaussian Mixture Model (GMM) is a parametric probability density function represented as a weighted sum of Gaussian
component densities. GMMs are commonly used as a parametric model of the probability distribution of continuous measure-
ments or features in a biometric system, such as vocal-tract related spectral features in a speaker recognition system. GMM
parameters are estimated from training data using the iterative Expectation-Maximization (EM) algorithm or Maximum A
Posteriori (MAP) estimation from a well-trained prior model</t>
  </si>
  <si>
    <t>http://leap.ee.iisc.ac.in/sriram/teaching/MLSP_16/refs/GMM_Tutorial_Reynolds.pdf</t>
  </si>
  <si>
    <t>Generating Multi-label Discrete Patient Records using Generative Adversarial Networks</t>
  </si>
  <si>
    <t>Edward Choi, Siddharth Biswal, Bradley Malin, Jon Duke, Walter F. Stewart, Jimeng Sun</t>
  </si>
  <si>
    <t xml:space="preserve">Access to electronic health record (EHR) data has motivated computational advances in medical research. However, various concerns, particularly over privacy, can limit access to and collaborative use of EHR data. Sharing synthetic EHR data could mitigate risk. In this paper, we propose a new approach, medical Generative Adversarial Network (medGAN), to generate realistic synthetic patient records. Based on input real patient records, medGAN can generate high-dimensional discrete variables (e.g., binary and count features) via a combination of an autoencoder and generative adversarial networks. We also propose minibatch averaging to efficiently avoid mode collapse, and increase the learning efficiency with batch normalization and shortcut connections. To demonstrate feasibility, we showed that medGAN generates synthetic patient records that achieve comparable performance to real data on many experiments including distribution statistics, predictive modeling tasks and a medical expert review. We also empirically observe a limited privacy risk in both identity and attribute disclosure using medGAN. </t>
  </si>
  <si>
    <t>https://arxiv.org/abs/1703.06490</t>
  </si>
  <si>
    <t>Differentially Private Generative Adversarial Network</t>
  </si>
  <si>
    <t>Liyang Xie, Kaixiang Lin, Shu Wang, Fei Wang, Jiayu Zhou</t>
  </si>
  <si>
    <t>Generative Adversarial Network (GAN) and its variants have re-
cently attracted intensive research interests due to their elegant
theoretical foundation and excellent empirical performance as gen-
erative models. These tools provide a promising direction in the
studies where data availability is limited. One common issue in
GANs is that the density of the learned generative distribution
could concentrate on the training data points, meaning that they
can easily remember training samples due to the high model com-
plexity of deep networks. This becomes a major concern when
GANs are applied to private or sensitive data such as patient med-
ical records, and the concentration of distribution may divulge
critical patient information. To address this issue, in this paper we
propose a differentially private GAN (DPGAN) model, in which we
achieve differential privacy in GANs by adding carefully designed
noise to gradients during the learning procedure. We provide rig-
orous proof for the privacy guarantee, as well as comprehensive
empirical evidence to support our analysis, where we demonstrate
that our method can generate high quality data points at a reason-
able privacy level.</t>
  </si>
  <si>
    <t>https://arxiv.org/pdf/2402.14042</t>
  </si>
  <si>
    <t>PPGAN: Privacy-Preserving Generative Adversarial Network</t>
  </si>
  <si>
    <t>Yi Liu, Jialiang Peng, James J. Q. Yu, Yi Wu</t>
  </si>
  <si>
    <t>Generative Adversarial Network (GAN) and its variants serve as a perfect representation of the data generation model, providing researchers with a large amount of high-quality generated data. They illustrate a promising direction for research with limited data availability. When GAN learns the semantic-rich data distribution from a dataset, the density of the generated distribution tends to concentrate on the training data. Due to the gradient parameters of the deep neural network contain the data distribution of the training samples, they can easily remember the training samples. When GAN is applied to private or sensitive data, for instance, patient medical records, as private information may be leakage. To address this issue, we propose a Privacy-preserving Generative Adversarial Network (PPGAN) model, in which we achieve differential privacy in GANs by adding well-designed noise to the gradient during the model learning procedure. Besides, we introduced the Moments Accountant strategy in the PPGAN training process to improve the stability and compatibility of the model by controlling privacy loss. We also give a mathematical proof of the differential privacy discriminator. Through extensive case studies of the benchmark datasets, we demonstrate that PPGAN can generate high-quality synthetic data while retaining the required data available under a reasonable privacy budget.</t>
  </si>
  <si>
    <t>https://ieeexplore.ieee.org/document/8975823$</t>
  </si>
  <si>
    <t>C-RNN-GAN: Continuous recurrent neural networks with adversarial training</t>
  </si>
  <si>
    <t>Olof Mogren</t>
  </si>
  <si>
    <t xml:space="preserve">Generative adversarial networks have been proposed as a way of efficiently training deep generative neural networks. We propose a generative adversarial model that works on continuous sequential data, and apply it by training it on a collection of classical music. We conclude that it generates music that sounds better and better as the model is trained, report statistics on generated music, and let the reader judge the quality by downloading the generated songs. </t>
  </si>
  <si>
    <t>https://arxiv.org/abs/1611.09904</t>
  </si>
  <si>
    <t>WGAN-GP, RadSynth, CTGAN, TVAE, CTGAN, Copula GAN,  DoppelGANger, WaveGAN, CRVAE, GES, TS-GAN, VAE, MTGAN, COSCI-GAN, HealthGAN, WGAN, TimeGAN, TTS-GAN, HMM</t>
  </si>
  <si>
    <t>Forecasting at scale</t>
  </si>
  <si>
    <t>Sean J Taylor​​, Benjamin Letham​</t>
  </si>
  <si>
    <t>Forecasting is a common data science task that helps organizations with capacity planning, goal setting, and anomaly detection. Despite its importance, there are serious challenges associated with producing reliable and high quality forecasts — especially when there are a variety of time series and analysts with expertise in time series modeling are relatively rare. To address these challenges, we describe a practical approach to forecasting “at scale” that combines configurable models with analyst-in-the-loop performance analysis. We propose a modular regression model with interpretable parameters that can be intuitively adjusted by analysts with domain knowledge about the time series. We describe performance analyses to compare and evaluate forecasting procedures, and automatically flag forecasts for manual review and adjustment. Tools that help analysts to use their expertise most effectively enable reliable, practical forecasting of business time series.</t>
  </si>
  <si>
    <t>https://peerj.com/preprints/3190/</t>
  </si>
  <si>
    <t>The Synthetic Data Vault</t>
  </si>
  <si>
    <t>Neha Patki; Roy Wedge; Kalyan Veeramachaneni</t>
  </si>
  <si>
    <t>The goal of this paper is to build a system that automatically creates synthetic data to enable data science endeavors. To achieve this, we present the Synthetic Data Vault (SDV), a system that builds generative models of relational databases. We are able to sample from the model and create synthetic data, hence the name SDV. When implementing the SDV, we also developed an algorithm that computes statistics at the intersection of related database tables. We then used a state-of-the-art multivariate modeling approach to model this data. The SDV iterates through all possible relations, ultimately creating a model for the entire database. Once this model is computed, the same relational information allows the SDV to synthesize data by sampling from any part of the database. After building the SDV, we used it to generate synthetic data for five different publicly available datasets. We then published these datasets, and asked data scientists to develop predictive models for them as part of a crowdsourced experiment. By analyzing the outcomes, we show that synthetic data can successfully replace original data for data science. Our analysis indicates that there is no significant difference in the work produced by data scientists who used synthetic data as opposed to real data. We conclude that the SDV is a viable solution for synthetic data generation.</t>
  </si>
  <si>
    <t>https://ieeexplore.ieee.org/abstract/document/7796926?casa_token=sgKLVloJRpcAAAAA:ybGZAG7Fr_9kwzWGO8qlOU3UOEetSQd3Me2OEDeaxSSgBPNEBX8AoEXYz2o_QdkUwPWZwWLTbErZ</t>
  </si>
  <si>
    <t>Generative adversarial networks are a kind of artificial intelligence algorithm designed to solve the generative modeling problem. The goal of a generative model is to study a collection of training examples and learn the probability distribution that generated them. Generative Adversarial Networks (GANs) are then able to generate more examples from the estimated probaSynthetic transactional data generation methods are in high demand nowadays as they enable organizations to extract knowledge from data, develop robust data-driven models, and make informed decisions without compromising sensitive information present in real-world data. In this paper, we propose TRGAN, a method for generating synthetic bank transactions. Our method features a robust GAN-based architecture with a Supervisor component that controls the training process and utilizes a conditional vector for precise attribute generation within specific time intervals. Additionally, our approach effectively captures global temporal attribute relationships by considering all attributes, including the time factor. Our experiments show that (1) synthetic transactional data can be effectively generated by the proposed method, (2) the time intervals between transactions generated by the proposed method are more accurate in comparison with Banksformer, (3) the proposed method outperforms Banksformer, CTGAN, and CopulaGAN across various evaluation metrics for categorical and numerical attributes.bility distribution. Generative models based on deep learning are common, but GANs are among the most successful generative models (especially in terms of their ability to generate realistic high-resolution images). GANs have been successfully applied to a wide variety of tasks (mostly in research settings) but continue to present unique challenges and research opportunities because they are based on game theory while most other approaches to generative modeling are based on optimization.</t>
  </si>
  <si>
    <t>Kirill Zakharov, Elizaveta Stavinova, Anton Lysenko</t>
  </si>
  <si>
    <t>https://dl.acm.org/doi/pdf/10.1145/3641067.3641076</t>
  </si>
  <si>
    <t>Forward_1</t>
  </si>
  <si>
    <t>Forward_2</t>
  </si>
  <si>
    <t>Forward_3</t>
  </si>
  <si>
    <t>Forward_4</t>
  </si>
  <si>
    <t>Forward_5</t>
  </si>
  <si>
    <t>Forward_6</t>
  </si>
  <si>
    <t>Forward_7</t>
  </si>
  <si>
    <t>Forward_8</t>
  </si>
  <si>
    <t>Forward_9</t>
  </si>
  <si>
    <t>Forward_10</t>
  </si>
  <si>
    <t>Forward_11</t>
  </si>
  <si>
    <t>Forward_12</t>
  </si>
  <si>
    <t>Forward_13</t>
  </si>
  <si>
    <t>Forward_14</t>
  </si>
  <si>
    <t>Forward_15</t>
  </si>
  <si>
    <t>Forward_16</t>
  </si>
  <si>
    <t>Forward_17</t>
  </si>
  <si>
    <t>Filter: Priority 1 + Forward</t>
  </si>
  <si>
    <t>coupledGAN</t>
  </si>
  <si>
    <t>autoregressive CRNN</t>
  </si>
  <si>
    <t>DPGAN</t>
  </si>
  <si>
    <t>SIGCWGAN</t>
  </si>
  <si>
    <t>CWGAN</t>
  </si>
  <si>
    <t>medGAN</t>
  </si>
  <si>
    <t>PPGAN</t>
  </si>
  <si>
    <t>C-RNN-GAN</t>
  </si>
  <si>
    <t>TRGAN</t>
  </si>
  <si>
    <t>Type</t>
  </si>
  <si>
    <t>DL</t>
  </si>
  <si>
    <t>Stochastical</t>
  </si>
  <si>
    <t>Diffusion Model</t>
  </si>
  <si>
    <t>TSDiff</t>
  </si>
  <si>
    <t>Row Labels</t>
  </si>
  <si>
    <t>(blank)</t>
  </si>
  <si>
    <t>Grand Total</t>
  </si>
  <si>
    <t>Count of ID</t>
  </si>
  <si>
    <t>TRUE</t>
  </si>
  <si>
    <t>Music</t>
  </si>
  <si>
    <t>Does not generate time series data.</t>
  </si>
  <si>
    <t>GloudSim</t>
  </si>
  <si>
    <t>SenseGAN</t>
  </si>
  <si>
    <t>SenseGAN: Enabling Deep Learning for Internet of Things with a
Semi-Supervised Framework</t>
  </si>
  <si>
    <t>Yao, Shuochao and Zhao, Yiran and Shao, Huajie and Zhang, Chao and Zhang, Aston and Hu, Shaohan and Liu, Dongxin and Liu, Shengzhong and Su, Lu and Abdelzaher, Tarek</t>
  </si>
  <si>
    <t>Recent proliferation of Internet of Things (IoT) devices with enhanced computing and sensing capabilities has revolutionized our everyday life. The massive data from these ubiquitous devices motivate the creation of intelligent IoT systems that can collectively learn. However, labelling data for learning purposes is extremely time-consuming, which greatly hinders deployment. In this paper, we describe a semi-supervised deep learning framework, called SenseGAN, that can leverage abundant unlabelled sensing data thereby minimizing the need for labelling effort. SenseGAN jointly trains three components with an adversarial game: (i) a classifier for predicting labels of input sensing data; (ii) a generator for generating sensing data samples based on the input labels; and (iii) a discriminator for differentiating the joint data/label distribution between real samples and partially generated samples from either the classifier or the generator. The classifier and the generator try to generate fake data/labels that can fool the discriminator. The adversarial game among the three components can mutually boost their performance, which helps the classifier learn to predict correct labels with unlabelled data in return. SenseGAN can effectively handle multimodal sensing inputs and easily stabilize the adversarial training process, which helps improve the performance of the classifier. Experiments on three IoT applications demonstrate the substantial improvements in accuracy and F1 score under SenseGAN, compared with supervised counterparts trained only on the labelled portion of the data, as well as other supervised and semi-supervised baselines. For these three applications, SenseGAN requires only 10\% of the originally labelled data, to attain nearly the same accuracy as a deep learning classifier trained on the fully labelled dataset.</t>
  </si>
  <si>
    <t>https://dl.acm.org/doi/abs/10.1145/3264954</t>
  </si>
  <si>
    <t>Industry</t>
  </si>
  <si>
    <t>No data generation but imputation</t>
  </si>
  <si>
    <t>Synthesizing Tabular Data using Generative Adversarial Networks</t>
  </si>
  <si>
    <t>Lei Xu, Kalyan Veeramachaneni</t>
  </si>
  <si>
    <t xml:space="preserve">Generative adversarial networks (GANs) implicitly learn the probability distribution of a dataset and can draw samples from the distribution. This paper presents, Tabular GAN (TGAN), a generative adversarial network which can generate tabular data like medical or educational records. Using the power of deep neural networks, TGAN generates high-quality and fully synthetic tables while simultaneously generating discrete and continuous variables. When we evaluate our model on three datasets, we find that TGAN outperforms conventional statistical generative models in both capturing the correlation between columns and scaling up for large datasets. </t>
  </si>
  <si>
    <t>https://arxiv.org/abs/1811.11264</t>
  </si>
  <si>
    <t>BiGAN, CGAN</t>
  </si>
  <si>
    <t>Adversarial Feature Learning</t>
  </si>
  <si>
    <t>Jeff Donahue, Philipp Krähenbühl, Trevor Darrell</t>
  </si>
  <si>
    <t>The ability of the Generative Adversarial Networks (GANs) framework to learn generative models mapping from simple latent distributions to arbitrarily complex data distributions has been demonstrated empirically, with compelling results showing that the latent space of such generators captures semantic variation in the data distribution. Intuitively, models trained to predict these semantic latent representations given data may serve as useful feature representations for auxiliary problems where semantics are relevant. However, in their existing form, GANs have no means of learning the inverse mapping -- projecting data back into the latent space. We propose Bidirectional Generative Adversarial Networks (BiGANs) as a means of learning this inverse mapping, and demonstrate that the resulting learned feature representation is useful for auxiliary supervised discrimination tasks, competitive with contemporary approaches to unsupervised and self-supervised feature learning.</t>
  </si>
  <si>
    <t>https://arxiv.org/abs/1605.09782</t>
  </si>
  <si>
    <t>Generative Time-Series Modeling with Fourier Flows</t>
  </si>
  <si>
    <t>Ahmed Alaa, Alex James Chan, Mihaela van der Schaar</t>
  </si>
  <si>
    <t>Generating synthetic time-series data is crucial in various application domains, such as medical prognosis, wherein research is hamstrung by the lack of access to data due to concerns over privacy. Most of the recently proposed methods for generating synthetic time-series rely on implicit likelihood modeling using generative adversarial networks (GANs)—but such models can be difficult to train, and may jeopardize privacy by “memorizing” temporal patterns in training data. In this paper, we propose an explicit likelihood model based on a novel class of normalizing flows that view time-series data in the frequency-domain rather than the time-domain. The proposed flow, dubbed a Fourier flow, uses a discrete Fourier transform (DFT) to convert variable-length time-series with arbitrary sampling periods into fixed-length spectral representations, then applies a (data-dependent) spectral filter to the frequency-transformed time-series. We show that, by virtue of the DFT analytic properties, the Jacobian determinants and inverse mapping for the Fourier flow can be computed efficiently in linearithmic time, without imposing explicit structural constraints as in existing flows such as NICE (Dinh et al. (2014)), RealNVP (Dinh et al. (2016)) and GLOW (Kingma &amp; Dhariwal (2018)). Experiments show that Fourier flows perform competitively compared to state-of-the-art baselines.</t>
  </si>
  <si>
    <t>https://openreview.net/forum?id=PpshD0AXfA</t>
  </si>
  <si>
    <t>Forward_20</t>
  </si>
  <si>
    <t>Forward_21</t>
  </si>
  <si>
    <t>Forward_22</t>
  </si>
  <si>
    <t>TabularGAN</t>
  </si>
  <si>
    <t>CLFF</t>
  </si>
  <si>
    <t>BiGAN</t>
  </si>
  <si>
    <t>ITF-FM</t>
  </si>
  <si>
    <t>QWGAN</t>
  </si>
  <si>
    <t>Learning quantum data with the quantum earth
mover’s distance</t>
  </si>
  <si>
    <t>Quantifying how far the output of a learning algorithm is from its target is an essential task in
machine learning. However, in quantum settings, the loss landscapes of commonly used distance
metrics often produce undesirable outcomes such as poor local minima and exponentially
decaying gradients. To overcome these obstacles, we consider here the recently proposed quantum
earth mover’s (EM) or Wasserstein-1 distance as a quantum analog to the classical EM distance.
We show that the quantum EM distance possesses unique properties, not found in other
commonly used quantum distance metrics, that make quantum learning more stable and efficient.
We propose a quantum Wasserstein generative adversarial network (qWGAN) which takes
advantage of the quantum EM distance and provides an efficient means of performing learning on
quantum data. We provide examples where our qWGAN is capable of learning a diverse set of
quantum data with only resources polynomial in the number of qubits.</t>
  </si>
  <si>
    <t>Bobak Toussi Kiani, Giacomo De Palma, Milad Marvian, Zi-Wen Liu, Seth Lloyd</t>
  </si>
  <si>
    <t>https://iopscience.iop.org/article/10.1088/2058-9565/ac79c9/pdf</t>
  </si>
  <si>
    <t>Banksformer</t>
  </si>
  <si>
    <t>Deep Unsupervised Learning using Nonequilibrium Thermodynamics</t>
  </si>
  <si>
    <t>Jascha Sohl-Dickstein, Eric A. Weiss, Niru Maheswaranathan, Surya Ganguli</t>
  </si>
  <si>
    <t xml:space="preserve">A central problem in machine learning involves modeling complex data-sets using highly flexible families of probability distributions in which learning, sampling, inference, and evaluation are still analytically or computationally tractable. Here, we develop an approach that simultaneously achieves both flexibility and tractability. The essential idea, inspired by non-equilibrium statistical physics, is to systematically and slowly destroy structure in a data distribution through an iterative forward diffusion process. We then learn a reverse diffusion process that restores structure in data, yielding a highly flexible and tractable generative model of the data. This approach allows us to rapidly learn, sample from, and evaluate probabilities in deep generative models with thousands of layers or time steps, as well as to compute conditional and posterior probabilities under the learned model. We additionally release an open source reference implementation of the algorithm. </t>
  </si>
  <si>
    <t>https://arxiv.org/abs/1503.03585</t>
  </si>
  <si>
    <t>FinDiff</t>
  </si>
  <si>
    <t>MoveSim</t>
  </si>
  <si>
    <t>ConTraSim</t>
  </si>
  <si>
    <t>cGAN</t>
  </si>
  <si>
    <t>ActSTD</t>
  </si>
  <si>
    <t>Does not generate synthetic data.</t>
  </si>
  <si>
    <t>Moved to temporal graph embeddings</t>
  </si>
  <si>
    <t>Sequential Models in the Synthetic Data Vault</t>
  </si>
  <si>
    <t>Kevin Zhang; Neha Patki; Kalyan Veeramachaneni</t>
  </si>
  <si>
    <t>The goal of this paper is to describe a system for generating synthetic sequential data within the Synthetic data vault. To achieve this, we present the Sequential model currently in SDV, an end-to-end framework that builds a generative model for multi-sequence, real-world data. This includes a novel neural network-based machine learning model, conditional probabilistic auto-regressive (CPAR) model. The overall system and the model is available in the open source Synthetic Data Vault (SDV) library 1 2, along with a variety of other models for diﬀerent synthetic data needs.</t>
  </si>
  <si>
    <t>http://arxiv.org/abs/2207.14406</t>
  </si>
  <si>
    <t>Assimilation of ocean wave spectra and atmospheric circulation patterns to improve wave modelling</t>
  </si>
  <si>
    <t>Stefano Corbella, Justin Pringle, Derek D. Stretch</t>
  </si>
  <si>
    <t>The modelling of waves associated with extreme events is fundamental to coastal engineering design and coastal vulnerability assessments. The storm systems that drive extreme wave events are associated with specific atmospheric circulation patterns (CPs). In this paper the link between these circulation patterns and wave spectra is explored as a means to improve wave modelling in engineering applications. The methodology involves partitioning wave spectra into low frequency swell and locally generated wind waves. The origin(s) of the swell waves can then be estimated in order to link them to the atmospheric circulation pattern(s) that generated them. A method based on fuzzy logic and fuzzy sets is used to identify and classify the atmospheric circulation patterns. Finally the spectral characteristics associated with specific circulation patterns can be obtained. The methodology is tested using a case study on the east coast of South Africa. The atmospheric circulation patterns driving low frequency swell events resemble those previously identified as the dominant drivers of significant wave events in the region. The link between wave spectra and CPs can be used to study the impacts of specific CPs on the coastline. For example the spectra associated with swell produced by tropical cyclones can be used to model their potential impacts. This new methodology may improve the inputs to spectral wave models and aid studies of climate change impacts. It may also help in identifying statistically independent storm events and improve multivariate statistical models of such events.</t>
  </si>
  <si>
    <t>https://www.sciencedirect.com/science/article/pii/S0378383915000496</t>
  </si>
  <si>
    <t>stochastic model</t>
  </si>
  <si>
    <t>Encoder-Decoder model</t>
  </si>
  <si>
    <t>PaySim</t>
  </si>
  <si>
    <t>GloudSim: Google trace based cloud simulator with virtual machines</t>
  </si>
  <si>
    <t>Sheng Di, Franck Cappello</t>
  </si>
  <si>
    <t>In 2011, Google released a 1-month production trace with hundreds of thousands of jobs running across over 12,000 heterogeneous hosts. In order to perform in-depth research based on the trace, it is necessary to construct a close-to-practice simulation system. In this paper, we devise a distributed cloud simulator (or toolkit) based on virtual machines, with three important features. (1) The dynamic changing resource amounts (such as CPU rate and memory size) consumed by the reproduced jobs can be emulated as closely as possible to the real values in the trace. (2) Various types of events (e.g., kill/evict event) can be emulated precisely based on the trace. (3) Our simulation toolkit is able to emulate more complex and useful cases beyond the original trace to adapt to various research demands. We evaluate the system on a real cluster environment with 16×8=128 cores and 112 virtual machines constructed by XEN hypervisor. To the best of our knowledge, this is the first work to reproduce Google cloud environment with real experimental system setting and real-world large scale production trace. Experiments show that our simulation system could effectively reproduce the real checkpointing/restart events based on Google trace, by leveraging Berkeley Lab Checkpoint/Restart tool. It can simultaneously process up to 1200 emulated Google jobs over the 112 virtual machines. Such a simulation toolkit has been released as a GNU GPL v3 software for free downloading, and it has been successfully applied to the fundamental research on the optimization of checkpoint intervals for Google tasks.</t>
  </si>
  <si>
    <t>https://onlinelibrary.wiley.com/doi/full/10.1002/spe.2303?casa_token=KbsvzxhE-bUAAAAA%3AFdpyrHrNA7QO6ZA_Ru1Fh3TBuHD42tQOah6obcAL4eWbvQnzgVtW3oBuLLyyD637zrxDJlZl9vYm0-QmqQ</t>
  </si>
  <si>
    <t>Forward_19</t>
  </si>
  <si>
    <t>Banksformer: A Deep Generative Model for Synthetic Transaction Sequences</t>
  </si>
  <si>
    <t xml:space="preserve">Kyle Nickerson, Terrence Tricco, Antonina Kolokolova, Farzaneh Shoeleh, Charles Robertson, John Hawkin &amp; Ting Hu </t>
  </si>
  <si>
    <t>Synthetic data are generated data that closely model real- world measurements, and can be a valuable substitute for real data in domains where it is costly to obtain real data or privacy concerns exist. Synthetic data has traditionally been generated using computational simulations, but deep generative models (DGMs) are increasingly used to create high-quality synthetic data. In this work, we tackle the problem of generating synthetic, multivariate sequences of banking transactions.
A key challenge in modeling transactional sequences with DGMs is that transactions occur at irregular intervals and may depend on timestamp-based features, such as the time of day or day of the week. Relationships between date-based features are often poorly represented in data generated using state-of-the-art sequence DGMs, such as DoppelGANger [17] and TimeGAN [31]. To remedy this, we propose a novel DGM, called Banksformer (Code available at github.com/BigTuna08/Banksformer_ecml_2022), which is able to emulate date-based patterns found in transactional data significantly better than other DGMs. We demonstrate Banksformers’ ability to generate high-quality synthetic sequences of banking transactions by conducting a multi-faceted evaluation that compares synthetic data generated by Banksformer to data from other comparable DGMs, across two datasets of banking transactions.</t>
  </si>
  <si>
    <t>https://link.springer.com/chapter/10.1007/978-3-031-26422-1_8</t>
  </si>
  <si>
    <t>Forward_24</t>
  </si>
  <si>
    <t>FinDiff: Diffusion Models for Financial Tabular Data Generation</t>
  </si>
  <si>
    <t>Timur Sattarov, Marco Schreyer, Damian Borth</t>
  </si>
  <si>
    <t>The sharing of microdata, such as fund holdings and derivative
instruments, by regulatory institutions presents a unique challenge
due to strict data confidentiality and privacy regulations. These
challenges often hinder the ability of both academics and practition-
ers to conduct collaborative research effectively. The emergence of
generative models, particularly diffusion models, capable of synthe-
sizing data mimicking the underlying distributions of real-world
data presents a compelling solution. This work introduces Financial
Tabular Diffusion (FinDiff), a diffusion model designed to gener-
ate real-world mixed-type financial tabular data for a variety of
downstream tasks, for example, economic scenario modeling, stress
tests, and fraud detection. The model uses embedding encodings to
model mixed modality financial data, comprising both categorical
and numeric attributes. The performance of FinDiff in generating
synthetic tabular financial data is evaluated against state-of-the-art
baseline models using three real-world financial datasets (including
two publicly available datasets and one proprietary dataset). Empir-
ical results demonstrate that FinDiff excels in generating synthetic
tabular financial data with high fidelity, privacy, and utility.</t>
  </si>
  <si>
    <t>https://dl.acm.org/doi/pdf/10.1145/3604237.3626876</t>
  </si>
  <si>
    <t>PaySim: A Financial Mobile Money Simulator for Fraud Detection</t>
  </si>
  <si>
    <t>Edgar Alonso Lopez-Rojas, Ahmad Elmir, Stefan Axelsson</t>
  </si>
  <si>
    <t>The lack of legitimate datasets on mobile money transactions to perform research on in the domain of fraud detection is a big problem today in the scientific community. Part of the problem is the intrinsic private nature of financial transactions, that leads to no public available data sets. This will leave the researchers with the burden of first harnessing the dataset before performing the actual research on it. This paper propose an approach to such a problem that we named the PaySim simulator. PaySim is a financial simulator that simulates mobile money transactions based on an original dataset. In this paper, we present a solution to ultimately yield the possibility to simulate mobile money transactions in such a way that they become similar to the original dataset. With technology frameworks such as Agent-Based simulation techniques, and the application of mathematical statistics, we show in this paper that the simulated data can be as prudent as the original dataset for research.</t>
  </si>
  <si>
    <t>https://www.researchgate.net/publication/313138956_PAYSIM_A_FINANCIAL_MOBILE_MONEY_SIMULATOR_FOR_FRAUD_DETECTION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</si>
</sst>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sz val="12"/>
      <color theme="1"/>
      <name val="Calibri"/>
      <family val="2"/>
      <scheme val="minor"/>
    </font>
    <font>
      <b/>
      <sz val="16"/>
      <color theme="1"/>
      <name val="Calibri"/>
      <family val="2"/>
      <scheme val="minor"/>
    </font>
    <font>
      <u/>
      <sz val="11"/>
      <color theme="10"/>
      <name val="Calibri"/>
      <family val="2"/>
      <scheme val="minor"/>
    </font>
    <font>
      <u/>
      <sz val="11"/>
      <name val="Calibri"/>
      <family val="2"/>
      <scheme val="minor"/>
    </font>
    <font>
      <sz val="11"/>
      <name val="Calibri"/>
      <family val="2"/>
      <scheme val="minor"/>
    </font>
  </fonts>
  <fills count="10">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bgColor indexed="64"/>
      </patternFill>
    </fill>
    <fill>
      <patternFill patternType="solid">
        <fgColor theme="9"/>
        <bgColor indexed="64"/>
      </patternFill>
    </fill>
    <fill>
      <patternFill patternType="solid">
        <fgColor theme="7"/>
        <bgColor indexed="64"/>
      </patternFill>
    </fill>
    <fill>
      <patternFill patternType="solid">
        <fgColor rgb="FF92D050"/>
        <bgColor indexed="64"/>
      </patternFill>
    </fill>
    <fill>
      <patternFill patternType="solid">
        <fgColor rgb="FFC00000"/>
        <bgColor indexed="64"/>
      </patternFill>
    </fill>
    <fill>
      <patternFill patternType="solid">
        <fgColor rgb="FF92D050"/>
        <bgColor theme="4" tint="0.79998168889431442"/>
      </patternFill>
    </fill>
  </fills>
  <borders count="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thin">
        <color theme="4" tint="0.39997558519241921"/>
      </top>
      <bottom/>
      <diagonal/>
    </border>
  </borders>
  <cellStyleXfs count="2">
    <xf numFmtId="0" fontId="0" fillId="0" borderId="0"/>
    <xf numFmtId="0" fontId="4" fillId="0" borderId="0" applyNumberFormat="0" applyFill="0" applyBorder="0" applyAlignment="0" applyProtection="0"/>
  </cellStyleXfs>
  <cellXfs count="48">
    <xf numFmtId="0" fontId="0" fillId="0" borderId="0" xfId="0"/>
    <xf numFmtId="0" fontId="1" fillId="2" borderId="1" xfId="0" applyFont="1" applyFill="1" applyBorder="1"/>
    <xf numFmtId="0" fontId="1" fillId="2" borderId="2" xfId="0" applyFont="1" applyFill="1" applyBorder="1"/>
    <xf numFmtId="0" fontId="0" fillId="3" borderId="1" xfId="0" applyFill="1" applyBorder="1" applyAlignment="1">
      <alignment wrapText="1"/>
    </xf>
    <xf numFmtId="0" fontId="3" fillId="0" borderId="3" xfId="0" applyFont="1" applyBorder="1" applyAlignment="1">
      <alignment horizontal="left" vertical="center"/>
    </xf>
    <xf numFmtId="0" fontId="3" fillId="0" borderId="4" xfId="0" applyFont="1" applyBorder="1" applyAlignment="1">
      <alignment horizontal="center" vertical="center"/>
    </xf>
    <xf numFmtId="0" fontId="2" fillId="0" borderId="2" xfId="0" applyFont="1" applyFill="1" applyBorder="1" applyAlignment="1">
      <alignment horizontal="center" vertical="center"/>
    </xf>
    <xf numFmtId="0" fontId="0" fillId="0" borderId="0" xfId="0" applyAlignment="1">
      <alignment horizontal="center"/>
    </xf>
    <xf numFmtId="0" fontId="0" fillId="0" borderId="0" xfId="0" applyAlignment="1">
      <alignment horizontal="left"/>
    </xf>
    <xf numFmtId="0" fontId="1" fillId="0" borderId="5" xfId="0" applyFont="1" applyFill="1" applyBorder="1"/>
    <xf numFmtId="0" fontId="1" fillId="0" borderId="6" xfId="0" applyFont="1" applyFill="1" applyBorder="1"/>
    <xf numFmtId="0" fontId="1" fillId="0" borderId="6" xfId="0" applyFont="1" applyFill="1" applyBorder="1" applyAlignment="1">
      <alignment horizontal="left"/>
    </xf>
    <xf numFmtId="0" fontId="1" fillId="0" borderId="7" xfId="0" applyFont="1" applyFill="1" applyBorder="1"/>
    <xf numFmtId="0" fontId="0" fillId="0" borderId="0" xfId="0" applyFill="1"/>
    <xf numFmtId="0" fontId="1" fillId="2" borderId="0" xfId="0" applyFont="1" applyFill="1" applyBorder="1"/>
    <xf numFmtId="0" fontId="0" fillId="0" borderId="0" xfId="0" applyAlignment="1">
      <alignment horizontal="center" vertical="center"/>
    </xf>
    <xf numFmtId="0" fontId="0" fillId="0" borderId="0" xfId="0" applyNumberFormat="1"/>
    <xf numFmtId="0" fontId="0" fillId="0" borderId="0" xfId="0" applyNumberFormat="1" applyFill="1"/>
    <xf numFmtId="0" fontId="0" fillId="0" borderId="0" xfId="0" quotePrefix="1"/>
    <xf numFmtId="0" fontId="3" fillId="0" borderId="0" xfId="0" applyFont="1"/>
    <xf numFmtId="0" fontId="0" fillId="0" borderId="0" xfId="0" applyFont="1"/>
    <xf numFmtId="0" fontId="0" fillId="4" borderId="0" xfId="0" applyFill="1"/>
    <xf numFmtId="0" fontId="0" fillId="5" borderId="0" xfId="0" applyFill="1"/>
    <xf numFmtId="0" fontId="0" fillId="0" borderId="0" xfId="0" applyFill="1" applyAlignment="1">
      <alignment horizontal="center"/>
    </xf>
    <xf numFmtId="0" fontId="0" fillId="6" borderId="0" xfId="0" applyFill="1"/>
    <xf numFmtId="0" fontId="0" fillId="0" borderId="0" xfId="0" applyAlignment="1">
      <alignment horizontal="center" wrapText="1"/>
    </xf>
    <xf numFmtId="0" fontId="1" fillId="2" borderId="6" xfId="0" applyFont="1" applyFill="1" applyBorder="1"/>
    <xf numFmtId="0" fontId="1" fillId="2" borderId="6" xfId="0" applyFont="1" applyFill="1" applyBorder="1" applyAlignment="1">
      <alignment horizontal="left"/>
    </xf>
    <xf numFmtId="0" fontId="4" fillId="3" borderId="8" xfId="1" applyFill="1" applyBorder="1"/>
    <xf numFmtId="0" fontId="5" fillId="3" borderId="8" xfId="1" applyFont="1" applyFill="1" applyBorder="1"/>
    <xf numFmtId="0" fontId="6" fillId="3" borderId="8" xfId="0" applyFont="1" applyFill="1" applyBorder="1"/>
    <xf numFmtId="0" fontId="6" fillId="0" borderId="0" xfId="0" applyFont="1"/>
    <xf numFmtId="0" fontId="6" fillId="3" borderId="8" xfId="0" quotePrefix="1" applyFont="1" applyFill="1" applyBorder="1"/>
    <xf numFmtId="0" fontId="6" fillId="3" borderId="8" xfId="0" applyFont="1" applyFill="1" applyBorder="1" applyAlignment="1">
      <alignment horizontal="left"/>
    </xf>
    <xf numFmtId="0" fontId="6" fillId="3" borderId="0" xfId="0" applyFont="1" applyFill="1" applyBorder="1"/>
    <xf numFmtId="0" fontId="6" fillId="3" borderId="8" xfId="0" applyNumberFormat="1" applyFont="1" applyFill="1" applyBorder="1"/>
    <xf numFmtId="0" fontId="6" fillId="3" borderId="8" xfId="0" applyFont="1" applyFill="1" applyBorder="1" applyAlignment="1"/>
    <xf numFmtId="0" fontId="6" fillId="3" borderId="0" xfId="0" applyFont="1" applyFill="1" applyBorder="1" applyAlignment="1"/>
    <xf numFmtId="0" fontId="3" fillId="0" borderId="4" xfId="0" applyFont="1" applyBorder="1" applyAlignment="1">
      <alignment horizontal="right" vertical="center"/>
    </xf>
    <xf numFmtId="0" fontId="0" fillId="0" borderId="0" xfId="0" pivotButton="1"/>
    <xf numFmtId="0" fontId="0" fillId="7" borderId="0" xfId="0" applyFill="1"/>
    <xf numFmtId="0" fontId="0" fillId="8" borderId="0" xfId="0" applyFill="1"/>
    <xf numFmtId="0" fontId="4" fillId="0" borderId="0" xfId="1"/>
    <xf numFmtId="0" fontId="6" fillId="9" borderId="8" xfId="0" applyFont="1" applyFill="1" applyBorder="1" applyAlignment="1"/>
    <xf numFmtId="0" fontId="6" fillId="3" borderId="8" xfId="0" applyFont="1" applyFill="1" applyBorder="1" applyAlignment="1">
      <alignment vertical="center"/>
    </xf>
    <xf numFmtId="0" fontId="6" fillId="0" borderId="8" xfId="0" applyFont="1" applyFill="1" applyBorder="1"/>
    <xf numFmtId="0" fontId="6" fillId="0" borderId="8" xfId="0" applyNumberFormat="1" applyFont="1" applyFill="1" applyBorder="1"/>
    <xf numFmtId="0" fontId="4" fillId="0" borderId="8" xfId="1" applyFill="1" applyBorder="1"/>
  </cellXfs>
  <cellStyles count="2">
    <cellStyle name="Hyperlink" xfId="1" builtinId="8"/>
    <cellStyle name="Normal" xfId="0" builtinId="0"/>
  </cellStyles>
  <dxfs count="56">
    <dxf>
      <font>
        <b val="0"/>
        <strike val="0"/>
        <outline val="0"/>
        <shadow val="0"/>
        <vertAlign val="baseline"/>
        <sz val="11"/>
        <color auto="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strike val="0"/>
        <outline val="0"/>
        <shadow val="0"/>
        <vertAlign val="baseline"/>
        <sz val="11"/>
        <color auto="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strike val="0"/>
        <outline val="0"/>
        <shadow val="0"/>
        <vertAlign val="baseline"/>
        <sz val="11"/>
        <color auto="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strike val="0"/>
        <outline val="0"/>
        <shadow val="0"/>
        <vertAlign val="baseline"/>
        <sz val="11"/>
        <color auto="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strike val="0"/>
        <outline val="0"/>
        <shadow val="0"/>
        <vertAlign val="baseline"/>
        <sz val="11"/>
        <color auto="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strike val="0"/>
        <outline val="0"/>
        <shadow val="0"/>
        <vertAlign val="baseline"/>
        <sz val="11"/>
        <color auto="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strike val="0"/>
        <outline val="0"/>
        <shadow val="0"/>
        <vertAlign val="baseline"/>
        <sz val="11"/>
        <color auto="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strike val="0"/>
        <outline val="0"/>
        <shadow val="0"/>
        <vertAlign val="baseline"/>
        <sz val="11"/>
        <color auto="1"/>
        <name val="Calibri"/>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strike val="0"/>
        <outline val="0"/>
        <shadow val="0"/>
        <vertAlign val="baseline"/>
        <sz val="11"/>
        <color auto="1"/>
        <name val="Calibri"/>
        <family val="2"/>
        <scheme val="minor"/>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dxf>
    <dxf>
      <border outline="0">
        <top style="thin">
          <color theme="4" tint="0.39997558519241921"/>
        </top>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style="thin">
          <color theme="9" tint="0.39997558519241921"/>
        </left>
        <right/>
        <top style="thin">
          <color theme="9" tint="0.39997558519241921"/>
        </top>
        <bottom style="thin">
          <color theme="9" tint="0.39997558519241921"/>
        </bottom>
      </border>
    </dxf>
    <dxf>
      <fill>
        <patternFill patternType="none">
          <fgColor indexed="64"/>
          <bgColor auto="1"/>
        </patternFill>
      </fill>
    </dxf>
    <dxf>
      <border outline="0">
        <top style="thin">
          <color theme="4" tint="0.39997558519241921"/>
        </top>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border diagonalUp="0" diagonalDown="0" outline="0">
        <left/>
        <right/>
        <top style="thin">
          <color theme="9" tint="0.39997558519241921"/>
        </top>
        <bottom style="thin">
          <color theme="9" tint="0.39997558519241921"/>
        </bottom>
      </border>
    </dxf>
    <dxf>
      <numFmt numFmtId="0" formatCode="General"/>
      <fill>
        <patternFill patternType="none">
          <fgColor indexed="64"/>
          <bgColor auto="1"/>
        </patternFill>
      </fill>
    </dxf>
    <dxf>
      <border outline="0">
        <top style="thin">
          <color theme="4" tint="0.39997558519241921"/>
        </top>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 refreshedDate="45573.703060416665" createdVersion="8" refreshedVersion="8" minRefreshableVersion="3" recordCount="722" xr:uid="{62DCA2B5-5D4C-4616-BB05-222AA53D319A}">
  <cacheSource type="worksheet">
    <worksheetSource name="Table6[[ID]:[Link]]"/>
  </cacheSource>
  <cacheFields count="17">
    <cacheField name="ID" numFmtId="0">
      <sharedItems/>
    </cacheField>
    <cacheField name="Valid" numFmtId="0">
      <sharedItems/>
    </cacheField>
    <cacheField name="Article Title" numFmtId="0">
      <sharedItems longText="1"/>
    </cacheField>
    <cacheField name="Title Filter" numFmtId="0">
      <sharedItems containsBlank="1" count="3">
        <b v="1"/>
        <b v="0"/>
        <m/>
      </sharedItems>
    </cacheField>
    <cacheField name="Authors" numFmtId="0">
      <sharedItems longText="1"/>
    </cacheField>
    <cacheField name="Author Keywords" numFmtId="0">
      <sharedItems containsBlank="1" longText="1"/>
    </cacheField>
    <cacheField name="Abstract" numFmtId="0">
      <sharedItems containsBlank="1" longText="1"/>
    </cacheField>
    <cacheField name="Abstract Filter" numFmtId="0">
      <sharedItems containsBlank="1" count="3">
        <b v="1"/>
        <m/>
        <b v="0"/>
      </sharedItems>
    </cacheField>
    <cacheField name="Domain" numFmtId="0">
      <sharedItems containsBlank="1"/>
    </cacheField>
    <cacheField name="Priority" numFmtId="0">
      <sharedItems containsString="0" containsBlank="1" containsNumber="1" containsInteger="1" minValue="1" maxValue="3" count="4">
        <n v="3"/>
        <m/>
        <n v="2"/>
        <n v="1"/>
      </sharedItems>
    </cacheField>
    <cacheField name="Model" numFmtId="0">
      <sharedItems containsBlank="1"/>
    </cacheField>
    <cacheField name="Type" numFmtId="0">
      <sharedItems containsBlank="1" count="7">
        <m/>
        <s v="Stochastical"/>
        <s v="GAN"/>
        <s v="DL"/>
        <s v="VAE"/>
        <s v="MABS"/>
        <s v="Diffusion Model"/>
      </sharedItems>
    </cacheField>
    <cacheField name="Full-Text Filter" numFmtId="0">
      <sharedItems containsBlank="1"/>
    </cacheField>
    <cacheField name="Full-Text explanation" numFmtId="0">
      <sharedItems containsBlank="1"/>
    </cacheField>
    <cacheField name="Publication Year" numFmtId="0">
      <sharedItems containsSemiMixedTypes="0" containsString="0" containsNumber="1" containsInteger="1" minValue="1993" maxValue="2024"/>
    </cacheField>
    <cacheField name="Citation Count" numFmtId="0">
      <sharedItems containsString="0" containsBlank="1" containsNumber="1" containsInteger="1" minValue="0" maxValue="6991"/>
    </cacheField>
    <cacheField name="Lin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2">
  <r>
    <s v="ACM_1"/>
    <b v="1"/>
    <s v="Multivariate time series synthesis using generative adversarial networks"/>
    <x v="0"/>
    <s v="Leznik, Mark; Michalsky, Patrick; Willis, Peter; Schanzel, Benjamin; Östberg, Per-Olov; Domaschka, Jörg"/>
    <s v="generative adversarial networks; server workload; synthetic data; time series synthesis; workload generation"/>
    <s v="Collection and analysis of distributed (cloud) computing workloads allows for a deeper understanding of user and system behavior and is necessary for efficient operation of infrastructures and applications. The availability of such workload data is however often limited as most cloud infrastructures are commercially operated and monitoring data is considered proprietary or falls under GPDR regulations. This work investigates the generation of synthetic workloads using Generative Adversarial Networks and addresses a current need for more data and better tools for workload generation. Resource utilization measurements such as the utilization rates of Content Delivery Network (CDN) caches are generated and a comparative evaluation pipeline using descriptive statistics and time-series analysis is developed to assess the statistical similarity of generated and measured workloads. We use CDN data open sourced by us in a data generation pipeline as well as back-end ISP workload data to demonstrate the multivariate synthesis capability of our approach. The work contributes a generation method for multivariate time series workload generation that can provide arbitrary amounts of statistically similar data sets based on small subsets of real data. The presented technique shows promising results, in particular for heterogeneous workloads not too irregular in temporal behavior."/>
    <x v="0"/>
    <s v="Tech"/>
    <x v="0"/>
    <s v="GAN"/>
    <x v="0"/>
    <m/>
    <m/>
    <n v="2021"/>
    <m/>
    <s v="https://doi.org/10.1145/3427921.3450257"/>
  </r>
  <r>
    <s v="ACM_2"/>
    <b v="1"/>
    <s v="Multi-task learning based approach for surgical video desmoking"/>
    <x v="1"/>
    <s v="Sengar, Vartika; S, Vivek B; Seemakurthy, Karthik; Gubbi, Jayavardhana; P., Balamuralidhar"/>
    <s v="laparoscopic surgery; minimally invasive surgery; multi-task learning; robotic surgeries; smoke removal; smoke segmentation; smoke synthesis; spatio-temporal; synthetic data; video enhancement; video restoration"/>
    <s v="Over the past few decades, minimally invasive surgical techniques have gained wide acceptance due to multiple benefits it offers. In these surgeries, a camera with a light source is inserted via a small incision. The video feed from the camera is the only source for visualization of internal organs. Certain procedures produce fumes that severely degrade the video feed. Various image processing based de-smoking systems are proposed to provide a continuous, good quality video feed. However, most of the existing approaches perform de-smoking at the frame level and fail to exploit the dynamic properties of the smoke. We propose a novel de-smoking model that harnesses both spatial and temporal properties of smoke. We evaluate the performance of the proposed model on the Cholec-80 dataset and observe a superior performance in terms of MS-SSIM and PSNR metrics compared to existing works."/>
    <x v="1"/>
    <m/>
    <x v="1"/>
    <m/>
    <x v="0"/>
    <m/>
    <m/>
    <n v="2021"/>
    <m/>
    <s v="https://doi.org/10.1145/3490035.3490283"/>
  </r>
  <r>
    <s v="ACM_3"/>
    <b v="1"/>
    <s v="Incorporating logic in online preference learning for safe personalization of autonomous vehicles"/>
    <x v="1"/>
    <s v="Karagulle, Ruya; Ozay, Necmiye; Arechiga, Nikos; Decastro, Jonathan; Best, Andrew"/>
    <s v="autonomous driving; preference learning; temporal logic"/>
    <s v="Customizing autonomous vehicles to align with user preferences while ensuring safety may significantly impact their adoption. Collecting user preference data by asking a large number of comparison questions can be demanding. In this work, we use active learning along with temporal logic descriptions of constraints to enable safe learning of preferences with a reduced number of questions. We take a Bayesian inference approach combined with Weighted Signal Temporal Logic (WSTL), resulting in a WSTL formula that can rank signals based on user preferences and be used for correct-and-custom-by-construction control synthesis. Our method is practical for formulas and signals with various complexity since we compute STL-related values offline. We provide an upper bound for the number of answers in disagreement with user answers. We demonstrate the performance of our method both on synthetic data and by human subject experiments in an immersive driving simulator. We consider two driving scenarios, one involving a vehicle approaching a pedestrian crossing and the other with an overtake maneuver. Our results over synthetic experiments with ground truth weight valuation show that our query selection algorithm converges faster than random query selection. Human subject study results show an average agreement of 94"/>
    <x v="1"/>
    <m/>
    <x v="1"/>
    <m/>
    <x v="0"/>
    <m/>
    <m/>
    <n v="2024"/>
    <m/>
    <s v="https://doi.org/10.1145/3641513.3650129"/>
  </r>
  <r>
    <s v="ACM_4"/>
    <b v="1"/>
    <s v="Disentangling temporal and amplitude variations in ECG synthesis using anchored GANs"/>
    <x v="0"/>
    <s v="Neifar, Nour; Mdhaffar, Afef; Ben-Hamadou, Achraf; Jmaiel, Mohamed; Freisleben, Bernd"/>
    <s v="deep learning; ECG synthesis; generative adverarial networks; timeseries generation"/>
    <s v="Electrocardiogram (ECG) synthesis is a challenging task due to the complex dynamic nature of ECG signals. In this paper, we present a novel approach for ECG synthesis based on Generative Adversarial Networks. We study how to incorporate prior knowledge on morphological ECG patterns into synthetic data generation. We demonstrate how to improve the modeling of the complex dynamics of ECG signals by separating between modeling temporal and amplitude variations. To evaluate our proposal, we consider ECG signals taken from the MIT-BIH arrhythmia database for training our models. The obtained experimental results demonstrate the efficacy of our approach for generating synthetic ECG signals and improving ECG classification."/>
    <x v="0"/>
    <s v="Health"/>
    <x v="0"/>
    <s v="GAN"/>
    <x v="0"/>
    <m/>
    <m/>
    <n v="2022"/>
    <m/>
    <s v="https://doi.org/10.1145/3477314.3507300"/>
  </r>
  <r>
    <s v="ACM_5"/>
    <b v="1"/>
    <s v="Reconsidering utility: unveiling the limitations of synthetic mobility data generation algorithms in real-life scenarios"/>
    <x v="0"/>
    <s v="Kapp, Alexandra; Mihaljevic, Helena"/>
    <s v="generative models; location privacy; mobility data; privacy; synthetic data generation; trajectory data"/>
    <s v="In recent years, there has been a surge in the development of models for the generation of synthetic mobility data. These models aim to facilitate the sharing of data while safeguarding privacy, all while ensuring high utility and flexibility regarding potential applications. However, current utility evaluation methods fail to fully account for real-life requirements.We evaluate the utility of five state-of-the-art synthesis approaches, each with and without the incorporation of differential privacy (DP) guarantees, in terms of real-world applicability. Specifically, we focus on so-called trip data that encode fine granular urban movements such as GPS-tracked taxi rides. Such data prove particularly valuable for downstream tasks at the road network level. Thus, our initial step involves appropriately map matching the synthetic data and subsequently comparing the resulting trips with those generated by the routing algorithm implemented in OpenStreetMap, which serves as an efficient and privacy-friendly baseline.Out of the five evaluated models, one fails to produce data within reasonable computation time and another generates too many jumps to meet the requirements for map matching. The remaining three models succeed to a certain degree in maintaining spatial distribution, one even with DP guarantees. However, all models struggle to produce meaningful sequences of geo-locations with reasonable trip lengths and to model traffic flow at intersections accurately. It is important to note that trip data encompasses various relevant characteristics beyond spatial distribution, such as temporal information, all of which are discarded by these models. Consequently, our results imply that current synthesis models fall short in their promise of high utility and flexibility."/>
    <x v="2"/>
    <s v="Transport"/>
    <x v="2"/>
    <s v="AdaTrace, PrivTrace, BiLSTM,_x000a_DP-Loc, and TrajGAIL"/>
    <x v="0"/>
    <m/>
    <m/>
    <n v="2023"/>
    <m/>
    <s v="https://doi.org/10.1145/3589132.3625661"/>
  </r>
  <r>
    <s v="IEEE_1"/>
    <b v="1"/>
    <s v="Synthetic Data Generation of Complex Machines with Time Series Generative Adversarial Network"/>
    <x v="0"/>
    <s v="Z. Zhang; C. Song; Z. Zhai; M. Ma; A. He"/>
    <s v="Synthetic data generation;time series;liquid rocket engine"/>
    <s v="With the development of commercial spaceflight, the hot-fire testing of reusable liquid rocket engines (LREs) has also been growing, leading to a significant increase in the amount of data. However, among this large amount of data, the proportion of fault data is very small, and the coverage of fault modes is limited, which poses a challenge to the development of fault diagnosis systems. In addition, due to the high level of confidentiality of the test data, the data is usually not shared with system developers, which becomes a longstanding obstacle to data-driven research in the space industry. In order to address the shortage of partial data, there is a great deal of research on simulation-based method. But the simulation data generating from models are different from that of real environment, which makes little effort to data-driven anomaly detection research. Thus, we explored how Generative Adversarial Networks (GAN) can be utilized for complementing real datasets with time-dynamic property. At the same time, since the synthetic data has the same characteristics as the real data but does not contain complete information, it opens up the possibility of providing confidential data to system developers. As a specific target, the focus of this paper is on synthesizing time series data. The largest challenge is to ensure that the synthetic data has engineering values, such as the relationships on synthetic sequences should be consistent with the original variables. Especially for LREs, there is a strong correlation between the data monitored by some sensors of some components, which cannot be ignored when performing data analysis. Considering this unique temporal correlation, Time Series Generative Adversarial Network (TimeGAN) with three loss functions for objective optimization is developed for this effort. In addition to generate and discriminate modules in traditional GAN, it contains embedding and recovery modules, and introduces hidden latent. We use TimeGAN to learn a test data containing eight sequences and generate realistic “fake data”. We used autoregressive moving average models to test the residuals of the individual synthetic sequences and the results demonstrate that this method is well suited for data synthesis of sensory data from LREs."/>
    <x v="2"/>
    <m/>
    <x v="1"/>
    <m/>
    <x v="0"/>
    <m/>
    <m/>
    <n v="2023"/>
    <m/>
    <s v="https://ieeexplore.ieee.org/stamp/stamp.jsp?arnumber=10482479"/>
  </r>
  <r>
    <s v="IEEE_2"/>
    <b v="1"/>
    <s v="A Novel Approach for Anomaly Detection in Time-Series Data using Generative Adversarial Networks"/>
    <x v="0"/>
    <s v="R. Raturi; A. Kumar; N. Vyas; V. Dutt"/>
    <s v="Anomaly detection;Machine Learning;Generative Adversarial Networks;Synthetic Data;Time-Series data;Yahoo! Webscope S5 dataset"/>
    <s v="Data anomalies are found using anomaly detection. Generative adversarial networks (GANs) can produce synthetic data and learn complex patterns. Temporal dependencies and relevant features are needed to identify timeseries anomalies. A GAN is trained to detect anomalies in timeseries data. The model performs better with synthetic data. Traditional ML models struggle with the difficulties of anomaly identification in time-series data due to issues such as dealing with high dimensionality, capturing temporal correlations, and detecting infrequent events with skewed class distributions. This study tested machine learning techniques for anomaly identification in time-series data using the Yahoo! Webscope S5 dataset. In terms of F1 score (0.912), precision (0.S99), recall (0.925), AUC-ROC (0.976), TP rate (0.925), and FP rate (0.045), the suggested approach beat the baseline methods. The suggested method uses GANs to generate synthetic data for anomaly identification in time-series data."/>
    <x v="2"/>
    <m/>
    <x v="1"/>
    <m/>
    <x v="0"/>
    <m/>
    <m/>
    <n v="2023"/>
    <n v="28"/>
    <s v="https://ieeexplore.ieee.org/stamp/stamp.jsp?arnumber=10169365"/>
  </r>
  <r>
    <s v="IEEE_3"/>
    <b v="1"/>
    <s v="Protect and Extend - Using GANs for Synthetic Data Generation of Time-Series Medical Records"/>
    <x v="0"/>
    <s v="N. Ashrafi; V. Schmitt; R. P. Spang; S. Möller; J. -N. Voigt-Antons"/>
    <s v="Synthetic data generation;differential privacy;medical data privacy;GAN-based models"/>
    <s v="Preservation of private user data is of paramount importance for high Quality of Experience (QoE) and acceptability, particularly with services treating sensitive data, such as IT-based health services. Whereas anonymization techniques were shown to be prone to data re-identification, synthetic data generation has gradually replaced anonymization since it is relatively less time and resource-consuming and more robust to data leakage. Generative Adversarial Networks (GANs) have been used for generating synthetic datasets, especially GAN frameworks adhering to the differential privacy phenomena. This research compares state-of-the-art GAN-based models for synthetic data generation to generate time-series synthetic medical records of dementia patients which can be distributed without privacy concerns. Predictive modeling, autocorrelation, and distribution analysis are used to assess the Quality of Generating (QoG) of the generated data. The privacy preservation of the respective models is assessed by applying membership inference attacks to determine potential data leakage risks. Our experiments indicate the superiority of the privacy-preserving GAN (PPGAN) model over other models regarding privacy preservation while maintaining an acceptable level of QoG. The presented results can support better data protection for medical use cases in the future."/>
    <x v="0"/>
    <s v="Health"/>
    <x v="2"/>
    <s v="GAN, medGAN, DoppelGANGer, DPGAN, PPGAN"/>
    <x v="0"/>
    <m/>
    <m/>
    <n v="2023"/>
    <n v="2"/>
    <s v="https://ieeexplore.ieee.org/stamp/stamp.jsp?arnumber=10178496"/>
  </r>
  <r>
    <s v="IEEE_4"/>
    <b v="1"/>
    <s v="Generating Synthetic Time Series for Machine-Learning-Empowered Monitoring of Electric Motor Test Benches"/>
    <x v="0"/>
    <s v="T. Westmeier; D. Botache; M. Bieshaar; B. Sick"/>
    <s v="Monitoring;Failure Detection;Electric Motor;Test Benches;Deep Neuronal Networks;Synthetic Data Generation;Time Series;Autoencoder;Variational Autoencoder"/>
    <s v="The development of new electric traction machines is a time-consuming process as it involves intensive testing on motor test benches. Machine-Learning-empowered monitoring offers the opportunity to anticipate costly failures early and hence reduce development time. However, machine learning (ML) for process monitoring requires large amounts of training data, especially as the targeted fault states are scarce and yet diverse in their appearances.Therefore, we propose to use synthetic time series data to leverage the high cost of acquiring training data from experiments in real test benches. In this article, we present a novel scheme to generate synthetic data based on a sub-dimensional time series representation. We introduce a highly flexible model by mapping the data to a latent representation and approximating the latent data distribution by a Gaussian Mixture Model. In addition, we propose the Fréchet InceptionTime Distance (FITD) as a new distance measure to evaluate the generated data. It allows extracting characteristics at different scales by using multiple kernel sizes. In this way, we ensure that the synthesized data contains characteristics similar to those present in the real data. In our experiment, we train two types of fault detectors, one based on real data of a motor test bench and the other based on synthetic data. We also consider employing fault-aware conditional architectures to generate training data for different fault types explicitly. Our final results show that using synthesized data in the training process increases the performance in terms of classification accuracy score (CAS) up to 29%."/>
    <x v="0"/>
    <s v="Manufacturing"/>
    <x v="3"/>
    <s v="GMM"/>
    <x v="1"/>
    <b v="1"/>
    <m/>
    <n v="2022"/>
    <m/>
    <s v="https://ieeexplore.ieee.org/stamp/stamp.jsp?arnumber=10032385"/>
  </r>
  <r>
    <s v="IEEE_5"/>
    <b v="1"/>
    <s v="A Symmetric Block Resampling Method to Generate Energy Time Series Data"/>
    <x v="0"/>
    <s v="S. O. Kimbrough; H. Ümitcan Yilmaz"/>
    <s v="energy modeling;bootstrap;time series data;sensitivity analysis;robustness analysis;post-solution analysis;synthetic data;time series generation"/>
    <s v="Energy modeling frequently relies on time series data, whether observed or forecasted. This is particularly the case, for example, in capacity planning models that use hourly production and load data forecasted to occur over the coming several decades. This paper addresses the attendant problem of performing sensitivity, robustness, and other post-solution analyses using time series data. We propose an efficient and relatively simple method, which we call the symmetric block resampling method, a non-parametric bootstrapping approach, for generating arbitrary numbers of time series from a single observed or forecast series. The paper presents and assesses the method. We find that the generated series are both visually and by statistical summary measures close to the original observational data. In consequence these series are credibly taken as stochastic instances from a common distribution, that of the original series of observations. We find as well that the generated series induce variability in properties of the series that are important for energy modeling, in particular periods of under-and over-production, and periods of increased ramping rates. In consequence, series produced in this way are apt for use in robustness, sensitivity, and in general post-solution analysis of energy planning models. These validity factors auger well for applications beyond energy modeling."/>
    <x v="2"/>
    <m/>
    <x v="1"/>
    <m/>
    <x v="0"/>
    <m/>
    <m/>
    <n v="2021"/>
    <m/>
    <s v="https://ieeexplore.ieee.org/stamp/stamp.jsp?arnumber=9453485"/>
  </r>
  <r>
    <s v="IEEE_6"/>
    <b v="1"/>
    <s v="Implementation of Deep Generative Model for Generating Synthetic Wind Speed Data for Offshore Wind Turbine Maintenance Exploration"/>
    <x v="0"/>
    <s v="A. P. Hendradewa; S. Yin"/>
    <s v="wind speed;synthetic data;GAN;time-series;scenario generation"/>
    <s v="The optimal maintenance strategy for wind turbines relies heavily on estimation by exploring wind speed scenarios, considering the dynamic nature of environmental conditions. In this study, we implement a deep generative model leveraging the Generative Adversarial Network (GAN) algorithm, emphasizing its application for generating synthetic time-series data, such as wind speed, known as DoppelGANger architecture. By generating synthetic wind speed scenarios that incorporate the complexity and variability of real-world wind patterns, the synthetic data provide a better understanding of how maintenance strategies can be tailored to different operational scenarios."/>
    <x v="0"/>
    <s v="Energy"/>
    <x v="0"/>
    <s v="DoppelGANger"/>
    <x v="0"/>
    <m/>
    <m/>
    <n v="2024"/>
    <m/>
    <s v="https://ieeexplore.ieee.org/stamp/stamp.jsp?arnumber=10595733"/>
  </r>
  <r>
    <s v="IEEE_7"/>
    <b v="1"/>
    <s v="Synthetic time series dataset generation for unsupervised autoencoders"/>
    <x v="0"/>
    <s v="H. Klopries; D. O. S. Torres; A. Schwung"/>
    <s v="time series;synthetic data generation;neural networks;autoencoder;transfer learning;interpretability"/>
    <s v="In Machine Learning, large models need to have access to a huge amount of training data. This requirement applies to many applications in an industrial environment. Furthermore, in specific processes it is not easy to obtain such a large amount of data for different reasons ranging from privacy, security, and even process affectations. Therefore, this work proposes the creation of synthetic time series datasets to simulate processes out of a given subset of functional relationships. Moreover, using transfer learning to improve the performance of four autoencoder architectures in terms of unsupervised time series reconstruction, requiring fewer target data for training. We outline multiple concepts of data generation and use statistical analysis to evaluate the dataset performance and complexity. Further, the data is used to train unsupervised models and enables them to improve their reconstruction performance over 52 sensors and multiple fault cases. By reducing the amount of available train data, we still gain sufficient results through the pre-training. Overall, we see significant performance and interpretability improvements on a new time series analysis approach named Bag-of-Functions compared to convolutional and linear autoencoders."/>
    <x v="0"/>
    <s v="Manufacturing"/>
    <x v="2"/>
    <s v="Stochastic"/>
    <x v="0"/>
    <m/>
    <m/>
    <n v="2022"/>
    <n v="1"/>
    <s v="https://ieeexplore.ieee.org/stamp/stamp.jsp?arnumber=9921598"/>
  </r>
  <r>
    <s v="IEEE_8"/>
    <b v="1"/>
    <s v="Evaluating Temporal Fidelity in Synthetic Time-series Electronic Health Records"/>
    <x v="0"/>
    <s v="E. Budu; A. Soliman; T. Rögnvaldsson; F. Etminani"/>
    <s v="synthetic data;Electronic Health Records (EHRs);times-series;fidelity;similarity"/>
    <s v="Synthetic data generation has been proposed as a potential solution to accessing Electronic Health Records (EHRs) while minimizing the privacy risks associated with real EHRs. Nevertheless, the practical use of synthetic EHRs rests on their ability to resemble the quality of real EHRs. Existing evaluations of synthetic EHRs often focus on assessing them as static snapshots frozen in time, neglecting temporal dependencies and varying temporal patterns. Moreover, some of these methods rely on subjective judgments, are limited to segmentable time-series, and employ methods that adopt a one-to-one approach. This study employs a comprehensive approach to evaluating fidelity in synthetic time-series EHRs to address these challenges. We extend the functionality of time-series analysis methods such as temporal clustering, time-series similarity measures, Sample Entropy, and trend analysis, to evaluate varying temporal patterns in synthetic time-series EHRs. Our findings provide valuable insights into how synthetic EHRs align with real EHRs in the temporal context, considering aspects such as patient groupings, temporal dynamics, predictability, and directional change. We empirically demonstrate the feasibility of assessing temporal fidelity with these methods, offering an understanding of the quality of synthetic EHRs in capturing the varying temporal patterns inherent in EHRs."/>
    <x v="2"/>
    <s v="Health"/>
    <x v="1"/>
    <m/>
    <x v="0"/>
    <m/>
    <m/>
    <n v="2024"/>
    <m/>
    <s v="https://ieeexplore.ieee.org/stamp/stamp.jsp?arnumber=10605528"/>
  </r>
  <r>
    <s v="IEEE_9"/>
    <b v="1"/>
    <s v="Effect of incorporating metadata to the generation of synthetic time series in a healthcare context"/>
    <x v="0"/>
    <s v="I. Isasa; M. Hernandez; G. Epelde; F. Londoño; A. Beristain; A. Alberdi; P. Bamidis; E. Konstantinidis"/>
    <s v="time series;synthetic data;shareable data;health data"/>
    <s v="Synthetic data is becoming the way forward to manage legal and regulatory aspects of biomedical research involving personal and clinical data. As no matches are expected between artificial instances and real samples and/or subjects, external researchers performing secondary analyses could benefit significantly by having unlimited access to uncompromised information. In this context, one of the main objectives of the H2020 VITALISE project is to develop a platform for providing synthetic data generated from real data collected in Living Labs to those external researchers. In addition, while some time series specific synthetic data generation models exist, only a few of them consider metadata (e.g., patient demographics) as part of the time series generation process itself. Therefore, the objective of this research is to perform a comparative assessment of two synthetic data generation models that use and process the metadata of subjects differently: The Wasserstein GAN with Gradient Penalty (WGAN-GP) and the DöppelGANger (DGAN). To achieve this goal making sure the analyses were data-independent, we selected two healthcare-related longitudinal datasets: (1) Treadmill Maximal Effort Test (TMET) measurements from the University of Málaga; and (2) a hypotension subset derived from the MIMIC-III v1.4 database. After synthetic data was generated, we assessed three pivotal aspects: resemblance to the original data, utility, and level of privacy. As a main conclusion, the importance of using metadata as context variables and the methodology to take them into account was proved to be significant and valuable, the DGAN model offering better results overall. A more extensive time series specific evaluation is left as the main avenue for future research."/>
    <x v="0"/>
    <s v="Health"/>
    <x v="2"/>
    <s v="WGAN-GP, DoppelGANger"/>
    <x v="0"/>
    <m/>
    <m/>
    <n v="2023"/>
    <m/>
    <s v="https://ieeexplore.ieee.org/stamp/stamp.jsp?arnumber=10178819"/>
  </r>
  <r>
    <s v="IEEE_10"/>
    <b v="1"/>
    <s v="VTCGAN: A Proposed Multimodal Approach to Financial Time Series and Chart Pattern Generation for Algorithmic Trading"/>
    <x v="0"/>
    <s v="J. T. Mtetwa; K. Ogudo; S. Pudaruth"/>
    <s v="VTCGAN;Image GAN;Multivariate Time Series Simulation GAN;Algorithmic Trading;Financial Time Series;Synthetic Data"/>
    <s v="This paper presents a novel coupled Generative Adversarial Network (GAN) for the optimization of algorithmic trading techniques, termed Visio- Temporal Conditional Generative Adversarial Network (VTCGAN). The termed Visio- Temporal Conditional Generative Adversarial Network combines an Image Generative Adversarial Network and a Multivariate Time Series Generative Adversarial Network, offering an innovative approach for producing realistic and high-quality financial time series and chart patterns. By utilizing the generated synthetic data, the resilience and flexibility of algorithmic trading models can be enhanced, leading to improved decision-making and decreased risk exposure. Although empirical analyses have not yet been conducted, the termed Visio- Temporal Conditional Generative Adversarial Network shows promise as a valuable tool for optimizing algorithmic trading techniques, potentially leading to better performance and generalizability when applied to actual financial records."/>
    <x v="0"/>
    <s v="Finance"/>
    <x v="3"/>
    <s v="coupledGAN"/>
    <x v="2"/>
    <b v="1"/>
    <m/>
    <n v="2023"/>
    <m/>
    <s v="https://ieeexplore.ieee.org/stamp/stamp.jsp?arnumber=10220544"/>
  </r>
  <r>
    <s v="IEEE_11"/>
    <b v="1"/>
    <s v="Learning to Generate Diverse Data from a Temporal Perspective for Data-Free Quantization"/>
    <x v="0"/>
    <s v="H. Luo; S. Zhang; Z. Zhuang; J. Mai; M. Tan; J. Zhang"/>
    <s v="Model quantization;data-free quantization;generation process;synthetic data;linear interpolation"/>
    <s v="Model quantization is a prevalent method to compress and accelerate neural networks. Most existing quantization methods usually require access to real data to improve the performance of quantized models, which is often infeasible in some scenarios with privacy and security concerns. Recently, data-free quantization has been widely studied to solve the challenge of not having access to real data by generating synthetic data, among which generator-based data-free quantization is an important type. Previous generator-based methods focus on improving the performance of quantized models by optimizing the spatial distribution of synthetic data, while ignoring the study of changes in synthetic data from a temporal perspective. In this work, we reveal that generator-based data-free quantization methods usually suffer from the issue that synthetic data show homogeneity in the mid-to-late stages of the generation process due to the stagnation of the generator update, which hinders further improvement of the performance of the quantization model. To solve the above issue, we propose introducing the discrepancy between the full-precision and quantized models as new supervision information to update the generator. Specifically, we propose a simple yet effective adversarial Gaussian-margin loss, which promotes continuous updating of the generator by adding more supervision information to the generator when the discrepancy between the full-precision and quantized models is small, thereby generating heterogeneous synthetic data. Moreover, to mitigate the homogeneity of the synthetic data further, we augment the synthetic data with linear interpolation. Our proposed method can also promote the performance of other generator-based data-free quantization methods. Extensive experimental results show that our proposed method achieves superior performances for various settings on data-free quantization, especially in ultra-low-bit settings, such as 3-bit."/>
    <x v="0"/>
    <m/>
    <x v="3"/>
    <m/>
    <x v="0"/>
    <b v="1"/>
    <m/>
    <n v="2024"/>
    <m/>
    <s v="https://ieeexplore.ieee.org/stamp/stamp.jsp?arnumber=10528335"/>
  </r>
  <r>
    <s v="IEEE_12"/>
    <b v="1"/>
    <s v="Towards Generating Real-World Time Series Data"/>
    <x v="0"/>
    <s v="H. Pei; K. Ren; Y. Yang; C. Liu; T. Qin; D. Li"/>
    <s v="Time series;data generation;missing values"/>
    <s v="Time series data generation has drawn increasing attention in recent years. Several generative adversarial network (GAN) based methods have been proposed to tackle the problem usually with the assumption that the targeted time series data are well-formatted and complete. However, real-world time series (RTS) data are far away from this utopia, e.g., long sequences with variable lengths and informative missing data raise intractable challenges for designing powerful generation algorithms. In this paper, we propose a novel generative framework for RTS data – RTSGAN to tackle the aforementioned challenges. RTSGAN first learns an encoder-decoder module which provides a mapping between a time series instance and a fixed-dimension latent vector and then learns a generation module to generate vectors in the same latent space. By combining the generator and the decoder, RTSGAN is able to generate RTS which respect the original feature distributions and the temporal dynamics. To generate time series with missing values, we further equip RTSGAN with an observation embedding layer and a decide-and-generate decoder to better utilize the informative missing patterns. Experiments on the four RTS datasets show that the proposed framework outperforms the previous generation methods in terms of synthetic data utility for downstream classification and prediction tasks. Our code is available at https://seqml.github.io/rtsgan."/>
    <x v="0"/>
    <m/>
    <x v="3"/>
    <s v="RTSGAN"/>
    <x v="2"/>
    <b v="1"/>
    <m/>
    <n v="2021"/>
    <n v="16"/>
    <s v="https://ieeexplore.ieee.org/stamp/stamp.jsp?arnumber=9679006"/>
  </r>
  <r>
    <s v="IEEE_13"/>
    <b v="1"/>
    <s v="Generating Synthetic Time-Series Data on Edge Devices Using Generative Adversarial Networks"/>
    <x v="0"/>
    <s v="M. F. Yousuf; M. S. Mahmud"/>
    <s v="Edge computing;GAN;Synthetic time series;Machine learning"/>
    <s v="Synthetic data generation has recently garnered substantial attention in the research community. This method crafts data that mirrors authentic datasets and proves invaluable for machine learning endeavors, including classifier training and prediction tasks. Moreover, synthetic data addresses challenges related to data scarcity, preserving privacy, and analyzing specialized domains like healthcare and finance. This study introduces an approach to produce synthetic time series data on edge devices, leveraging the capabilities of Generative Adversarial Networks (GANs). This opens avenues to harness generative machine learning to tackle edge computing challenges. Our approach utilizes a GAN to create time series data that closely resembles datasets found in the real world. Furthermore, this GAN is implemented on an edge device, enabling realtime synthetic data generation. Our findings affirm the GAN's efficacy in producing data closely aligned with actual time series datasets, highlighting the potential of GANs in facilitating realtime synthetic data creation on edge devices for various machine learning applications."/>
    <x v="0"/>
    <m/>
    <x v="0"/>
    <s v="GAN"/>
    <x v="0"/>
    <m/>
    <m/>
    <n v="2024"/>
    <n v="1"/>
    <s v="https://ieeexplore.ieee.org/stamp/stamp.jsp?arnumber=10556140"/>
  </r>
  <r>
    <s v="IEEE_14"/>
    <b v="1"/>
    <s v="Design and Analysis of a Data Computing Scenario Forecasting System Based on Generative Adversarial Networks"/>
    <x v="1"/>
    <s v="A. R. Hashim; T. Inan"/>
    <s v="Generative Adversarial Networks (GAN);Data Computing;Big Data"/>
    <s v="One of the main drawbacks of using ML and DL-based optimization techniques is that a massive amount of historical data is needed for the algorithms to converge to quasi-optimal solutions. In the DCs' scope, it is difficult, expensive, and sometimes even dangerous to gather data from all kinds of real situations, as the equipment's physical integrity may be at risk. Thus, the generation of realistic synthetic data in computing environments is crucial to enabling these optimization technologies. The goal of this paper is to create an automated system that produces near-term forecasts of globally important economic / financial time series. The system will create features from a wide variety of data sources and create forecasts using an ensemble of time series models. We will exploit distributed computing and storage technologies to build a system that is always on, evaluating new potential features and constantly updating the deployed forecasting model. We will begin with the daily spot price of crude oil but hope to expand to other important series. This paper proposes to solve these challenges by generating synthetic data and forecasting possible realistic scenarios in a real cloud-based DC environment. For this purpose, we will use a technique that has given extraordinary results in recent years: generative adversarial networks (GAN). These generative algorithms based on artificial neural networks have been commonly used to create realistic synthetic multimedia data (mainly images and videos). Some proposals in the state of the art use GAN to generate synthetic time-series data. However, this research has significant limitations, such as the limitation of handling multi-variable and categorical data in the generation of scenarios."/>
    <x v="1"/>
    <m/>
    <x v="1"/>
    <m/>
    <x v="0"/>
    <m/>
    <m/>
    <n v="2023"/>
    <m/>
    <s v="https://ieeexplore.ieee.org/stamp/stamp.jsp?arnumber=10346702"/>
  </r>
  <r>
    <s v="IEEE_15"/>
    <b v="1"/>
    <s v="Study on Improving Reliability of Synthetic Battery Data with TimeGAN Pre-processing"/>
    <x v="0"/>
    <s v="S. Seol; B. Kim"/>
    <s v="TimeGAN;Synthetic data;preprocessing"/>
    <s v="While eco-friendly energy is attracting the public’s interest in recent environmental issues, the market of lithium-ion batteries is expanding. Ensuring the safety and reliability of batteries is important in using batteries. Hence, it is essential to monitor the state of health (SOH) of the battery. Model-based SOH estimation has a limitation because battery data exhibit non-linear characteristics according to complex internal changes. To overcome this limitation, the data-based estimation of the SOH of the battery has been researched extensively. Data-based SOH estimation requires a large, high-quality battery dataset. In general, a battery dataset is built based on data obtained from experimental tests. However, this approach is time-dependent. To overcome this problem, data augmentation algorithms are used. TimeGAN is one of the time-series data augmentation algorithms that generate time-series data in the latent space while preserving temporal dynamics and static characteristics. To ensure stable training of data, TimeGAN generates synthetic data after data has been preprocessed using Min-Max scaling. In this study, various preprocessing techniques were applied for TimeGAN to generate more realistic synthetic data which was close to the original battery data. Results based on different preprocessing techniques were analyzed, and the preprocessing technique suitable for generating a battery dataset was proposed. Discriminative and predictive scores were used for evaluation with t-SNE graphs for visual comparison. When Max-Abs scaling and Normalization preprocessing techniques were applied, the discriminative score improved by 53.7 and 44.4%, respectively, compared to the conventional Min-Max scaling."/>
    <x v="0"/>
    <s v="Energy"/>
    <x v="0"/>
    <s v="TimeGAN"/>
    <x v="0"/>
    <m/>
    <m/>
    <n v="2023"/>
    <m/>
    <s v="https://ieeexplore.ieee.org/stamp/stamp.jsp?arnumber=10332555"/>
  </r>
  <r>
    <s v="IEEE_16"/>
    <b v="1"/>
    <s v="Time Series Data Augmentation using Time-Warped Auto-Encoders"/>
    <x v="1"/>
    <s v="S. S. Chowdhury; S. F. Boubrahimi; S. M. Hamdi"/>
    <s v="Data-augmentation;time-series-oversampling;Auto-Encoders"/>
    <s v="The recent eminent success of deep learning models has triggered a lot of interest in data augmentation studies. The main challenge of data-hungry models is that they are bound to overfitting and require massive amounts of data to be trained on to achieve optimal levels of convergence. It is of high importance for any data oversampling algorithm to produce synthetic data samples that are not only stemming from the same real data distribution, but also have enough variation to provide more learning opportunities to trained models. Early efforts on time series data augmentation either rely on generating new samples by interpolating between two close real data neighbors or using Generative Adversarial Networks. In this paper, we present Time Series Generation based on Auto-encoders (TiGA), a novel algorithm for time series generation using time-warped autoencoders. Our idea is to exploit the lossy transformation of autoencoders for the purpose of generating synthetic time series data samples. To the best of our knowledge, this is the first effort that leverages the latent features generated by autoencoders for the purpose of time series data oversampling. We evaluate our proposed approach on an open-source real-life solar flare prediction dataset. Results show that TiGA produces samples that are both quantitatively and qualitatively superior to current state-of-the-art methods."/>
    <x v="1"/>
    <m/>
    <x v="1"/>
    <m/>
    <x v="0"/>
    <m/>
    <m/>
    <n v="2021"/>
    <n v="5"/>
    <s v="https://ieeexplore.ieee.org/stamp/stamp.jsp?arnumber=9680264"/>
  </r>
  <r>
    <s v="IEEE_17"/>
    <b v="1"/>
    <s v="Synthetic Sensor Data Generation Exploiting Deep Learning Techniques and Multimodal Information"/>
    <x v="0"/>
    <s v="F. Romanelli; F. Martinelli"/>
    <s v="Sensor signal processing;convolutional neural network (CNN);deep neural network (DNN);long short-term memory (LSTM) artificial neural network (ANN);machine learning (ML);ultrawide band (UWB);ultrahigh frequency (UHF) radio frequency identification (RFID)"/>
    <s v="In recent years, deep learning techniques have revolutionized the field of data generation, including the creation of synthetic sensor data. The ability to generate large quantities of diverse, high-quality data have significant implications in fields such as robotics and computer vision. Synthetic sensor data generation using deep learning techniques involves training a model to generate data that closely resembles real-world sensor data. This is achieved by feeding the model large amounts of real-world data and using it to learn the underlying patterns and structures in the data. Once trained, the model can generate data that are similar in quality and complexity to the original data, but with added variations and noise to increase diversity and realism. Several deep learning techniques such as generative adversarial networks (GANs), variational autoencoders (VAEs), recurrent neural networks (RNNs) have shown impressive results in generating synthetic data for a range of sensors. In this letter, deep learning techniques based on autoregressive convolutional recurrent neural networks (CRNNs) for multivariate time series prediction have been exploited to generate synthetic data for ultrawide band (UWB) and for ultrahigh frequency radio frequency identification (UHF-RFID) sensors. The neural network presented here incorporates measurements from sensors and heterogeneous information, such as the position of the antennas and tags in the environment, to generate synthetic data that can be used to augment real-world data, increasing diversity and robustness of datasets. The deep generation approaches presented here can help researchers generate datasets to validate algorithms without the need for expensive and time-consuming data collection."/>
    <x v="0"/>
    <m/>
    <x v="3"/>
    <s v="autoregressive CRNN"/>
    <x v="3"/>
    <b v="1"/>
    <m/>
    <n v="2023"/>
    <n v="4"/>
    <s v="https://ieeexplore.ieee.org/stamp/stamp.jsp?arnumber=10167785"/>
  </r>
  <r>
    <s v="IEEE_18"/>
    <b v="1"/>
    <s v="Generation of Synthetic Ampacity and Electricity Pool Prices using Generative Adversarial Networks"/>
    <x v="0"/>
    <s v="V. Avkhimenia; T. Weis; P. Musilek"/>
    <s v="Wasserstein;generative adversarial networks;GAN;time series;synthetic;smart grid;dynamic thermal line rating"/>
    <s v="This work explores the generation of synthetic time-series of dynamic thermal line rating data and Alberta Electric System Operator's hourly pool price data using Wasserstein Generative Adversarial Networks, as part of a larger study on transmission line reliability. The generation of synthetic data is required due to a limited size of the available dataset. Synthetic data can aid in training deep learning and reinforcement learning models. The data is generated for 100 time-steps and is evaluated using quantitative metrics and qualitative assessment methods. Results show that the maximum mean discrepancy loss stabilizes and the trained Wasserstein generative adversarial network is able to reproduce the desired frequency distributions as well as produce a good overlap in the principal component analysis decomposition between the real and synthetic data. The final inspection of the produced synthetic data on both datasets is satisfactory."/>
    <x v="0"/>
    <s v="Energy"/>
    <x v="0"/>
    <s v="WGAN"/>
    <x v="0"/>
    <m/>
    <m/>
    <n v="2021"/>
    <n v="2"/>
    <s v="https://ieeexplore.ieee.org/stamp/stamp.jsp?arnumber=9621365"/>
  </r>
  <r>
    <s v="IEEE_19"/>
    <b v="1"/>
    <s v="ECG Synthesis with Neural ODE and GAN Models"/>
    <x v="0"/>
    <s v="M. Habiba; E. Borphy; B. A. Pearlmutter; T. Ward"/>
    <s v="Neural Network;Generative Adversarial Network;Neural ODE (NODE);ECG Synthesis;Time-series generation"/>
    <s v="This paper uses Neural ODE (NODE) based models to generate continuous medical time series. We also introduce a new technique to design the generative adversarial network (GAN) with Neural ODE (NODE) based Generator and Discriminator. During the Performace evaluation of the proposed model, we find that data generated by a NODE-based generator is more continuous than traditional GAN. Therefore, the proposed GAN model becomes more robust. On the other hand, the traditional GAN model demonstrates unstable training and unsupervised learning, which often make it difficult to determine the quality of the result. For this work, we design NODE based models as a generator and a discriminator to make the GAN model datadriven. The data-driven approach helps us overcome the unstable training of the traditional GAN model and improve the quality of the result. We used different evaluation metrics to quantitatively assess generated synthetic data for real-world applications and data analysis. We also evaluate the existing GAN model and the proposed models to understand the comparative efficiency of medical data synthesis."/>
    <x v="0"/>
    <s v="Health"/>
    <x v="3"/>
    <s v="NODE"/>
    <x v="3"/>
    <b v="1"/>
    <m/>
    <n v="2021"/>
    <n v="1"/>
    <s v="https://ieeexplore.ieee.org/stamp/stamp.jsp?arnumber=9698702"/>
  </r>
  <r>
    <s v="IEEE_20"/>
    <b v="1"/>
    <s v="Exploring the Impact of Synthetic Data on Human Gesture Recognition Tasks Using GANs"/>
    <x v="1"/>
    <s v="G. Kontogiannis; P. Tzamalis; S. Nikoletseas"/>
    <s v="GANs;synthetic data;allergic rhinitis;IoT;gesture recognition;wearable devices;medical data"/>
    <s v="In the evolving domain of Human Activity Recognition (HAR) using Internet of Things (IoT) devices, there is an emerging interest in employing Deep Generative Models (DGMs) to address data scarcity, enhance data quality, and improve classification metrics scores. Among these types of models, Generative Adversarial Networks (GANs) have arisen as a powerful tool for generating synthetic data that mimic real-world scenarios with high fidelity. However, Human Gesture Recognition (HGR), a subset of HAR, particularly in healthcare applications, using time series data such as allergic gestures, remains highly unexplored.In this paper, we examine and evaluate the performance of two GANs in the generation of synthetic gesture motion data that compose a part of an open-source benchmark dataset. The data is related to the disease identification domain and healthcare, specifically to allergic rhinitis. We also focus on these AI models’ performance in terms of fidelity, diversity, and privacy. Furthermore, we examine the scenario if the synthetic data can substitute real data, in training scenarios and how well models trained on synthetic data can be generalized for the allergic rhinitis gestures. In our work, these gestures are related to 6-axes accelerometer and gyroscope data, serving as multi-variate time series instances, and retrieved from smart wearable devices. To the best of our knowledge, this study is the first to explore the feasibility of synthesizing motion gestures for allergic rhinitis from wearable IoT device data using Generative Adversarial Networks (GANs) and testing their impact on the generalization of gesture recognition systems. It is worth noting that, even if our method has been applied to a specific category of gestures, it is designed to be generalized and can be deployed also to other motion data in the HGR domain."/>
    <x v="1"/>
    <m/>
    <x v="1"/>
    <m/>
    <x v="0"/>
    <m/>
    <m/>
    <n v="2024"/>
    <m/>
    <s v="https://ieeexplore.ieee.org/stamp/stamp.jsp?arnumber=10621531"/>
  </r>
  <r>
    <s v="IEEE_21"/>
    <b v="1"/>
    <s v="Align Your Gaussians: Text-to-4D with Dynamic 3D Gaussians and Composed Diffusion Models"/>
    <x v="1"/>
    <s v="H. Ling; S. W. Kim; A. Torralba; S. Fidler; K. Kreis"/>
    <s v="text-to-4d;generative models;3d generation;score distillation sampling"/>
    <s v="Text-guided diffusion models have revolutionized image and video generation and have also been successfully used for optimization-based 3D object synthesis. Here, we in-stead focus on the underexplored text-to-4D setting and syn-thesize dynamic, animated 3D objects using score distillation methods with an additional temporal dimension. compared to previous work, we pursue a novel compositional generation-based approach, and combine text-to-image, text-to-video, and 3D-aware multiview diffusion models to provide feedback during 4D object optimization, thereby si-multaneously enforcing temporal consistency, high-quality visual appearance and realistic geometry. Our method, called Align Your Gaussians (A YG), leverages dynamic 3D Gaussian Splatting with deformation fields as 4D represen-tation. Crucial to AYG is a novel method to regularize the distribution of the moving 3D Gaussians and thereby sta-bilize the optimization and induce motion. We also pro-pose a motion amplification mechanism as well as a new autoregressive synthesis scheme to generate and combine multiple 4D sequences for longer generation. These techniques allow us to synthesize vivid dynamic scenes, out-perform previous work qualitatively and quantitatively and achieve state-of-the-art text-to-4D performance. Due to the Gaussian 4D representation, different 4D animations can be seamlessly combined, as we demonstrate. AYG opens up promising avenues for animation, simulation and digital content creation as well as synthetic data generation."/>
    <x v="1"/>
    <m/>
    <x v="1"/>
    <m/>
    <x v="0"/>
    <m/>
    <m/>
    <n v="2024"/>
    <m/>
    <s v="https://ieeexplore.ieee.org/stamp/stamp.jsp?arnumber=10655816"/>
  </r>
  <r>
    <s v="IEEE_22"/>
    <b v="1"/>
    <s v="Smart Home Energy Management: VAE-GAN Synthetic Dataset Generator and Q-Learning"/>
    <x v="0"/>
    <s v="M. Razghandi; H. Zhou; M. Erol-Kantarci; D. Turgut"/>
    <s v="Synthetic data;load consumption;smart grid;deep learning;generative adversarial network;q-learning"/>
    <s v="In recent years, there has been a growing interest in academia and industry in the analysis of electrical consumption in residential buildings and the implementation of smart home energy management systems (HEMS) to reduce household energy usage and costs. HEMS have been designed to emulate the statistical and functional characteristics of real smart grids. However, a major challenge in this research area is the limited availability of publicly accessible datasets. To address this challenge and further leverage the potential of artificial HEMS applications, it is crucial to develop time series that accurately represent diverse operating conditions of synthetic systems. This paper introduces a novel approach based on the combination of variational auto-encoder-generative adversarial network (VAE-GAN) techniques to generate time-series data of energy consumption in smart homes. Additionally, we investigate the performance of the generative model when integrated with a Q-learning based HEMS. The effectiveness of the Q-learning based HEMS is assessed through online experiments using real-world smart home data. To evaluate the quality of the generated dataset, we employ various metrics including Kullback–Leibler (KL) divergence, maximum mean discrepancy (MMD), and the Wasserstein distance, which quantify the disparities between probability distributions of the real and synthetic data. Our experimental results demonstrate that the synthetic data generated by VAE-GAN closely aligns with the distribution of real data. Furthermore, we demonstrate that the utilization of the generated data facilitates the training of a more efficient Q-learning based HEMS, surpassing the performance achieved with datasets generated using baseline approaches."/>
    <x v="0"/>
    <s v="Energy"/>
    <x v="3"/>
    <s v="VAE-GAN"/>
    <x v="2"/>
    <b v="1"/>
    <m/>
    <n v="2024"/>
    <n v="3"/>
    <s v="https://ieeexplore.ieee.org/stamp/stamp.jsp?arnumber=10171153"/>
  </r>
  <r>
    <s v="IEEE_23"/>
    <b v="1"/>
    <s v="Fidelity and diversity metrics for validating hierarchical synthetic data: Application to residential energy demand"/>
    <x v="0"/>
    <s v="S. Thorve; A. Vullikanti; H. S. Mortveit; S. Swarup; M. V. Marathe"/>
    <s v="hierarchical synthetic data;validation metrics;fidelity;diversity;precision;recall;coverage;residential energy demand;smart grid"/>
    <s v="Synthetic data is gaining rapid importance in many application domains due to privacy issues, bias, lack, or simply unavailability of real data. It is important that the synthetic data be a good representation of real data for successfully completing the task at hand. Thus, devising characteristic validation metrics is crucial and remains an open problem in many domains (e.g., image generation). Good validation metrics must be able to disentangle the differences between the quality and the variability coverage of the synthetic data. We propose to use a 3-dimensional metric (precision α, recall β, coverage γ) to describe the fidelity and diversity of the synthetic data. In this paper, we improve on existing definitions of precision, recall, and coverage to extend to large scale time series data. Traditional nearest neighbor manifolds from the literature are replaced by unsupervised learning techniques such as clustering to deal with large scale fine resolution time series while computing the validation metrics. The proposed metrics are employed to validate synthetic data in the domain of residential energy demand. In addition, we extend these definitions to datasets that have a natural hierarchical structure. We propose a hierarchical data-tree model in which precision, recall, and coverage can be computed at multiple inherent (and/or custom) levels of groupings of the data."/>
    <x v="2"/>
    <m/>
    <x v="1"/>
    <m/>
    <x v="0"/>
    <m/>
    <m/>
    <n v="2022"/>
    <n v="2"/>
    <s v="https://ieeexplore.ieee.org/stamp/stamp.jsp?arnumber=10020837"/>
  </r>
  <r>
    <s v="IEEE_24"/>
    <b v="1"/>
    <s v="Seismic Signal Synthesis by Generative Adversarial Network with Gated Convolutional Neural Network Structure"/>
    <x v="0"/>
    <s v="Y. Li; B. Ku; G. Kim; J. -K. Ahn; H. Ko"/>
    <s v="deep learning;data augmentation;earthquake detection;generative adversarial network"/>
    <s v="Detecting earthquake events from seismic time series signal is a challenging task. Recently, detection methods based on machine learning have been developed to improve the accuracy and efficiency. However, accuracy of those methods rely on sufficient amount of high-quality training data. In many situations, the high-quality data is difficulty to obtain. We address and resolve this issue by using a Generative Adversarial Network (GAN) model for seismic signal synthesis. GAN already shows its powerful capability in generating high quality synthetic samples in multiple domains. In this paper, we propose a GAN model with gated CNN which can excellently capture sequential structure of seismic time series. We demonstrate its effectiveness via earthquake classification performance. The results show the synthetic data generated by our model indeed can improve the classification performance over the one trained with only real samples."/>
    <x v="0"/>
    <s v="Natural Disaster"/>
    <x v="0"/>
    <s v="GAN"/>
    <x v="0"/>
    <m/>
    <m/>
    <n v="2020"/>
    <n v="2"/>
    <s v="https://ieeexplore.ieee.org/stamp/stamp.jsp?arnumber=9323670"/>
  </r>
  <r>
    <s v="IEEE_25"/>
    <b v="1"/>
    <s v="Multi-Label Clinical Time-Series Generation via Conditional GAN"/>
    <x v="0"/>
    <s v="C. Lu; C. K. Reddy; P. Wang; D. Nie; Y. Ning"/>
    <s v="Electronic health records;generative adversarial network (GAN);time-series generation;imbalanced data"/>
    <s v="In recent years, deep learning has been successfully adopted in a wide range of applications related to electronic health records (EHRs) such as representation learning and clinical event prediction. However, due to privacy constraints, limited access to EHR becomes a bottleneck for deep learning research. To mitigate these concerns, generative adversarial networks (GANs) have been successfully used for generating EHR data. However, there are still challenges in high-quality EHR generation, including generating time-series EHR data and imbalanced uncommon diseases. In this work, we propose a Multi-label Time-series GAN (MTGAN) to generate EHR and simultaneously improve the quality of uncommon disease generation. The generator of MTGAN uses a gated recurrent unit (GRU) with a smooth conditional matrix to generate sequences and uncommon diseases. The critic gives scores using Wasserstein distance to recognize real samples from synthetic samples by considering both data and temporal features. We also propose a training strategy to calculate temporal features for real data and stabilize GAN training. Furthermore, we design multiple statistical metrics and prediction tasks to evaluate the generated data. Experimental results demonstrate the quality of the synthetic data and the effectiveness of MTGAN in generating realistic sequential EHR data, especially for uncommon diseases."/>
    <x v="0"/>
    <s v="Health"/>
    <x v="3"/>
    <s v="MTGAN"/>
    <x v="2"/>
    <b v="1"/>
    <m/>
    <n v="2024"/>
    <n v="4"/>
    <s v="https://ieeexplore.ieee.org/stamp/stamp.jsp?arnumber=10236560"/>
  </r>
  <r>
    <s v="IEEE_26"/>
    <b v="1"/>
    <s v="SAR-TSCC: A Novel Approach for Long Time Series SAR Image Change Detection and Pattern Analysis"/>
    <x v="0"/>
    <s v="W. Li; P. Ma; H. Wang; C. Fang"/>
    <s v="Change detection;deep learning (DL);synthetic aperture radar (SAR) images;time series"/>
    <s v="Change detection has played an increasingly important role in multitemporal remote sensing applications recently. Long time series analysis is providing new information of land cover changes and improving the quality and accuracy of the change information being derived from remote sensing. The purpose of this study is to dig for more change temporal information and change pattern information from synthetic aperture radar (SAR) image time series (ITS), which is of great significance for monitoring urban area changes, conducting land use surveys, and renovating illegal constructions. In the study, a novel unified framework for long time series SAR image change detection and change pattern analysis (SAR-TSCC) was proposed for land cover change mapping. To obtain the most notable change time rapidly, a fast SAR ITS change point search method based on pruned exact linear time (SAR-PELT) algorithm was adopted. Meanwhile, the deep time series classification network, named SAR time series transformer (SAR-TST), was implemented to recognize the change patterns, which is based on time series transformer (TST) architecture. Considering the lack of real training data, a novel synthetic data generation method is developed. The combination of the synthetic and real data enhanced the generalization of the classifiers. The proposed framework was used for monitoring a large urbanization area in the northwest of Hong Kong, China. The Cosmo Skymed (CSK) time series data acquired from 2013 to 2020 were exploited for land cover change analysis. Experiment results showed that our approach achieved the state-of-the-art performance, as the time accuracy reached 86% and the classification accuracy on the four main change patterns (impulse, step, cycle, and complex) is over 99%. In particular, the proposed SAR-TST model showed remarkable advantages in the presence of insufficient real data."/>
    <x v="2"/>
    <m/>
    <x v="1"/>
    <m/>
    <x v="0"/>
    <m/>
    <m/>
    <n v="2023"/>
    <n v="8"/>
    <s v="https://ieeexplore.ieee.org/stamp/stamp.jsp?arnumber=10041984"/>
  </r>
  <r>
    <s v="IEEE_27"/>
    <b v="1"/>
    <s v="On the Relevance of Phoneme Duration Variability of Synthesized Training Data for Automatic Speech Recognition"/>
    <x v="0"/>
    <s v="N. Rossenbach; B. Hilmes; R. Schlüter"/>
    <s v="synthetic data generation;text-to-speech;speech recognition;semi-supervised training"/>
    <s v="Synthetic data generated by text-to-speech (TTS) systems can be used to improve automatic speech recognition (ASR) systems in low-resource or domain mismatch tasks. It has been shown that TTS-generated outputs still do not have the same qualities as real data. In this work we focus on the temporal structure of synthetic data and its relation to ASR training. By using a novel oracle setup we show how much the degradation of synthetic data quality is influenced by duration modeling in non-autoregressive (NAR) TTS. To get reference phoneme durations we use two common alignment methods, a hidden Markov Gaussian-mixture model (HMM-GMM) aligner and a neural connectionist temporal classification (CTC) aligner. Using a simple algorithm based on random walks we shift phoneme duration distributions of the TTS system closer to real durations, resulting in an improvement of an ASR system using synthetic data in a semi-supervised setting."/>
    <x v="2"/>
    <m/>
    <x v="1"/>
    <m/>
    <x v="0"/>
    <m/>
    <m/>
    <n v="2023"/>
    <m/>
    <s v="https://ieeexplore.ieee.org/stamp/stamp.jsp?arnumber=10389782"/>
  </r>
  <r>
    <s v="IEEE_28"/>
    <b v="1"/>
    <s v="Generating Healthcare Time Series Data for Improving Diagnostic Accuracy of Deep Neural Networks"/>
    <x v="0"/>
    <s v="B. M. Maweu; R. Shamsuddin; S. Dakshit; B. Prabhakaran"/>
    <s v="Deep neural networks (DNNs);electrocardiogram (ECG) signals;electroencephalogram (EEG) signals;healthcare time series;synthetic data;time series synthesizer"/>
    <s v="Data scarcity and class imbalance are common occurrences in healthcare datasets and have an adverse effect on classification performance of machine learning models. Artificial data generation in various applications can be used to handle these challenges. This article proposes a guided evolutionary synthesizer (GES), a tool derived from principles of genetic algorithm, and designed to generate artificial healthcare time series data for improving classification performance of machine learning models. We conducted a series of promising and confirmatory preliminary experiments performance using traditional machine learning and nonresidual convolutional neural network models to evaluate the effectiveness of GES synthetic on data classification. Motivated by the preliminary results, we conducted eight detailed experiments using residual neural network (ResNet), which demonstrated the flexibility of GES and the effectiveness of GES synthetic data in improving the classification performance of deep neural networks. These experiments use GES generated electrocardiogram (ECG) and electroencephalogram (EEG) datasets. Our findings show that models trained with GES synthetic data performed better than models trained with regular perturbed data, had better diagnostic performance for both EEG and ECG datasets, achieved better performance with lower training volume for EEG dataset, eased learning biases seen in the literature for ECG normal sinus and premature ventricular complex rhythms, and had better classification outcomes than comparable related work models trained with similar ECG classes."/>
    <x v="0"/>
    <s v="Health"/>
    <x v="3"/>
    <s v="GES"/>
    <x v="3"/>
    <b v="1"/>
    <m/>
    <n v="2021"/>
    <n v="20"/>
    <s v="https://ieeexplore.ieee.org/stamp/stamp.jsp?arnumber=9421374"/>
  </r>
  <r>
    <s v="IEEE_29"/>
    <b v="1"/>
    <s v="ETGAN: A Hybrid GAN Ensemble for Synthesizing Time-Dependent and Static Tabular Data"/>
    <x v="0"/>
    <s v="H. Parsi; V. Bhargava; K. Das; M. Jadhav"/>
    <s v="GAN;Transformer;MLP;Synthetic Data Generation;Adversarial Search"/>
    <s v="The increasing reliance on data-driven decisions across industries has accentuated the importance of machine learning models. However, these models often encounter challenges that can be effectively addressed by ensuring the provision of quality data in large quantities. This is where GANs are thriving as they help to tackle data shortage and privacy issues by generating synthetic data that is statistically similar to the original data. Enterprise data is mostly tabular and the existing GAN algorithms have limited focus on tabular data. Most of these GANs focus on only static or point-in-time tabular data and very few of them focus on time series or dynamic data. Therefore, there is a crucial need for a generic model capable of generating both static and time-dependent features in tabular data, given that real-world business problems involve both static and time-dependent or time-series values. In this paper, by using GAN architecture embedded with a transformer, we propose a novel methodology to generate synthetic data that is a mix of static and time-dependent or time-series features. This work presents underlying mathematical principles and empirical evaluations that demonstrate superior performance compared to existing models, showcasing improved sample quality and diversity. We support our claim with experimental results and conclude that the proposed state-of-the-art methodology is better than the existing architectures."/>
    <x v="0"/>
    <m/>
    <x v="3"/>
    <s v="GAN-Transformer"/>
    <x v="2"/>
    <b v="1"/>
    <m/>
    <n v="2024"/>
    <m/>
    <s v="https://ieeexplore.ieee.org/stamp/stamp.jsp?arnumber=10493613"/>
  </r>
  <r>
    <s v="IEEE_30"/>
    <b v="1"/>
    <s v="GluGAN: Generating Personalized Glucose Time Series Using Generative Adversarial Networks"/>
    <x v="0"/>
    <s v="T. Zhu; K. Li; P. Herrero; P. Georgiou"/>
    <s v="Artificial intelligence (AI);continuous glucose monitoring (CGM);diabetes;generative adversarial network (GAN);glucose time series"/>
    <s v="Time series data generated by continuous glucose monitoring sensors offer unparalleled opportunities for developing data-driven approaches, especially deep learning-based models, in diabetes management. Although these approaches have achieved state-of-the-art performance in various fields such as glucose prediction in type 1 diabetes (T1D), challenges remain in the acquisition of large-scale individual data for personalized modeling due to the elevated cost of clinical trials and data privacy regulations. In this work, we introduce GluGAN, a framework specifically designed for generating personalized glucose time series based on generative adversarial networks (GANs). Employing recurrent neural network (RNN) modules, the proposed framework uses a combination of unsupervised and supervised training to learn temporal dynamics in latent spaces. Aiming to assess the quality of synthetic data, we apply clinical metrics, distance scores, and discriminative and predictive scores computed by post-hoc RNNs in evaluation. Across three clinical datasets with 47 T1D subjects (including one publicly available and two proprietary datasets), GluGAN achieved better performance for all the considered metrics when compared with four baseline GAN models. The performance of data augmentation is evaluated by three machine learning-based glucose predictors. Using the training sets augmented by GluGAN significantly reduced the root mean square error for the predictors over 30 and 60-minute horizons. The results suggest that GluGAN is an effective method in generating high-quality synthetic glucose time series and has the potential to be used for evaluating the effectiveness of automated insulin delivery algorithms and as a digital twin to substitute for pre-clinical trials."/>
    <x v="0"/>
    <s v="Health"/>
    <x v="3"/>
    <s v="GluGAN"/>
    <x v="2"/>
    <b v="1"/>
    <m/>
    <n v="2023"/>
    <n v="8"/>
    <s v="https://ieeexplore.ieee.org/stamp/stamp.jsp?arnumber=10114940"/>
  </r>
  <r>
    <s v="IEEE_31"/>
    <b v="1"/>
    <s v="Feature Extraction Method Using Lag Operation for Sub-Grouped Multidimensional Time Series Data"/>
    <x v="1"/>
    <s v="Y. Okadome; Y. Nakamura"/>
    <s v="Feature extraction;multi-dimensional time series data;deep learning;self-supervised learning"/>
    <s v="Systems in the real world often consist of multiple subsystems interacting with each other, for example, the musculoskeletal system or human-human interaction. The measurement of temporal changes in these systems involves a multidimensional time series. This study introduces a novel framework for extracting features from multidimensional time series data with a group structure using self-supervised learning techniques. Specifically, we use a “lag operation,” which is a temporal shifting operation applied to the features of a certain group. We propose a self-supervised learning method for a neural network model that uses the data automatically generated by the lag operation and its corresponding operation labels to capture and quantify the interaction between groups. Upon completion of the training process, the representation space is obtained with the expectation that it will capture timing-dependent features within its boundaries. We define and calculate the interaction score, R-score, on the obtained space. To validate our approach, we apply the proposed methodology to an artificial oscillator and approximately 4 hours of conversational data to evaluate the R-score properties. From the results of the artificial data, the R-score increases when the connection between the groups is large. From the high R-score region of the representation space of the conversation data, we extract the data that contain social behaviors such as “eye contact,” “turn-taking,” and “smiling,” which are related to the interaction between the participants. The experimental results suggest that the proposed method can obtain a representation space for time series data with a group structure."/>
    <x v="1"/>
    <m/>
    <x v="1"/>
    <m/>
    <x v="0"/>
    <m/>
    <m/>
    <n v="2024"/>
    <m/>
    <s v="https://ieeexplore.ieee.org/stamp/stamp.jsp?arnumber=10600465"/>
  </r>
  <r>
    <s v="IEEE_32"/>
    <b v="1"/>
    <s v="A GAN Data Augmentation approach for trading applications in European Carbon Emission Allowances"/>
    <x v="1"/>
    <s v="M. Bellomo; S. Trimarchi; A. Niccolai; M. Lorenzo; F. Casamatta; F. Grimaccia"/>
    <s v="Energy Markets;GAN;Machine Learning;Data Augmentation;Time Series;European Carbon Emissions Allowances"/>
    <s v="In the last years, energy markets have shown a great volatility with high prices' variations. Most of the machine learning algorithms implemented to forecast the market evolution and to optimize the trading strategies are data-driven and data-intensive; thus, it is important to have a sufficient number of training samples to avoid the overfitting issue. In this context, Generative Adversarial Networks (GANs) have become very popular in the recent years, especially in computer vision, where they are used to manipulate and generate video and images. This methodology has been applied also for time series analysis, especially in the financial context for generating synthetic data. In this work, the application of GANs for generating intraday open-high-low-close prices and related traded volumes for European Carbon Emissions Allowances futures. In particular, a new encoding and decoding process has been introduced to allow the generation of longer time series with significantly higher quality, making the generated data useful for practical applications."/>
    <x v="1"/>
    <m/>
    <x v="1"/>
    <m/>
    <x v="0"/>
    <m/>
    <m/>
    <n v="2023"/>
    <m/>
    <s v="https://ieeexplore.ieee.org/stamp/stamp.jsp?arnumber=10194882"/>
  </r>
  <r>
    <s v="IEEE_33"/>
    <b v="1"/>
    <s v="SleepSIM: Conditional GAN-based non-REM sleep EEG Signal Generator"/>
    <x v="0"/>
    <s v="S. D. Wickramaratne; A. Parekh"/>
    <s v=""/>
    <s v="Synthetic data generation has become increasingly popular with the increasing use of generative networks. Recently, Generative Adversarial Network (GAN) architectures have produced exceptional results in synthetic image generation. However, time series generation still needs to be studied. This paper proposes a Conditional GAN-based system to generate unique samples of non-REM sleep electroencephalographic (EEG) signals. The CGAN model had a 1-D Convolution Neural Network based architecture. The model was trained using real EEG from healthy controls. The trained model can generate an artificial 30-second epoch of non-REM sleep whose power spectrum is identical to that of a real sleep EEG.Clinical relevance— Sleep EEG simulation can be used to train and enhance the skillset of fellows and technicians in the sleep medicine field. Variations in EEG signals can be highly complex to model mathematically; however, here, we harness the power of deep learning, using generative models such as CGANs to train, model complex data distributions, and generate diverse and artificial but realistic EEG signals during non-REM sleep."/>
    <x v="0"/>
    <s v="Health"/>
    <x v="0"/>
    <s v="CGAN"/>
    <x v="0"/>
    <m/>
    <m/>
    <n v="2023"/>
    <m/>
    <s v="https://ieeexplore.ieee.org/stamp/stamp.jsp?arnumber=10341043"/>
  </r>
  <r>
    <s v="IEEE_34"/>
    <b v="1"/>
    <s v="Synthetic Data Generation Through Statistical Explosion: Improving Classification Accuracy of Coronary Artery Disease Using PPG"/>
    <x v="0"/>
    <s v="S. Bhattacharya; O. Mazumder; D. Roy; A. Sinha; A. Ghose"/>
    <s v="Cascaded classifier;Coronary Artery Disease;Kernel Density Estimate;Photoplethysmogram;Synthetic data"/>
    <s v="Synthetic data generation has recently emerged as a substitution technique for handling the problem of bulk data needed in training machine learning algorithms. Healthcare, primarily cardiovascular domain is a major area where synthetic physiological data can be used improve accuracy of machine learning algorithm. This paper presents a novel approach of generating synthetic Photoplethysmogram (PPG) data using statistical explosion. Synthetic data is subsequently used to classify Coronary Artery Disease (CAD) using a two stage cascaded classifier. Proposed classifier along with synthetic data removes class bias and provides better accuracy compared to state of art. The proposed data generation and cascaded classifier is generic enough to be used to improve machine learning algorithm on any time series signal."/>
    <x v="0"/>
    <s v="Health"/>
    <x v="3"/>
    <s v="Statistical Explosion"/>
    <x v="1"/>
    <b v="1"/>
    <m/>
    <n v="2020"/>
    <n v="5"/>
    <s v="https://ieeexplore.ieee.org/stamp/stamp.jsp?arnumber=9054570"/>
  </r>
  <r>
    <s v="IEEE_35"/>
    <b v="1"/>
    <s v="Time Generative adversarial network for the generation of electricity load data"/>
    <x v="0"/>
    <s v="S. Aissa; K. M. Tarek"/>
    <s v="Electricity load;time series;Artificial neural networks;Deep learning;Time Generative adversarial network (Time GAN)"/>
    <s v="Predicting power electricity consumption is essential for managing the power grid and ensuring a stable and reliable power supply at short and medium terms. Deep learning models are often used for forecasting, but they require a large amount of data to train and acquire power of generalisation. Data availability in real-world scenarios can be limited, as a result, prediction accuracy can be affected in a negative way. In order to overcome this limitation, generative models such as GAN can generate synthetic data in order to supplement the available data and help the model train on data quality data sets both in terms of quality and quantity. Time GAN, a state-of-the-art model for handling time series data, is proposed in this paper to generate a synthetic data-set for Algerian electricity load data. Subsequently, the obtained results show that using synthetic data improves the predictive accuracy of the forecasting model accuracy by 7.45 using different metrics for evaluation."/>
    <x v="0"/>
    <s v="Energy"/>
    <x v="0"/>
    <s v="TimeGAN"/>
    <x v="0"/>
    <m/>
    <m/>
    <n v="2023"/>
    <m/>
    <s v="https://ieeexplore.ieee.org/stamp/stamp.jsp?arnumber=10152457"/>
  </r>
  <r>
    <s v="IEEE_36"/>
    <b v="1"/>
    <s v="S2TGAN: A GAN-Based Mobile Video Streaming Generation Model for Stalling Detection"/>
    <x v="1"/>
    <s v="J. Lin; X. Xu; X. Li; X. Qin"/>
    <s v="Mobile Video;Video Streaming;Stalling Detection;Generative Adversarial Network"/>
    <s v="Due to the complex and dynamic nature of the wireless network environment, data-driven model often requires a significant amount and diversity of training data, leading to a challenging difficulty of stalling detection with high performance, especially at the client side. To address this issue, a novel Generative Adversarial Network (GAN) based data generation model Seq2Seq-TCN GAN (S2TGAN) is proposed in this paper for both chunk-based and stream-based video streaming sequences in order to further improve the performance of stalling detection of video on demand (VoD) and live video streaming (LVS). Resorting to Seq2Seq, the generator is constructed to generate video streaming sequences under the control of stalling information, and the discriminator adopts Temporal Convolutional Network (TCN) to extract more discriminative temporal features of video streaming sequences. Meanwhile, Iman-Conover method is used to incorporate domain knowledge to guide the generation of video streaming and improve the fidelity of synthetic data. A LVS dataset collected from HuYa and DouYu is carefully prepared to verify the generation performance of proposed model, as well as a public RequetDataSet. Extensive experimental results indicate that the proposed model can outperform the other state-of-the-arts in terms of maximum mean discrepancy (MMD) and Train on synthetic, Test on Real (TSTR) evaluation methods of stalling detection."/>
    <x v="1"/>
    <m/>
    <x v="1"/>
    <m/>
    <x v="0"/>
    <m/>
    <m/>
    <n v="2023"/>
    <m/>
    <s v="https://ieeexplore.ieee.org/stamp/stamp.jsp?arnumber=10404633"/>
  </r>
  <r>
    <s v="IEEE_37"/>
    <b v="1"/>
    <s v="Missing Data Imputation for Real Time-series Data in a Steel Industry using Generative Adversarial Networks"/>
    <x v="1"/>
    <s v="K. Sarda; A. Yerudkar; C. D. Vecchio"/>
    <s v="Generative adversarial networks;manufacturing systems;multivariate time-series data;data imputation"/>
    <s v="On the verge of technology, manufacturing industries revolutionize into smart industries, which create a large amount of multivariate time-series data. However, due to sensors’ failure, extreme environment, etc., the collected data are incomplete and have missing values at several instances that result in an erroneous analysis of the data. The key to resolving this problem is data imputation, i.e., replacing the missing values with synthetic values. In this paper, we introduce a generative adversarial network (GAN) framework to generate the synthetic data pertaining to the data imputation. Over the last decade, GANs have presented excellent results to generate synthetic data for images. By following this stream of research, we consider multivariate time-series data from a steel manufacturing industry and propose a GAN-based data imputation technique. We perform several computer simulations to validate and compare the performance of the proposed GAN method with state-of-the-art data imputation techniques."/>
    <x v="1"/>
    <m/>
    <x v="1"/>
    <m/>
    <x v="0"/>
    <m/>
    <m/>
    <n v="2021"/>
    <n v="6"/>
    <s v="https://ieeexplore.ieee.org/stamp/stamp.jsp?arnumber=9589716"/>
  </r>
  <r>
    <s v="IEEE_38"/>
    <b v="1"/>
    <s v="Synthetic Data Generation Using Time-Generative Adversarial Network (Time-GAN) to Predict Cash ATM"/>
    <x v="0"/>
    <s v="F. Ranja; E. B. Nababan; A. Candra"/>
    <s v="Synthetic data generation;Time-GAN;XGBoost"/>
    <s v="One of the particular concerns of the Bank for ATM transaction services is the availability of cash at ATMs. Prediction of the availability of ATM money is required by the Bank to manage funds optimally. This study aims to analyze and predict cash availability at ATM machines using Time-GAN and Extreme Gradient Boosting (XGBoost). Time-Series data is highly dependent on the size and consistency of the dataset used in the training. The features available in the dataset are limited and have constraints such as missing dimensions or missing values. Therefore, synthetic data generation technique is used as an effective way to increase the amount of data and handle imbalanced data. Synthetic data generation has been shown to increase the generalizability of models with Time-Series data. The generated data will be divided into Training data, Validation data, and Testing data, resulting in a Load Model that will be analyzed using the XGBoost method. The ultimate goal of this research is to provide a summary of the evaluation and performance that results in better ATM availability for future research. Model performance is evaluated with the Mean Absolute Error (MAE) metric 2.57 value, Mean Squared Error (MSE) 1.64 value, and R-squared 5.02 value."/>
    <x v="2"/>
    <m/>
    <x v="1"/>
    <m/>
    <x v="0"/>
    <m/>
    <m/>
    <n v="2023"/>
    <m/>
    <s v="https://ieeexplore.ieee.org/stamp/stamp.jsp?arnumber=10285809"/>
  </r>
  <r>
    <s v="IEEE_39"/>
    <b v="1"/>
    <s v="Virtual Wearable Sensor Data Generation with Generative Adversarial Networks"/>
    <x v="0"/>
    <s v="Y. Huang; H. Wan; X. Chen"/>
    <s v=""/>
    <s v="This study delves into the utilization of Generative Adversarial Networks (GANs) for generating subject-specific time series sensor data, offeringaninnovativealternativetotraditionalmetamodel-basedsimulations. We undertake an in-depth analysis of DoppelGANger, a prominent GAN variant for time series data and metadata generation, evaluating its efficiency and efficacy. The sensor data for this investigation was sourced from the National Health and Nutrition Examination Survey, which served as the foundational training set. We scrutinized the synthesized sensor data corresponding to various physical attributes, focusing on the temporal and multi-dimensional statistical properties. Our empirical findings underscore the potential of GANs to adeptly capture the time-dependent correlations and the intricate statistical characteristics inherent in multi-dimensional data. This insight into GANs’ capabilities is a crucial step towards more sophisticated synthetic data generation, with significant implications for future applications in wearable technology and personalized health monitoring systems."/>
    <x v="0"/>
    <s v="Health"/>
    <x v="0"/>
    <s v="GAN"/>
    <x v="0"/>
    <m/>
    <m/>
    <n v="2023"/>
    <m/>
    <s v="https://ieeexplore.ieee.org/stamp/stamp.jsp?arnumber=10407328"/>
  </r>
  <r>
    <s v="IEEE_40"/>
    <b v="1"/>
    <s v="Effect of attenuation on amplitude distribution and b value in rock acoustic emission tests"/>
    <x v="1"/>
    <s v="D. Chen; X. Liu; W. He; C. Xia; F. Gong; X. Li; X. Cao"/>
    <s v="Numerical approximations and analysis;Probability distributions;Statistical methods;Seismic attenuation;Statistical seismology"/>
    <s v="The b value is a critical parameter that has been used to describe spatial and temporal size distribution characteristics in data from both natural seismicity and laboratory rock acoustic emission (AE) tests. However, unlike the magnitude used for b value estimation in earthquakes which corrects for hypocentral distance, the apparent amplitude of the AE, is most commonly used for b value estimation in the rock AE test. This ignores the effect of attenuation, which may modify the frequency–amplitude distribution and affect the b value results. Here, we investigate the attenuation effect on the estimate of b value from synthetic data generated by random sampling of a doubly truncated frequency–amplitude distribution and a known underlying b value from a statistical perspective. We generated AE source amplitudes that obey an exponential distribution with different theoretical b values and applied an attenuation operator to obtain apparent frequency–amplitude data for comparison with the true underlying distribution. The results show that the b value is unchanged within a specific interval of amplitude distribution after accounting for attenuation under the conditions examined here, and that data truncation is the primary cause of modification of the frequency–amplitude distribution in the presence of attenuation, rather than attenuation alone. In addition, we employed the same synthetic data simulation scheme to estimate the minimum data volume for accurate estimation of the underlying b value from the apparent amplitude distribution. We found that the determination of the minimum data volume is influenced by the theoretical b value of the underlying distribution: the higher the theoretical b value, the larger the minimum data volume required, varying from 200 events from b &lt; 1.5 to 300 for b &gt; 1.5."/>
    <x v="1"/>
    <m/>
    <x v="1"/>
    <m/>
    <x v="0"/>
    <m/>
    <m/>
    <n v="2021"/>
    <m/>
    <s v="https://ieeexplore.ieee.org/stamp/stamp.jsp?arnumber=9717203"/>
  </r>
  <r>
    <s v="IEEE_41"/>
    <b v="1"/>
    <s v="A Prediction Model for Synthetic Time Series Meta Data Fusion"/>
    <x v="0"/>
    <s v="R. Jaiswal"/>
    <s v="Metadata;Synthetic Data Generation;Prediction Model;Data Availability;Data Fusion"/>
    <s v="In the real world, Data availability and the accessibility of a large amount of data from various sources is a major issue due to security and authentication aspects as significant obstacles. A large amount of data is required to make accurate decisions. At Present, Researchers and Data Scientists are facing challenges in reliable prediction because of less data availability. Various models are available in the literature for generating the synthetic data. The synthetic data-based model does not provide reliable results. In this paper, we have proposed a novel model for prediction by synthetic time-series data fusion which uses the concept of fusion of the original data and the synthetic data to generate the Meta Data as augmented data. It improve the model learning capacity and the prediction results. The illustration of the proposed model has been done through experiments. The results obtained from experiments show the Metadata outperforms with more accurate, reliable, and effective prediction results than the synthetic data and original data."/>
    <x v="2"/>
    <m/>
    <x v="1"/>
    <m/>
    <x v="0"/>
    <m/>
    <m/>
    <n v="2024"/>
    <m/>
    <s v="https://ieeexplore.ieee.org/stamp/stamp.jsp?arnumber=10463441"/>
  </r>
  <r>
    <s v="IEEE_42"/>
    <b v="1"/>
    <s v="Anomaly Detection of Time Series With Smoothness-Inducing Sequential Variational Auto-Encoder"/>
    <x v="1"/>
    <s v="L. Li; J. Yan; H. Wang; Y. Jin"/>
    <s v="Anomaly detection;deep generative model;recurrent neural network;time series;variational auto-encoder (VAE)"/>
    <s v="Deep generative models have demonstrated their effectiveness in learning latent representation and modeling complex dependencies of time series. In this article, we present a smoothness-inducing sequential variational auto-encoder (VAE) (SISVAE) model for the robust estimation and anomaly detection of multidimensional time series. Our model is based on VAE, and its backbone is fulfilled by a recurrent neural network to capture latent temporal structures of time series for both the generative model and the inference model. Specifically, our model parameterizes mean and variance for each time-stamp with flexible neural networks, resulting in a nonstationary model that can work without the assumption of constant noise as commonly made by existing Markov models. However, such flexibility may cause the model fragile to anomalies. To achieve robust density estimation which can also benefit detection tasks, we propose a smoothness-inducing prior over possible estimations. The proposed prior works as a regularizer that places penalty at nonsmooth reconstructions. Our model is learned efficiently with a novel stochastic gradient variational Bayes estimator. In particular, we study two decision criteria for anomaly detection: reconstruction probability and reconstruction error. We show the effectiveness of our model on both synthetic data sets and public real-world benchmarks."/>
    <x v="1"/>
    <m/>
    <x v="1"/>
    <m/>
    <x v="0"/>
    <m/>
    <m/>
    <n v="2021"/>
    <n v="98"/>
    <s v="https://ieeexplore.ieee.org/stamp/stamp.jsp?arnumber=9064715"/>
  </r>
  <r>
    <s v="IEEE_43"/>
    <b v="1"/>
    <s v="Generating Realistic Multi-Class Biosignals with BioSGAN: A Transformer-Based Label-Guided Generative Adversarial Network"/>
    <x v="0"/>
    <s v="X. Li; A. H. H. Ngu; V. Metsis"/>
    <s v="Deep Learning;Generative adversarial network;Time-series data generation;Biosignal;Transformer"/>
    <s v="Time series data are commonly used in biomedical applications, but such datasets are often small, expensive to collect, and may involve privacy issues that restrict large-scale deep learning models. Data augmentation techniques for time series data are limited by the need to maintain signal properties, but Generative Adversarial Networks (GANs) offer a promising approach for expanding datasets. This paper presents BioSGAN, a transformer-based label-guided GAN model capable of generating multi-class, class-specific synthetic time-series sequences of arbitrary length. Our proposed model architecture and design strategies produce synthetic sequences that are almost indistinguishable from real signals, enabling data augmentation. To evaluate the quality of the generated data, we propose a wavelet coherence metric that compares the similarity of real and synthetic signals. Our results show that BioSGAN outperforms existing state-of-the-art time-series GAN models, as demonstrated by qualitative visualizations using PCA and t-SNE, as well as quantitative comparisons of the discriminative and predictive power of the synthetic data. BioSGAN source code: https://github.com/imics-lab/BioSGAN"/>
    <x v="0"/>
    <s v="Health"/>
    <x v="3"/>
    <s v="BioSGAN"/>
    <x v="2"/>
    <b v="1"/>
    <m/>
    <n v="2023"/>
    <m/>
    <s v="https://ieeexplore.ieee.org/stamp/stamp.jsp?arnumber=10487583"/>
  </r>
  <r>
    <s v="IEEE_44"/>
    <b v="1"/>
    <s v="Resource-Efficient Synthetic Data Generation for Performance Evaluation in Mobile Edge Computing Over 5G Networks"/>
    <x v="0"/>
    <s v="C. Pandey; V. Tiwari; R. S. Rathore; R. H. Jhaveri; D. S. Roy; S. Selvarajan"/>
    <s v="Generative adversarial network;5G;mobile edge computing;synthetic data generation;resource efficiency;performance evaluation"/>
    <s v="Mobile Edge Computing (MEC) in 5G networks has emerged as a promising technology to enable efficient and low-latency services for mobile users. In this paper, we present a novel synthetic data generation approach tailored for evaluating MEC in 5G networks. Our methodology incorporates resource-efficient techniques to generate realistic synthetic datasets that capture the spatio-temporal patterns of mobile traffic and user behavior. By leveraging advanced modeling techniques, including multi-head attention and bidirectional LSTM, we accurately model the complex dependencies in the data while optimizing computational resources. The proposed synthetic data generator enables the creation of diverse datasets that closely resemble real-world scenarios, facilitating the evaluation of MEC performance and optimizing resource utilization. Through extensive experiments and evaluations, we demonstrate the effectiveness of our approach in enabling accurate assessments of MEC in 5G networks. Our work contributes to the field by providing a robust methodology for synthetic data generation specifically tailored for MEC evaluation, addressing the need for resource-efficient evaluation frameworks in the context of emerging technologies. The results of our study provide valuable insights for the design and optimization of MEC systems in real-world deployments."/>
    <x v="0"/>
    <s v="Tech"/>
    <x v="3"/>
    <s v="Transformer"/>
    <x v="3"/>
    <b v="1"/>
    <m/>
    <n v="2023"/>
    <n v="1"/>
    <s v="https://ieeexplore.ieee.org/stamp/stamp.jsp?arnumber=10221869"/>
  </r>
  <r>
    <s v="IEEE_45"/>
    <b v="1"/>
    <s v="Adaptive Temporal-Frequency Network for Time-Series Forecasting"/>
    <x v="0"/>
    <s v="Z. Yang; W. Yan; X. Huang; L. Mei"/>
    <s v="Adaptive frequency;deep learning;long-term forecasting;recurrent neural networks;time-series prediction"/>
    <s v="A novel adaptive temporal-frequency network (ATFN), which is an end-to-end hybrid model incorporating deep learning networks and frequency patterns, is proposed for mid- and long-term time series forecasting. Within the framework of the ATFN, an augmented sequence to sequence model is used to learn the trend feature of complicated nonstationary time series, a frequency-domain block is used to capture dynamic and complicated periodic patterns of time series data, and a fully connected neural network is used to combine the trend and periodic features for producing a final forecast. An adaptive frequency mechanism consisting of phase adaption, frequency adaption, and amplitude adaption is designed for mapping the frequency spectrum of the current sliding window to that of the forecasting interval. The multilayer neural networks conduct a transformation similar to the inverse discrete Fourier transform for generating a periodic feature forecast. Synthetic data and real-world data with different periodic characteristics are used to evaluate the effectiveness of the proposed model. The experimental results indicate that the ATFN has promising performance and strong adaptability for long-term time-series forecasting."/>
    <x v="2"/>
    <m/>
    <x v="1"/>
    <m/>
    <x v="0"/>
    <m/>
    <m/>
    <n v="2022"/>
    <n v="13"/>
    <s v="https://ieeexplore.ieee.org/stamp/stamp.jsp?arnumber=9120214"/>
  </r>
  <r>
    <s v="IEEE_46"/>
    <b v="1"/>
    <s v="Improving Time Series Generation of GANs through Soft Dynamic Time Warping Loss"/>
    <x v="0"/>
    <s v="X. Yu; F. Karray"/>
    <s v="Time Series;Generative Adversarial Networks;Dynamic Time Warping;Deep Learning;Machine Learning"/>
    <s v="With the rising popularity of Generative Adversarial Networks (GANs) in generating synthetic data, time series are no exception to this trend. In this work, we propose two novel loss functions sDTW-p and sDTW-m based on SoftDynamic Time Warping that can be used to improve the generated time series without modifications to the existing architecture. We also present the first evaluation of the generated samples across different sequence length. Lastly, we show empirically that the result of leveraging our loss function can lead to a 9% improvement according to our metric."/>
    <x v="0"/>
    <m/>
    <x v="3"/>
    <s v="GAN"/>
    <x v="2"/>
    <b v="1"/>
    <m/>
    <n v="2022"/>
    <m/>
    <s v="https://ieeexplore.ieee.org/stamp/stamp.jsp?arnumber=9945231"/>
  </r>
  <r>
    <s v="IEEE_47"/>
    <b v="1"/>
    <s v="A Novel Model to Generate Heterogeneous and Realistic Time-Series Data for Post-Stroke Rehabilitation Assessment"/>
    <x v="0"/>
    <s v="I. Boukhennoufa; D. Jarchi; X. Zhai; V. Utti; S. Sanei; T. K. M. Lee; J. Jackson; K. D. McDonald-Maier"/>
    <s v="Generative adversarial networks;mode collapse;stroke rehabilitation;time series"/>
    <s v="The application of machine learning-based tele-rehabilitation faces the challenge of limited availability of data. To overcome this challenge, data augmentation techniques are commonly employed to generate synthetic data that reflect the configurations of real data. One such promising data augmentation technique is the Generative Adversarial Network (GAN). However, GANs have been found to suffer from mode collapse, a common issue where the generated data fails to capture all the relevant information from the original dataset. In this paper, we aim to address the problem of mode collapse in GAN-based data augmentation techniques for post-stroke assessment. We applied the GAN to generate synthetic data for two post-stroke rehabilitation datasets and observed that the original GAN suffered from mode collapse, as expected. To address this issue, we propose a Time Series Siamese GAN (TS-SGAN) that incorporates a Siamese network and an additional discriminator. Our analysis, using the longest common sub-sequence (LCSS), demonstrates that TS-SGAN generates data uniformly for all elements of two testing datasets, in contrast to the original GAN. To further evaluate the effectiveness of TS-SGAN, we encode the generated dataset into images using Gramian Angular Field and classify them using ResNet-18. Our results show that TS-SGAN achieves a significant accuracy increase of classification accuracy (35.2%-42.07%) for both selected datasets. This represents a substantial improvement over the original GAN."/>
    <x v="0"/>
    <s v="Health"/>
    <x v="3"/>
    <s v="TS-SGAN"/>
    <x v="2"/>
    <b v="1"/>
    <m/>
    <n v="2023"/>
    <n v="2"/>
    <s v="https://ieeexplore.ieee.org/stamp/stamp.jsp?arnumber=10144395"/>
  </r>
  <r>
    <s v="IEEE_48"/>
    <b v="1"/>
    <s v="Pressure Sensor Data Modeling with Recurrent Conditional Generative Adversarial Networks"/>
    <x v="0"/>
    <s v="B. Sirisha; B. Sandhya"/>
    <s v="Generative Adversarial Networks (GAN);Recurrent Neural Networks(RNN);Recurrent Conditional Generative Adversarial Networks (RC-GAN);RGAN;Sensor Modeling;Time-series"/>
    <s v="Several critical systems in an autonomous car strongly rely on pressure sensors to track and measure critical specifications, which has winded up to be the crucial aspect in making secure roadways, enhancing the driving experience, and minimizing pollution. Autonomous car driving experience would be completely different without all types of pressure sensors employed in the contemporary car, these sensors aid to handle braking systems to auto electrical windows, exhaustive emissions to the power steering. Monitoring the health of these pressure sensors is done by physically collecting the time series data at different scenarios. This approach is expensive and time-consuming. As a result, autonomous vehicle corporations are focusing on virtual authentication where synthetic data is generated for several scenarios. RCGAN is exploited in this work, for generating time series synthetic sensor data. This algorithm employs RNN, which trains the network model on supplementary information. This change permits RCGAN to learn and create sensible, time-series sensor data."/>
    <x v="0"/>
    <s v="Transport"/>
    <x v="0"/>
    <s v="RCGAN"/>
    <x v="0"/>
    <m/>
    <m/>
    <n v="2022"/>
    <m/>
    <s v="https://ieeexplore.ieee.org/stamp/stamp.jsp?arnumber=9763211"/>
  </r>
  <r>
    <s v="IEEE_49"/>
    <b v="1"/>
    <s v="High-Dimensional Signal Processing using Classical-Quantum Machine Learning Pipelines with the TensorFlow Stack, Cirq-NISQ, and Vertica"/>
    <x v="1"/>
    <s v="T. Melvin"/>
    <s v="TensorFlow Quantum;Cirq;Entangled Quantum Generative Adversarial Network;Vertica Machine Learning;High-Dimensional Signal Data Processing"/>
    <s v="Modeling High Dimensional Signal Data (HDSD) is challenging due to statistical complexities and an imbalance of noise to signal data, which creates ground truth problems. Likewise, enabling recognition and detection analytics on the information-bearing portion of the noise-obscured HDSD is computationally cost-prohibitive due to the unprecedented size, speed, and scale of HDSD. Consequently, human experts often out-perform Deep Learning (DL) algorithms at HDSD recognition. This is problematic due to the spectrum of applications reliant on accurate HDSD detection. These include multi-sensor and biologic signal detection, virus outbreak surveillance, genetic association identification, image, audio, and sonar processing, source separation for speech identification, astrophysical source detection, financial time series, and satellite payload processing. To solve this problem and facilitate favorable DL outcomes, synthetic data possessing enough positive samples is needed to balance the HDSD dataset. Research reveals an entangled Quantum Generative Adversarial Network (QGAN) utilizing parameterized quantum circuits for the QGAN Generator (QGEN) and Discriminator (QDIS) exhibit an exponential advantage over a classical-GAN when generating highly accurate and cost-effective synthetic data. Using this method, an unsupervised TensorFlow-Quantum QGAN is prepared from Cirq Noisy Intermediate-Scale Quantum (NISQ) circuits. The QGEN and QDIS create new statistically consistent synthetic HDSD from real data; thereby solving the ground truth problem. Next, TensorFlow-GPU facilitates classical-DL to train the new synthetic HDSD dataset. Once validated, the TensorFlow model is exported to the production Vertica analytics tier for fast and accurate ML inference, where the HDSD is instantly identified and classified at ingest."/>
    <x v="1"/>
    <m/>
    <x v="1"/>
    <m/>
    <x v="0"/>
    <m/>
    <m/>
    <n v="2022"/>
    <n v="2"/>
    <s v="https://ieeexplore.ieee.org/stamp/stamp.jsp?arnumber=9951271"/>
  </r>
  <r>
    <s v="IEEE_50"/>
    <b v="1"/>
    <s v="Combining Block Bootstrap with Exponential Smoothing for Reinforcing Non-Emergency Urban Service Prediction"/>
    <x v="1"/>
    <s v="K. S. Sahoo; S. Krishana; M. Bhuyan"/>
    <s v="Urban service prediction;Holt-winter model;Block Boot-Strapping;Forecasting model;LSTM"/>
    <s v="In major urban cities, government authorities have developed various service-requesting systems to report non-emergency public issues related to urban rare events such as noise, blocked driveways, illegal parking, etc. For certain events, request volumes can surge significantly, and timely response depends on accurate prediction. In this paper, we investigate how long it takes to resolve service requests by the agencies. This paper introduces NERPS, a non-emergency response system designed to forecast service request response time. Leveraging urban data, the model establishes connections between historical and future response times. In time series data, applying boot-strapping on the reminder component for generating synthetic data with original time series before fitting the model has been viewed to be effective. The NERPS integrates Holt-Winters with the Moving Block Bootstrap (MBB+HW) model for forecasting the service requests in the NYC dataset. Proposed model forecasts to generate 100-time series values and final prediction obtained by averaging the forecast set. The optimal block size is estimated via the flat-top lag windows technique. This research extends beyond prior studies by comparing the forecasting performance of proposed statistical methods with MI/DL approaches on complex and nonlinear time series data. We consider SARIMA, ARIMA, FB-Prophet, linear regression and basic LSTM as baseline models for response time forecasting and compare the proposed model with multistep ahead point forecasts. The results show that in most cases, the NERPS achieves low RMSE, MAE and Relative Errors among top complaint types and agencies."/>
    <x v="1"/>
    <m/>
    <x v="1"/>
    <m/>
    <x v="0"/>
    <m/>
    <m/>
    <n v="2023"/>
    <m/>
    <s v="https://ieeexplore.ieee.org/stamp/stamp.jsp?arnumber=10386377"/>
  </r>
  <r>
    <s v="IEEE_51"/>
    <b v="1"/>
    <s v="Infinite High Fidelity Thin Cloud Synthesis by Coupling Scattering Law and Generative Adversarial Network"/>
    <x v="0"/>
    <s v="L. Xu; H. Li; C. Shao; M. Gao; H. Shen"/>
    <s v="Thin cloud synthesis;generative adversarial network;atmosphere scattering law;remote sensing"/>
    <s v="There is no &quot;cloudy &amp; cloud-free&quot; paired images with totally identical surface information under the same spatial and temporal condition in reality, which limits the development of supervised deep learning methods in the field of cloud removal and detection. In this regard, a high-fidelity thin cloud synthetic method is proposed, which is more challenging than the synthesis of thick clouds. This method combines physical model and data-driven methods. The expression of scattering laws at the pixel level is extended to the channel level to synthesize multi-channel cloud from cirrus band with controlled cloud thickness. Besides, spatial and spectral features are learned from real data using generative adversarial networks and transformed to synthetic data. Based on it, a dataset containing infinite number of &quot;cloudy &amp; cloud-free&quot; pairs can be constructed. Experimental results show that the proposed method has the best visual effect with highest quantitative evaluations compared with current methods."/>
    <x v="0"/>
    <m/>
    <x v="0"/>
    <s v="GAN"/>
    <x v="0"/>
    <m/>
    <m/>
    <n v="2024"/>
    <m/>
    <s v="https://ieeexplore.ieee.org/stamp/stamp.jsp?arnumber=10642090"/>
  </r>
  <r>
    <s v="IEEE_52"/>
    <b v="1"/>
    <s v="SyNIG: Synthetic Network Traffic Generation through Time Series Imaging"/>
    <x v="0"/>
    <s v="N. Sivaroopan; C. Madarasingha; S. Muramudalige; G. Jourjon; A. Jayasumana; K. Thilakarathna"/>
    <s v="Data generation;ML classification;Network traffic"/>
    <s v="Immense growth of network usage and the associated proliferation of network, traffic, traffic classes, and diverse QoS requirements pose numerous challenges for network operators. Though data-driven approaches can provide better solutions for these challenges, limited data has been a barrier to developing those methods with high resiliency. In this work, we propose SyNIG (Synthetic Network Traffic Generation through Time Series Imaging), which utilizes Generative Adversarial Networks (GANs) for network traffic synthesis by converting time series data to a specific image format called GASF (Gramian Angular Summation Field). With GASF images we encode correlation between samples in 1D signals on a single 2D pixel map. Taking three types of network traffic; video streaming, accessing websites and IoT, we synthesize over 200,000 traces using over 40,000 original traces generalizing our method for different network traffic. We validate our method by demonstrating the fidelity of the synthetic data and applying them to several network related use cases showing improved performance."/>
    <x v="0"/>
    <s v="Transport"/>
    <x v="3"/>
    <s v="SyNIG"/>
    <x v="2"/>
    <b v="1"/>
    <m/>
    <n v="2023"/>
    <n v="1"/>
    <s v="https://ieeexplore.ieee.org/stamp/stamp.jsp?arnumber=10223392"/>
  </r>
  <r>
    <s v="IEEE_53"/>
    <b v="1"/>
    <s v="Temporal Network Embedding for Link Prediction via VAE Joint Attention Mechanism"/>
    <x v="0"/>
    <s v="P. Jiao; X. Guo; X. Jing; D. He; H. Wu; S. Pan; M. Gong; W. Wang"/>
    <s v="Link prediction;self-attention mechanism;temporal network embedding (TNE);variational autoencoder (VAE)"/>
    <s v="Network representation learning or embedding aims to project the network into a low-dimensional space that can be devoted to different network tasks. Temporal networks are an important type of network whose topological structure changes over time. Compared with methods on static networks, temporal network embedding (TNE) methods are facing three challenges: 1) it cannot describe the temporal dependence across network snapshots; 2) the node embedding in the latent space fails to indicate changes in the network topology; and 3) it cannot avoid a lot of redundant computation via parameter inheritance on a series of snapshots. To overcome these problems, we propose a novel TNE method named temporal network embedding method based on the VAE framework (TVAE), which is based on a variational autoencoder (VAE) to capture the evolution of temporal networks for link prediction. It not only generates low-dimensional embedding vectors for nodes but also preserves the dynamic nonlinear features of temporal networks. Through the combination of a self-attention mechanism and recurrent neural networks, TVAE can update node representations and keep the temporal dependence of vectors over time. We utilize parameter inheritance to keep the new embedding close to the previous one, rather than explicitly using regularization, and thus, it is effective for large-scale networks. We evaluate our model and several baselines on synthetic data sets and real-world networks. The experimental results demonstrate that TVAE has superior performance and lower time cost compared with the baselines."/>
    <x v="0"/>
    <m/>
    <x v="3"/>
    <s v="TVAE"/>
    <x v="4"/>
    <b v="1"/>
    <m/>
    <n v="2022"/>
    <n v="24"/>
    <s v="https://ieeexplore.ieee.org/stamp/stamp.jsp?arnumber=9449483"/>
  </r>
  <r>
    <s v="IEEE_54"/>
    <b v="1"/>
    <s v="Constructing a skeleton database and enriching it using a Generative Adversarial Network (GAN) simulator to assess human movement"/>
    <x v="1"/>
    <s v="Y. Segal; O. Hadar"/>
    <s v="Metaverse;Generative Adversarial Network(GAN);gestures;Siamese Network;physiotherapy exercises"/>
    <s v="This Ph.D. thesis develops a neural network simulator for quantifying, tagging, and inferring human gestures using an anonymized patient gesture database. Deep Learning (DL) applications require a sufficient data set for training. In this work, we propose enriching a database that contains a limited number of videos of human physiotherapy exercises by generating synthetic data. Our pose generator produces human movement in the form of skeletal vectors. We use OpenPose (OP) to convert videos and images containing multiple individuals into human skeletal. Within every video frame, OP represents each pose of the human skeleton as a vector in three-dimensional Euclidean space. We employ the Generative Adversarial Network (GAN) to generate new samples and control the motion parameters. We rearrange the joints in our skeletal model to emphasize the connections between them by using depth-first search (DFS), a tree structure search algorithm. Moreover, this research examines common challenges associated with capturing human gesture data, including synchronizing activities, temporal, and spatial relations, and how to address them. We intend to build an innovative simulator that will generate a set of human virtual choreography movements from a textual script."/>
    <x v="1"/>
    <m/>
    <x v="1"/>
    <m/>
    <x v="0"/>
    <m/>
    <m/>
    <n v="2022"/>
    <n v="1"/>
    <s v="https://ieeexplore.ieee.org/stamp/stamp.jsp?arnumber=9835511"/>
  </r>
  <r>
    <s v="IEEE_55"/>
    <b v="1"/>
    <s v="Atmospheric Phase Screen Reconstruction in SAR Interforometry Using ACGAN Network"/>
    <x v="1"/>
    <s v="J. Wang; C. Li; L. Li; Z. Huang; C. Wang; H. Zhang"/>
    <s v="Atmospheric phase screen;InSAR;Deep learning;ACGAN"/>
    <s v="Atmospheric phase screen (APS) is the dominant error source of InSAR. The spatial-temporal variations of APS in interferograms can lead to incorrect interpretation of phase and inaccurate extraction of surface deformation. In recent years, deep learning denoising models have been applied to study the features of APS in InSAR interferograms and extract deformation information in existing researches. However, the characteristics of APS are diverse, and it is difficult to extract this knowledge using a deep learning model based on limited interferograms that contain APS. Moreover, existing methods mainly use synthetic data to train the model and remove APS. In order to provide sufficient APS data for training deep learning networks, this paper proposes a new method for generating atmospheric phase samples. This method is based on the auxiliary classifier generative adversarial network (ACGAN) to generate more APS samples from available interferograms, fully learning the atmospheric delay errors related to terrain, atmospheric turbulence, and heavy rainfall, and generating atmospheric phase screen interferogram samples with multiple features. The technique is applied to 235 interferograms collected over Hangzhou on ascending orbit number 108 between January 12, 2020, and December 3, 2022, to generate different types of atmospheric sample screen interferogram samples. The network has shown great potential for the removal of atmospheric phase in InSAR research."/>
    <x v="1"/>
    <m/>
    <x v="1"/>
    <m/>
    <x v="0"/>
    <m/>
    <m/>
    <n v="2023"/>
    <m/>
    <s v="https://ieeexplore.ieee.org/stamp/stamp.jsp?arnumber=10282733"/>
  </r>
  <r>
    <s v="IEEE_56"/>
    <b v="1"/>
    <s v="Performance Impact of Parallel Access of Time Series in the Context of Relational, NoSQL and NewSQL Database Management Systems"/>
    <x v="1"/>
    <s v="S. Pritz; M. Zeinzinger; C. Praschl; O. Krauss; M. Harrer"/>
    <s v="Database;Time Series;Big Data;SQL;IoT;Sensor Networks"/>
    <s v="Time series data is generated in various application areas, such as IoT devices or sensors in vehicles. This type of data is often characterized by a high resource demand due to the interval at which information is measured ranges from daily down to milliseconds. Next to the frequency, the number of data sources, for example hundreds of sensors in modern airplanes generating time series concurrently, is typical for such big data scenarios. Such scenarios require the persistence of the measurements for further evaluations. In this work, we introduce an artificial data benchmark for relational, NoSQL, and NewSQL database management systems in the context of time series. We compare these databases by having multiple read and write data sources accessing the database management systems simultaneously. The evaluation shows that no tested system outperforms all other systems. While DolphinDB shows the highest read performance in single-user scenarios, CrateDB is able to show its advantages regarding when multiple users access the data simultaneously."/>
    <x v="1"/>
    <m/>
    <x v="1"/>
    <m/>
    <x v="0"/>
    <m/>
    <m/>
    <n v="2023"/>
    <m/>
    <s v="https://ieeexplore.ieee.org/stamp/stamp.jsp?arnumber=10253446"/>
  </r>
  <r>
    <s v="IEEE_57"/>
    <b v="1"/>
    <s v="SoDa: An Irradiance-Based Synthetic Solar Data Generation Tool"/>
    <x v="0"/>
    <s v="I. L. Carreño; R. Ramakrishna; A. Scaglione; D. Arnold; C. Roberts; S. -T. Ngo; S. Peisert; D. Pinney"/>
    <s v="Solar PV data;synthetic models;NSRDB"/>
    <s v="In this paper, we present SoDa, an irradiance-based synthetic Solar Data generation tool to generate realistic sub-minute solar photovoltaic (PV) output power time series, that emulate the weather pattern for a certain geographical location. Our tool relies on the National Solar Radiation Database (NSRDB) to obtain irradiance and weather data patterns for the site. Irradiance is mapped onto a PV model estimate of a solar plant's 30-min power output, based on the configuration of the panel. The working hypothesis to generate high-resolution (e.g. 1 second) solar data is that the conditional distribution of the time series of solar power output given the cloud density is the same for different locations. We therefore propose a stochastic model with a switching behavior due to different weather regimes as provided by the cloud type label in the NSRDB, and train our stochastic model parameters for the cloudy states on the high-resolution solar power measurements from a Phasor Measurement Unit (PMU). In the paper we introduce the stochastic model, and the methodology used for the training of its parameters. The numerical results show that our tool creates synthetic solar time series at high resolutions that are statistically representative of the measured solar power and illustrate how to make use of the tool to create synthetic data for arbitrary sites in the footprint covered by the NSRDB."/>
    <x v="0"/>
    <s v="Energy"/>
    <x v="3"/>
    <s v="SoDa"/>
    <x v="1"/>
    <b v="1"/>
    <m/>
    <n v="2020"/>
    <n v="3"/>
    <s v="https://ieeexplore.ieee.org/stamp/stamp.jsp?arnumber=9302941"/>
  </r>
  <r>
    <s v="IEEE_58"/>
    <b v="1"/>
    <s v="Synthetic Time-Series Load Data via Conditional Generative Adversarial Networks"/>
    <x v="0"/>
    <s v="A. Pinceti; L. Sankar; O. Kosut"/>
    <s v="synthetic load data;conditional generative adversarial networks;time-series data"/>
    <s v="A framework for the generation of synthetic time-series transmission-level load data is presented. Conditional generative adversarial networks are used to learn the patterns of a real dataset of hourly-sampled week-long load profiles and generate unique synthetic profiles on demand, based on the season and type of load required. Extensive testing of the generative model is performed to verify that the synthetic data fully captures the characteristics of real loads and that it can be used for downstream power system and/or machine learning applications."/>
    <x v="0"/>
    <s v="Energy"/>
    <x v="0"/>
    <s v="GAN"/>
    <x v="0"/>
    <m/>
    <m/>
    <n v="2021"/>
    <n v="8"/>
    <s v="https://ieeexplore.ieee.org/stamp/stamp.jsp?arnumber=9637821"/>
  </r>
  <r>
    <s v="IEEE_59"/>
    <b v="1"/>
    <s v="Characterization of the event-related potentials during GAN-based generation of EEG signals and their data augmented subject classification"/>
    <x v="0"/>
    <s v="S. Biswas; P. Chand; A. Mathur; R. Sinha"/>
    <s v="EEG;ERP;GAN;data augmentation"/>
    <s v="One of the most crucial challenges in exploring deep neural networks for signal modeling and classification tasks is the availability of a large quantity of domain-specific data. The generative adversarial network (GAN) has emerged as an effective artificial data generation method. Motivated by that, we explore the generation of auditory event-related electroencephalographic (EEG) signals and their task-specific authentication in this work. For synthesizing subject-specific EEG signals, a conditional deep convolutional GAN is used. Apart from measuring the usual signal similarity, we also computed the correlation between the subject-wise event-related potentials (ERPs) corresponding to the real and synthetic EEG data. The characterization of the ERPs highlights that the GAN is not only able to learn the distribution of real EEG signals but also can preserve their temporal characteristics. Further, EEG biometrics experiments are also performed to verify the effectiveness of the synthesized EEG signals in data augmentation. It is noted that the averaged classification accuracy improves by augmenting the real data set with synthetic EEG signals."/>
    <x v="0"/>
    <s v="Health"/>
    <x v="0"/>
    <s v="GAN"/>
    <x v="0"/>
    <m/>
    <m/>
    <n v="2023"/>
    <m/>
    <s v="https://ieeexplore.ieee.org/stamp/stamp.jsp?arnumber=10151321"/>
  </r>
  <r>
    <s v="IEEE_60"/>
    <b v="1"/>
    <s v="Tabular Transformers for Modeling Multivariate Time Series"/>
    <x v="0"/>
    <s v="I. Padhi; Y. Schiff; I. Melnyk; M. Rigotti; Y. Mroueh; P. Dognin; J. Ross; R. Nair; E. Altman"/>
    <s v="Tabular time series;BERT;GPT"/>
    <s v="Tabular datasets are ubiquitous in data science applications. Given their importance, it seems natural to apply state-of-the-art deep learning algorithms in order to fully unlock their potential. Here we propose neural network models that represent tabular time series that can optionally leverage their hierarchical structure. This results in two architectures for tabular time series: one for learning representations that is analogous to BERT and can be pre-trained end-to-end and used in downstream tasks, and one that is akin to GPT and can be used for generation of realistic synthetic tabular sequences. We demonstrate our models on two datasets: a synthetic credit card transaction dataset, where the learned representations are used for fraud detection and synthetic data generation, and on a real pollution dataset, where the learned encodings are used to predict atmospheric pollutant concentrations. Code and data are available at https://github.com/IBM/TabFormer."/>
    <x v="0"/>
    <s v="Finance"/>
    <x v="3"/>
    <s v="BERT, GPT"/>
    <x v="3"/>
    <b v="1"/>
    <m/>
    <n v="2021"/>
    <n v="33"/>
    <s v="https://ieeexplore.ieee.org/stamp/stamp.jsp?arnumber=9414142"/>
  </r>
  <r>
    <s v="IEEE_61"/>
    <b v="1"/>
    <s v="A Method for Anomaly Detection in Power Time Series Data within Energy Big Data Based on Generative Adversarial Networks"/>
    <x v="0"/>
    <s v="C. Jiang; M. Chen; H. Xie; H. Wang; J. Xu"/>
    <s v="Generative Adversarial Networks (GAN);Anomaly Detection;Time Series Data;Energy Big Data;Gated Recurrent Units (GRU);Data Quality"/>
    <s v="Anomaly detection in power time series data plays a crucial role in ensuring the stability and security of energy systems. In this study, a novel approach based on Generative Adversarial Networks (GANs) is proposed to tackle this problem. Firstly, the power time series data are preprocessed to remove noise and outliers. Then, a GAN model is constructed for generating synthetic power data that follow the same statistical properties as the original data. By comparing the real and synthetic data, anomalies can be identified based on their deviations. Experimental results on a real-world power dataset demonstrate the effectiveness and robustness of the proposed method. Experimental results show that the anomaly detection model has strong performance in judging data with large differences from the original data Moreover, the proposed method shows promising potential for application in other domains beyond power systems."/>
    <x v="0"/>
    <s v="Energy"/>
    <x v="0"/>
    <s v="GAN"/>
    <x v="0"/>
    <m/>
    <m/>
    <n v="2024"/>
    <m/>
    <s v="https://ieeexplore.ieee.org/stamp/stamp.jsp?arnumber=10565114"/>
  </r>
  <r>
    <s v="IEEE_62"/>
    <b v="1"/>
    <s v="Shapelets-based Data Augmentation for Time Series Classification"/>
    <x v="0"/>
    <s v="P. Li; S. F. Boubrahimi; S. M. Hamdi"/>
    <s v=""/>
    <s v="Data augmentation is an important data mining task that has been highly adopted to resolve class imbalance problems and provide more input to data-hungry models. For the case of time series data, the data augmentation method needs to take into consideration the dependence of the variables. In this paper, we propose a new model that preserves important relations between variables while performing time series data augmentation. In particular, we combine shapelets transform and Synthetic Minority Oversampling Technique (SMOTE) models to achieve the aforementioned goal. By using shapelets transform, the most prominent shapelets are extracted from the training set and used during the oversampling process. To make the most use of important shapelets, our proposed method preserves the extracted shapelets as the key part in the synthetic data sample. Then for the other parts of each synthetic data sample, we use SMOTE to generate the remaining data points. Compared with pure SMOTE, our method makes full use of important shapelets to maintain the important correlations between interdependent variables, which also can provide more interpretive information."/>
    <x v="2"/>
    <m/>
    <x v="1"/>
    <m/>
    <x v="0"/>
    <m/>
    <m/>
    <n v="2021"/>
    <n v="3"/>
    <s v="https://ieeexplore.ieee.org/stamp/stamp.jsp?arnumber=9680100"/>
  </r>
  <r>
    <s v="IEEE_63"/>
    <b v="1"/>
    <s v="Conditional-TimeGAN for Realistic and High-Quality Appliance Trajectories Generation and Data Augmentation in Nonintrusive Load Monitoring"/>
    <x v="0"/>
    <s v="Z. G. Liu; T. Y. Ji; J. W. Chen; L. J. Zhang; L. L. Zhang; Q. H. Wu"/>
    <s v="Conditional-time-series generative adversarial network (C-TimeGAN);data augmentation;data generation;energy disaggregation;nonintrusive load monitoring (NILM);one-class support vector machine (OCSVM)"/>
    <s v="Nonintrusive load monitoring (NILM) strives to achieve real-time monitoring of individual appliance energy consumption and usage by leveraging aggregate power readings. Most of the existing NILM models are based on machine learning. To improve the generalization and accuracy of NILM models, it is crucial to expand the dataset. However, collecting a large amount of power data is a challenging and common task. To address this, we propose a novel model called conditional-time-series generative adversarial network (C-TimeGAN), which extends upon TimeGAN by incorporating constraint conditions to generate high-quality and realistic appliance trajectories. This model preserves the benefits of unsupervised GANs’ flexibility and supervised training’s stepwise control in TimeGAN while addressing challenges in appliance data generation, such as rapid power changes and transients. In addition, we utilize a one-class support vector machine (OCSVM) for postprocessing to further enhance data quality by detecting anomalies and removing outliers. Experiments show that the synthetic data from our C-TimeGAN+ model (C-TimeGAN integrated with OCSVM) outperform the baseline in terms of both quality and quantity, exhibiting higher fidelity, diversity, and novelty. Furthermore, C-TimeGAN+ serves as a practical data augmentation tool, enhancing disaggregation accuracy and generalization of other NILM models. We also discuss the optimal proportion of synthetic data for augmentation, improving the practical applicability of the data."/>
    <x v="0"/>
    <s v="Energy"/>
    <x v="3"/>
    <s v="C-TimeGAN"/>
    <x v="2"/>
    <b v="1"/>
    <m/>
    <n v="2024"/>
    <m/>
    <s v="https://ieeexplore.ieee.org/stamp/stamp.jsp?arnumber=10478645"/>
  </r>
  <r>
    <s v="IEEE_64"/>
    <b v="1"/>
    <s v="A Method for Estimating 1 Km All-Weather Hourly Land Surface Temperature"/>
    <x v="1"/>
    <s v="J. Yan; H. Chen; H. Wu; N. Wang; L. Ma"/>
    <s v="all weather;annual temperature cycle;land surface temperature"/>
    <s v="Land Surface Temperature (LST) is one of the important parameters in thermal environment monitoring. Satellite thermal remote sensing is the major way to obtain spatial-temporal information of LST. However, limited by the cloud contamination and the trade-off between spatial and temporal resolution, current temperature products are difficult to provide all-weather LST. In this paper, a method is proposed to obtain all-weather hourly LST. It consists of two main steps: 1) reconstruction of LST under cloudy-sky by using enhanced annual temperature cycle (ATCE) model and 2) establishment of relationship between LST and air temperature which is used for the acquisition of hourly LST. In the end, the performance of the method is analyzed through the artificial data which is created by masking the origin images. And the results show that the proposed method is valuable for generating all-weather hourly LST."/>
    <x v="1"/>
    <m/>
    <x v="1"/>
    <m/>
    <x v="0"/>
    <m/>
    <m/>
    <n v="2022"/>
    <m/>
    <s v="https://ieeexplore.ieee.org/stamp/stamp.jsp?arnumber=9884511"/>
  </r>
  <r>
    <s v="IEEE_65"/>
    <b v="1"/>
    <s v="Augmented Time Regularized Generative Adversarial Network (ATR-GAN) for Data Augmentation in Online Process Anomaly Detection"/>
    <x v="1"/>
    <s v="Y. Li; Z. Shi; C. Liu; W. Tian; Z. Kong; C. B. Williams"/>
    <s v="Advanced manufacturing;augmented generator;augmented time regularized generative adversarial network (ATR-GAN);data augmentation;online process anomaly detection"/>
    <s v="Supervised machine learning techniques, such as classification models, have been widely applied to online process anomaly detection in advanced manufacturing. However, since abnormal process states rarely occur in regular manufacturing settings, the data collected for model training may be highly imbalanced, which may result in significant training bias for supervised learning and, thus, further deteriorate the anomaly detection accuracy. To reduce the training bias, a natural idea is to incorporate data augmentation techniques to generate effective artificial sample data for the abnormal process states. However, most of the existing data augmentation methods do not effectively consider the temporal orders of the sensor signals, and they also usually require large amounts of actual samples to ensure satisfactory augmentation performance. To address these limitations, this article developed a novel data-driven methodology termed augmented time regularized generative adversarial network (ATR-GAN). By incorporating a proposed augmented generator, ATR-GAN is capable of generating more effective artificial samples for training supervised learning models. The novelty of this augmented generator in the proposed methodology can be summarized into three aspects: 1) an augmented filter layer is introduced in the augmented generator to identify the high-quality artificial samples; 2) in the augmented filter layer, a new distance metric termed time-regularized Hausdorff (TRH) distance is developed to accurately measure the similarity between actual samples and the generated artificial samples; and 3) batching techniques are also employed in the proposed augmented generator to further increase the diversity of the artificial data and fully utilize the relatively limited training data. In addition, the effectiveness of the proposed ATR-GAN is also validated by both numerical simulation and a real-world case study in additive manufacturing. Note to Practitioners—Online process anomaly detection currently plays a significant role in advanced manufacturing since unexpected anomalies may damage product quality and even result in catastrophic loss. In practice, processes are mostly under normal conditions, and anomalies rarely occur. Therefore, the data collected under abnormal conditions are very limited compared to normal conditions, which causes the data imbalanced issue, leading to deterioration in detection accuracy. Many existing data augmentation methods, such as generative adversarial network (GAN), cannot synthesize diversified high-quality artificial samples only using relatively limited actual samples. There is an urgent need in developing an effective data augmentation methodology to address the data imbalanced issue in process anomaly detection. This article developed a novel approach called augmented time regularized GAN (ATR-GAN) for online sensor data augmentation. With this new approach, the applications in additive manufacturing demonstrate that the performance of data augmentation can be improved effectively, and thereafter, the anomaly detection accuracy is also increased significantly. Moreover, the developed methodology is inherently integrated into a generic framework. Thus, it can be further transformed for applications in many other areas that need data augmentation."/>
    <x v="1"/>
    <m/>
    <x v="1"/>
    <m/>
    <x v="0"/>
    <m/>
    <m/>
    <n v="2022"/>
    <n v="33"/>
    <s v="https://ieeexplore.ieee.org/stamp/stamp.jsp?arnumber=9592834"/>
  </r>
  <r>
    <s v="IEEE_66"/>
    <b v="1"/>
    <s v="Soft Sensing Methods for the Generation of Plausible Traffic Data in Sensor-less Locations"/>
    <x v="0"/>
    <s v="I. Laña; I. Oregi; J. Del Ser"/>
    <s v=""/>
    <s v="The deployment of sensors in urban and interurban roads is an eminently important aspect of traffic supervision and management. However, the decision to deploy a new sensor is often subject to budgetary and operational constraints. For this reason, several alternatives to sensing are emerging aimed at reducing costs or simplifying the traffic data collection process. Among them, techniques to generate artificial data departing from a known distribution are already in use in the traffic context, allowing practitioners to augment available data, estimate future behaviors of a complete traffic network, or impute missing data. Nonetheless, the idea of generating new data from non-sensorized locations has been scarcely investigated to date, as it poses considerable challenges such as the lack of an explicit distribution to be learned, and the inherently multimodal nature of traffic data. This paper finely pulses the extent of such challenges, and proposes a selection of data generation approaches based on Generative Adversarial Networks and deep learning regression that could be used in practical traffic scenarios. To do so, we propose taking advantage of well-known spatial-temporal relations of nodes of a traffic network. With the limitations dictated by the lack of previous data, generative models are expected to obtain plausible data, with yet coarse performance metrics. Above all, performance is not the main goal of this work, but to identify and understand the main data-engineering characteristics that are critical for synthetic traffic data generation."/>
    <x v="0"/>
    <s v="Transport"/>
    <x v="2"/>
    <s v="GAN, DL Regression"/>
    <x v="0"/>
    <m/>
    <m/>
    <n v="2021"/>
    <n v="1"/>
    <s v="https://ieeexplore.ieee.org/stamp/stamp.jsp?arnumber=9564670"/>
  </r>
  <r>
    <s v="IEEE_67"/>
    <b v="1"/>
    <s v="HAR-STGAN: Human Activity Recognition-Spatial Transformer network for Generative Adversarial Network"/>
    <x v="0"/>
    <s v="A. Nian; S. Huang; F. Wang; Y. Zhao"/>
    <s v="human activity recognition;generative adversarial network;synthetic data generation;spatial transformation network"/>
    <s v="In this study, we tackle the critical challenge of imbalanced human acivity datasets, which has long hindered the advancement of human activity recognition (HAR) systems. To address this issue, we propose a novel multi-sensor data synthesis method based on generative adversarial networks (GANs). This innovative approach allows us to synthetically generate high-quality data for underrepresented behaviors, thereby balancing the dataset and enhancing the performance of downstream HAR tasks. Recognizing the importance of preserving the inherent relationships between sensor modalities, our algorithm considers the common features shared across multiple sensors. Through a spatial transformation mechanism, we are able to seamlessly translate the characteristics of different wearable sensors, ensuring the generated data maintains a high degree of consistency and specificity. To further bolster the authenticity and diversity of the synthetic data, we incorporate an auxiliary classifier that discriminates between real and generated samples. The classification loss is then seamlessly integrated into the GAN's training objective, providing valuable guidance for the network's optimization. Extensive evaluations across three key dimensions - temporal dynamics, data similarity, and category differentiation - demonstrate the HAR-STGAN algorithm's superior performance compared to state-of-the-art alternatives."/>
    <x v="0"/>
    <s v="Health"/>
    <x v="3"/>
    <s v="HAR-STGAN"/>
    <x v="2"/>
    <b v="1"/>
    <m/>
    <n v="2024"/>
    <m/>
    <s v="https://ieeexplore.ieee.org/stamp/stamp.jsp?arnumber=10593790"/>
  </r>
  <r>
    <s v="IEEE_68"/>
    <b v="1"/>
    <s v="Implementing Rigid Temporal Geometries in Moving Object Databases"/>
    <x v="1"/>
    <s v="M. Schoemans; M. Sakr; E. Zimányi"/>
    <s v=""/>
    <s v="Various applications process geospatial trajectories of moving objects, such as cars, ships and robots. There is thus a need for a common conceptual framework to model and manage these objects, as well as to enable data interoperability across tools. The International Organization for Standardization ISO® has responded to this need and created the standard ISO 19141– Schema for moving features. Among its types, it defines a schema for rigid temporal geometries, which represent the movement of spatial objects translating and rotating over time, while preserving a fixed shape. Despite the abundance of these objects in real-world, there exists no reference implementation of this type of data in a common system, which causes them to usually be represented as temporal points without taking into account their spatial extents and shapes. In this paper, we aim to provide an implementation of rigid temporal geometries into MobilityDB, an open-source moving object database, that extends PostgreSQL and PostGIS. We provide a data model for rigid temporal geometries and propose efficient algorithms for the operations defined in ISO 19141. A use case on real AIS ship trajectories is illustrated to validate the proposed implementation. A synthetic data generator for temporal geometries is also proposed. Finally, we review the standard from an implementation point of view and provide insights on possible improvements."/>
    <x v="1"/>
    <m/>
    <x v="1"/>
    <m/>
    <x v="0"/>
    <m/>
    <m/>
    <n v="2021"/>
    <n v="1"/>
    <s v="https://ieeexplore.ieee.org/stamp/stamp.jsp?arnumber=9458737"/>
  </r>
  <r>
    <s v="IEEE_69"/>
    <b v="1"/>
    <s v="SINC: Spatial Composition of 3D Human Motions for Simultaneous Action Generation"/>
    <x v="1"/>
    <s v="N. Athanasiou; M. Petrovich; M. J. Black; G. Varol"/>
    <s v=""/>
    <s v="Our goal is to synthesize 3D human motions given textual inputs describing simultaneous actions, for example ‘waving hand’ while ‘walking’ at the same time. We refer to generating such simultaneous movements as performing spatial compositions. In contrast to temporal compositions that seek to transition from one action to another, spatial compositing requires understanding which body parts are involved in which action, to be able to move them simultaneously. Motivated by the observation that the correspondence between actions and body parts is encoded in powerful language models, we extract this knowledge by prompting GPT-3 with text such as &quot;what are the body parts involved in the action &lt;action name&gt;?&quot;, while also providing the parts list and few-shot examples. Given this action-part mapping, we combine body parts from two motions together and establish the first automated method to spatially compose two actions. However, training data with compositional actions is always limited by the combinatorics. Hence, we further create synthetic data with this approach, and use it to train a new state-of-the-art text-to-motion generation model, called SINC (&quot;Simultaneous actioN Compositions for 3D human motions&quot;). In our experiments, we find that training with such GPT-guided synthetic data improves spatial composition generation over baselines. Our code is publicly available at sinc.is.tue.mpg.de."/>
    <x v="1"/>
    <m/>
    <x v="1"/>
    <m/>
    <x v="0"/>
    <m/>
    <m/>
    <n v="2023"/>
    <n v="6"/>
    <s v="https://ieeexplore.ieee.org/stamp/stamp.jsp?arnumber=10378366"/>
  </r>
  <r>
    <s v="IEEE_70"/>
    <b v="1"/>
    <s v="FlowText: Synthesizing Realistic Scene Text Video with Optical Flow Estimation"/>
    <x v="0"/>
    <s v="Y. Zhao; W. Wu; Z. Li; J. Li; W. Wang"/>
    <s v="Synthetic data;Video text spotting"/>
    <s v="Current video text spotting methods can achieve preferable performance, powered with sufficient labeled training data. However, labeling data manually is time-consuming and labor-intensive. To overcome this, using low-cost synthetic data is a promising alternative. This paper introduces a novel video text synthesis technique called FlowText, which utilizes optical flow estimation to synthesize a large amount of text video data at a low cost for training robust video text spotters. Unlike existing methods that focus on image-level synthesis, FlowText concentrates on synthesizing temporal information of text instances across consecutive frames using optical flow. This temporal information is crucial for accurately tracking and spotting text in video sequences, including text movement, distortion, appearance, disappearance, shelter, and blur. Experiments show that combining general detectors like TransDETR with the proposed FlowText produces remarkable results on various datasets, such as ICDAR2015video and ICDAR2013video. Code is available at https://github.com/callsys/FlowText."/>
    <x v="2"/>
    <m/>
    <x v="1"/>
    <m/>
    <x v="0"/>
    <m/>
    <m/>
    <n v="2023"/>
    <n v="2"/>
    <s v="https://ieeexplore.ieee.org/stamp/stamp.jsp?arnumber=10219970"/>
  </r>
  <r>
    <s v="IEEE_71"/>
    <b v="1"/>
    <s v="A Study of Data Augmentation for Imbalance Problem in Network Traffic"/>
    <x v="0"/>
    <s v="X. Wang; S. Sun; L. Han"/>
    <s v="smart grid;anomaly detection;data imbalance;generative adversarial network"/>
    <s v="The complexity and diversity of smart grid systems increase the likelihood of anomalies in communications between devices in the system, and how these anomalies are detected is critical to the security of the grid system. However, the distribution of traffic types in the grid is often highly unbalanced, with the total amount of normal traffic data often far outweighing the anomalous data. This imbalance compromises the effectiveness of the detection model and poses a significant threat to the overall security of the grid. This paper improves on traditional conditional generation adversarial neural networks and designs a new approach to overcome this obstacle and enhance the security of smart grid systems. In the generator part, the spatial features of the data are captured by convolutional neural networks, and the temporal features of the data are captured by gated recurrent units. By integrating these two components into the generative network, we can generate synthetic data with both temporal and spatial features, thus enhancing the minority class samples. By incorporating the augmented minority data into the training process, the proposed approach enables the detection model to understand the distribution of features of the minority anomaly samples more accurately. This improved learning accuracy translates into improved model performance, resulting in higher detection rates for previously under-represented anomalies. In addition, our approach effectively addresses the inherent bias towards traffic types with higher flows typically observed in asymmetric datasets, thus providing a more equitable and comprehensive security solution for smart grid systems."/>
    <x v="0"/>
    <s v="Energy"/>
    <x v="3"/>
    <m/>
    <x v="0"/>
    <b v="1"/>
    <m/>
    <n v="2023"/>
    <m/>
    <s v="https://ieeexplore.ieee.org/stamp/stamp.jsp?arnumber=10224686"/>
  </r>
  <r>
    <s v="IEEE_72"/>
    <b v="1"/>
    <s v="Development of Temporal Subtraction Technique for Phalanges CR Image using Geometric-matching CNN"/>
    <x v="0"/>
    <s v="H. Ono; T. Kamiya; T. Aoki"/>
    <s v="Computer-Aided Diagnosis;Image Registration;Temporal Subtraction;Rheumatoid Arthritis"/>
    <s v="We are developing a computer-aided diagnosis system for rheumatoid arthritis. X-rays images are widely used to diagnose the rheumatoid arthritis. However, it is difficult for physicians to read minute changes from the images. Therefore, we propose a method to visualize lesions in the phalangeal region by comparing past and current images of the same subject using a temporal subtraction technique. The proposed method consists of three steps: segmentation of phalanges, registration, and generation of subtraction images. First, the phalangeal region is extracted from the hand CR image using DeepLabv3+. Next, the past and current phalangeal region images are aligned by geometric-matching based on a CNN (convolutional neural networks) with instance-specific optimization. Finally, we apply the temporal subtraction technique to those images. We confirmed the effectiveness of the proposed registration method in an experiment using synthetic data. Also, the proposed method was applied to a pair of past and current image sets on same subject to generate a subtraction image. As a result, we confirmed that the proposed method can visualize changes between past and current images."/>
    <x v="2"/>
    <m/>
    <x v="1"/>
    <m/>
    <x v="0"/>
    <m/>
    <m/>
    <n v="2022"/>
    <m/>
    <s v="https://ieeexplore.ieee.org/stamp/stamp.jsp?arnumber=10003828"/>
  </r>
  <r>
    <s v="IEEE_73"/>
    <b v="1"/>
    <s v="Generating Synthetic Data for Better Prediction Modeling in Skill Demand Forecasting"/>
    <x v="0"/>
    <s v="V. Wolf; F. Neubürger; R. Lanwehr"/>
    <s v=""/>
    <s v="The changing world of work brings with it massive changes. However, it is largely unclear what exactly these changes will look like in terms of the skills required. In order to close part of this knowledge gap, we collected, classified, and analyzed 12.66 million job advertisements published online in Germany from 2014 to 2020 in the fields of administration &amp; customer care, human resources, marketing &amp; sales, and information technology. We specifically focus on the ability to evaluate skills in higher-level clusters and how these develop in different industries and company sizes over time. We find major differences in the speed of adjustment between the professional fields. In addition, we cluster industries according to their demand and development over time for specific skills. This allows industries to be identified in which the demand for skills is much alike. Companies that are a part of a particular cluster might therefore specifically look for employees from other companies in the same cluster, as their overall skill requirements are similar. In addition, we train a Long Short-Term Memory (LSTM) predictor with synthetically generated data using a Time-Generative-Adversarial-Network (TimeGAN) on real validation and test data, which outperforms the model trained only with real data. For the training, time series of the demand of entire industries is aggregated into single time series, which further emphasizes the benefit of generating synthetic data in applications with a small subset of data."/>
    <x v="0"/>
    <s v="Advertisment"/>
    <x v="0"/>
    <s v="TimeGAN"/>
    <x v="0"/>
    <m/>
    <m/>
    <n v="2023"/>
    <m/>
    <s v="https://ieeexplore.ieee.org/stamp/stamp.jsp?arnumber=10263811"/>
  </r>
  <r>
    <s v="IEEE_74"/>
    <b v="1"/>
    <s v="Time series anomaly detection based on TimeGAN and LSTM neural network"/>
    <x v="1"/>
    <s v="W. Han; W. Ying; W. Hu; Z. Sun"/>
    <s v="time series data;anomaly detection;time-series generative adversarial networks"/>
    <s v="Anomaly detection is one of the most mature applications in time series data analysis. However, due to the nonlinearity of time step and sequence, it often leads to abnormal state of a specific step in time series. On the one hand, previous GAN studies focused on the method of generating sequence data, but did not pay attention to the autocorrelation of sequences. After all, a good model should learn not only the distribution of features across each timestamp, but also the underlying relationships between different points in time. On the other hand, a good generation model should ensure the generation of high-quality synthetic data. Most of the researches on this aspect are based on RCGAN, so the TimeGAN applied in this paper is also conducted on this basis, and the visualization analysis of data is combined with T-SNE to evaluate the quality of the model qualitatively. Then LSTM neural network is used to evaluate the influence of periodicity, noise, step size and other factors on the model. The results show that both methods can detect anomalies effectively, but TimeGAN is better than traditional RCGAN, which verifies the feasibility of this method."/>
    <x v="1"/>
    <m/>
    <x v="1"/>
    <m/>
    <x v="0"/>
    <m/>
    <m/>
    <n v="2023"/>
    <m/>
    <s v="https://ieeexplore.ieee.org/stamp/stamp.jsp?arnumber=10516478"/>
  </r>
  <r>
    <s v="IEEE_75"/>
    <b v="1"/>
    <s v="Assessing Deep Generative Models on Time Series Network Data"/>
    <x v="0"/>
    <s v="M. H. Naveed; U. S. Hashmi; N. Tajved; N. Sultan; A. Imran"/>
    <s v="Machine learning;GAN;TimeGAN;PAR;DoppleGANger;time series;forecast analysis"/>
    <s v="To achieve zero touch automation in next generation wireless networks through artificial intelligence (AI), large amounts of training data is required. This training data is publicly unavailable and is a major hindrance in research on AI applications to wireless communication. One solution is using limited real data to generate synthetic data that can be used in lieu of real data. Generative Adversarial Networks (GAN) have been used successfully for this purpose. In this paper, we choose two publicly available GAN - based models and one deep learning - based auto-regressive model. We then compare their performance at generating synthetic time-series wireless network traffic data. We also assess the impact of data scarcity on the generated data quality by varying the level of data available to the models for training. Moreover, in order to assess the usefulness of this generated data, we compare the performance of a gradient boosting regressor trained solely on generated data, real data, and a mix of both at forecasting network traffic. Our experiments show that the GANs perform better than the auto-regressive approach in each aspect considered in this work and forecasting models trained to predict network load based on data generated by these GANs yield error rates comparable to models trained on real data. Finally, augmenting small amounts of real data with generated data leads to minor performance gains in some cases."/>
    <x v="0"/>
    <s v="Tech"/>
    <x v="2"/>
    <s v="GAN, DL"/>
    <x v="0"/>
    <m/>
    <m/>
    <n v="2022"/>
    <n v="9"/>
    <s v="https://ieeexplore.ieee.org/stamp/stamp.jsp?arnumber=9781420"/>
  </r>
  <r>
    <s v="IEEE_76"/>
    <b v="1"/>
    <s v="SynTiSeD – Synthetic Time Series Data Generator"/>
    <x v="0"/>
    <s v="M. Meiser; B. Duppe; I. Zinnikus"/>
    <s v="Smart Living;Smart Meter;Synthetic Sensor Data;Energy Data;Simulation;Agents;NILM;Seq2Point;win-dowGRU;Machine Learning"/>
    <s v="Recently, an increasing number of Artificial Intelligence services have been developed for a variety of domains. Machine Learning and especially Deep Learning services require a large amount of data to provide their functionality. Since data collection is typically complex and difficult, there is often not enough data available. Machine learning services such as anomaly detection or disaggregation algorithms are also being developed in the smart living domain. In practice, however, only a few energy datasets are publicly available, as the collection of such data is expensive and time-consuming due to the equipment required. One way to generate more smart meter data is to use a simulation. Developing such a simulation that is capable of generating meaningful data is a complex task. Therefore, in this paper, we present the Synthetic Time Series Data Generator (SynTiSeD), a multi-agent-based simulation tool that generates meaningful synthetic energy data based on real-world data. Furthermore, SynTiSeD allows generating data of critical situations, which are important for the development of such services, but which cannot be provoked in the real world. For transferability, we demonstrate that Nonintrusive Load Monitoring algorithms trained on synthetic data generated by SynTiSeD provide meaningful results that are even better than those of models trained on real data."/>
    <x v="0"/>
    <s v="Energy"/>
    <x v="3"/>
    <s v="SynTiSeD"/>
    <x v="5"/>
    <b v="1"/>
    <m/>
    <n v="2023"/>
    <n v="2"/>
    <s v="https://ieeexplore.ieee.org/stamp/stamp.jsp?arnumber=10123429"/>
  </r>
  <r>
    <s v="IEEE_77"/>
    <b v="1"/>
    <s v="PolarDB: Formula-Driven Dataset for Pre-Training Trajectory Encoders"/>
    <x v="1"/>
    <s v="S. Miyamoto; T. Yagi; Y. Makimoto; M. Ukai; Y. Ushiku; A. Hashimoto; N. Inoue"/>
    <s v="Formula-driven supervised learning;Polar equations;Fine-grained action recognition;Cutting method recognition"/>
    <s v="Formula-driven supervised learning (FDSL) is a growing research topic for finding simple mathematical formulas that generate synthetic data and labels for pre-training neural networks. The main advantage of FDSL is that there is no risk of generating data with ethical implications such as gender bias and racial bias because it does not rely on real data as discussed in previous studies using fractals and polygons for pre-training image encoders. While FDSL has been proposed for pre-training image encoders, it has not been considered for temporal trajectory data. In this paper, we introduce PolarDB, the first formula-driven dataset for pre-training trajectory encoders with an application to fine-grained cutting-method recognition using hand trajectories. More specifically, we generate 270k trajectories for 432 categories on the basis of polar equations and use them to pre-train a Transformer-based trajectory encoder in an FDSL manner. In the experiments, we show that pre-training on PolarDB improves the accuracy of fine-grained cutting-method recognition on cooking videos of EPIC-KITCHEN and Ego4D datasets, where the pre-trained trajectory encoder is used as a plug-in module for a video recognition network."/>
    <x v="1"/>
    <m/>
    <x v="1"/>
    <m/>
    <x v="0"/>
    <m/>
    <m/>
    <n v="2024"/>
    <m/>
    <s v="https://ieeexplore.ieee.org/stamp/stamp.jsp?arnumber=10448448"/>
  </r>
  <r>
    <s v="IEEE_78"/>
    <b v="1"/>
    <s v="Generative Adversarial Network and CNN-LSTM Based Short-Term Power Load Forecasting"/>
    <x v="0"/>
    <s v="Y. Liu; Z. Liang; X. Li; A. Bakeer"/>
    <s v="Generative adversarial network;convolutional neural networks;long short-term memory;load forecasting;time series"/>
    <s v="In view of the increasing demand for the short-term load forecasting accuracy of commercial buildings, in order to overcome the data shortage, so that the subsequent forecasting model can learn the characteristics of the original data set more fully, and extract the effective characteristics of the data better, this paper proposes a short-term load forecasting method based on the hybrid model of TimeGAN generative adversarial network and CNN-LSTM Network. Firstly, the TimeGAN network is used to generate synthetic data to expand the scarce data set. Then, the CNN network is used to filter the input data and extract useful information, and the LSTM network is used to analyze and forecast the time series data. The proposed method calculates the power load data of a company in Shanghai for two months. Compared with CNNLSTM model and LSTM model which do not use synthetic data, the obtained short-term power load forecasting results improve the forecasting accuracy."/>
    <x v="0"/>
    <s v="Energy"/>
    <x v="0"/>
    <s v="TimeGAN"/>
    <x v="0"/>
    <m/>
    <m/>
    <n v="2023"/>
    <m/>
    <s v="https://ieeexplore.ieee.org/stamp/stamp.jsp?arnumber=10227473"/>
  </r>
  <r>
    <s v="IEEE_79"/>
    <b v="1"/>
    <s v="Federated Learning approach for Auto-scaling of Virtual Network Function resource allocation in 5G-and-Beyond Networks"/>
    <x v="1"/>
    <s v="R. Verma; K. M. Sivalingam"/>
    <s v=""/>
    <s v="This paper deals with Network Slicing-based 5G Networks to support the varying demands of customers and for efficient resource utilization. A network slice can be defined as a set of network and virtual network function (VNF) resources deployed across multiple administrative domains. Here, multi-domain refers to multiple infrastructure providers spread across different geographic regions. Slice demands and QoS requirements may vary dynamically, which can be satisfied by scaling the allotted VNF resources. The VNF scaling problem can be posed as a time series forecasting problem that predicts future VNF resources based on the slice traffic demand. 5G deployments with multiple domains pose a serious challenge in terms of data privacy since one domain may need access to the data of another domain for efficient resource allocation using the conventional forecasting approaches that requires data aggregation. In this paper, we use the federated learning approach in which the training data remains within the respective domains but learns a shared model by aggregating locally-computed updates. We evaluate the applicability of federated settings in VNF scaling using two state-of-the-art deep learning models, Long Short-Term Memory (LSTM) and Gated recurrent units (GRU). We present a comparison of the performance of the proposed federated system against the centralized system. Additionally, synthetic data in each domain has been generated using Generative Adversarial Networks (GAN) to improve the forecasting results."/>
    <x v="1"/>
    <m/>
    <x v="1"/>
    <m/>
    <x v="0"/>
    <m/>
    <m/>
    <n v="2022"/>
    <n v="1"/>
    <s v="https://ieeexplore.ieee.org/stamp/stamp.jsp?arnumber=9978793"/>
  </r>
  <r>
    <s v="IEEE_80"/>
    <b v="1"/>
    <s v="Accurate and Robust Locomotion Mode Recognition Using High-Density EMG Recordings from a Single Muscle Group"/>
    <x v="1"/>
    <s v="S. Jing; H. -Y. Huang; R. Vaidyanathan; D. Farina"/>
    <s v=""/>
    <s v="Existing methods for human locomotion mode recognition often rely on using multiple bipolar electrode sensors on multiple muscle groups to accurately identify underlying motor activities. To avoid this complex setup and facilitate the translation of this technology, we introduce a single grid of high-density surface electromyography (HDsEMG) electrodes mounted on a single location (above the rectus femoris) to classify six locomotion modes in human walking. By employing a neural network, the trained model achieved average recognition accuracy of 97.7% with 160ms latency, significantly better than the model trained with one bipolar electrode pair placed on the same muscle (71.4% accuracy). To further exploit the spatial and temporal information of HDsEMG, we applied data augmentation to generate artificial data from simulated displaced electrodes, aiming to counteract the influence of electrode shifts. By employing a convolutional neural network with the enhanced dataset, the updated model was not strongly affected by electrode misplacement (93.9% accuracy) while models trained by bipolar electrode data were significantly disrupted by electrode shifts (29.4% accuracy). Findings suggest HDsEMG could be a valuable resource for mapping gait with fewer sensor locations and greater robustness. Results offer future promise for real-time control of assistive technology such as exoskeletons."/>
    <x v="1"/>
    <m/>
    <x v="1"/>
    <m/>
    <x v="0"/>
    <m/>
    <m/>
    <n v="2022"/>
    <n v="1"/>
    <s v="https://ieeexplore.ieee.org/stamp/stamp.jsp?arnumber=9871155"/>
  </r>
  <r>
    <s v="IEEE_81"/>
    <b v="1"/>
    <s v="Quality Prediction for Nonlinear Dynamic Processes Using Semi-Supervised Soft Sensors: An application on Ammonia Decarburization Processes"/>
    <x v="1"/>
    <s v="L. Y. Shan; J. Chen"/>
    <s v=""/>
    <s v="As a measurement for the production performance, the online quality variables from soft sensors contribute greatly to obtaining immediate information from the process. The complex correlations between large numbers of process variables and disturbances inherited from the dynamic and nonlinear characteristics of chemical processes put more challenges in constructing the soft-sensor models. The soft sensors which are typically developed in steady-state conditions are not suitable for doing predictions in a dynamic operating system. This paper proposes a semi-supervised latent dynamic variational autoencoder (S2-LDVAE) to learn features between the process and quality data. Furthermore, the issue of the uneven length of the process and quality data is noteworthy. When there are fewer quality data than the process data, severe degradation to the performance of the trained model may occur. The process and quality data are encoded into the latent space in a temporal way for dynamic feature extraction. In the case of missing quality data, the artificial data generated by the trained prediction network are used to provide quality estimates during on-line prediction. The proposed method is compared with the other methods to show its contribution and performance in terms of quality prediction in a numerical case and an industrial case."/>
    <x v="1"/>
    <m/>
    <x v="1"/>
    <m/>
    <x v="0"/>
    <m/>
    <m/>
    <n v="2022"/>
    <m/>
    <s v="https://ieeexplore.ieee.org/stamp/stamp.jsp?arnumber=9894213"/>
  </r>
  <r>
    <s v="IEEE_82"/>
    <b v="1"/>
    <s v="Pose-Guided Human Animation from a Single Image in the Wild"/>
    <x v="1"/>
    <s v="J. S. Yoon; L. Liu; V. Golyanik; K. Sarkar; H. S. Park; C. Theobalt"/>
    <s v=""/>
    <s v="We present a new pose transfer method for synthesizing a human animation from a single image of a person controlled by a sequence of body poses. Existing pose transfer methods exhibit significant visual artifacts when applying to a novel scene, resulting in temporal inconsistency and failures in preserving the identity and textures of the person. To address these limitations, we design a compositional neural network that predicts the silhouette, garment labels, and textures. Each modular network is explicitly dedicated to a subtask that can be learned from the synthetic data. At the inference time, we utilize the trained network to produce a unified representation of appearance and its labels in UV coordinates, which remains constant across poses. The unified representation provides an incomplete yet strong guidance to generating the appearance in response to the pose change. We use the trained network to complete the appearance and render it with the background. With these strategies, we are able to synthesize human animations that can preserve the identity and appearance of the person in a temporally coherent way without any fine-tuning of the network on the testing scene. Experiments show that our method outperforms the state-of-the-arts in terms of synthesis quality, temporal coherence, and generalization ability."/>
    <x v="1"/>
    <m/>
    <x v="1"/>
    <m/>
    <x v="0"/>
    <m/>
    <m/>
    <n v="2021"/>
    <n v="37"/>
    <s v="https://ieeexplore.ieee.org/stamp/stamp.jsp?arnumber=9577825"/>
  </r>
  <r>
    <s v="IEEE_83"/>
    <b v="1"/>
    <s v="The benefits of synthetic data for action categorization"/>
    <x v="0"/>
    <s v="M. Ballout; M. Tuqan; D. Asmar; E. Shammas; G. Sakr"/>
    <s v=""/>
    <s v="In this paper, we study the value of using synthetically produced videos as training data for neural networks used for action categorization. Motivated by the fact that texture and background of a video play little to no significant roles in optical flow, we generated simplified textureless and background-less videos and utilized the synthetic data to train a Temporal Segment Network (TSN). The results demonstrated that augmenting TSN with simplified synthetic data improved the original network accuracy (68.5%), achieving 71.8% on HMDB-51 when adding 4,000 videos and 72.4% when adding 8,000 videos. Also, training using simplified synthetic videos alone on 25 classes of UCF-101 achieved 30.71% when trained on 2500 videos and 52.7% when trained on 5000 videos. Finally, results showed that when reducing the number of real videos of UCF-25 to 10% and combining them with synthetic videos, the accuracy drops to only 85.41%, compared to a drop to 77.4% when no synthetic data is added."/>
    <x v="2"/>
    <m/>
    <x v="1"/>
    <m/>
    <x v="0"/>
    <m/>
    <m/>
    <n v="2020"/>
    <n v="3"/>
    <s v="https://ieeexplore.ieee.org/stamp/stamp.jsp?arnumber=9207337"/>
  </r>
  <r>
    <s v="IEEE_84"/>
    <b v="1"/>
    <s v="Heterogeneous Graph Neural Networks for Analysing Spatio-Temporal Cell Surface Dynamics"/>
    <x v="1"/>
    <s v="E. Offord; J. Lutton; T. Bretschneider"/>
    <s v=""/>
    <s v="Cell surface membrane deformations underpin fundamental biological processes, such as cell division, motility, or uptake of fluid or particles. Fast lightsheet timelapse microscopy enables imaging these dynamic processes in 3D with high spatial and temporal resolution, generating large imaging datasets that can be challenging to analyse, in part due to their size. We introduce heterogeneous graph convolutional neural networks (hGCNs) to analyse dynamic features on triangulated cell surfaces, reducing the dimensionality to 2D + time. Construction of the underlying spatio-temporal hypergraph employs spectral graph correspondence techniques to map surface nodes between time frames. The utility of hGCNs is demonstrated using synthetic data, showing the ability to discriminate between temporally varying features and to identify the growth stage of thin protrusions on the cell surface known as filopodia. We achieve robust performance, with an F1 score of 0.952 when classifying the life cycle of filopodia in simulated lung cancer cells. Our generic approach has potential for adaptation to numerous other dynamic features on cell surfaces."/>
    <x v="1"/>
    <m/>
    <x v="1"/>
    <m/>
    <x v="0"/>
    <m/>
    <m/>
    <n v="2024"/>
    <m/>
    <s v="https://ieeexplore.ieee.org/stamp/stamp.jsp?arnumber=10635109"/>
  </r>
  <r>
    <s v="IEEE_85"/>
    <b v="1"/>
    <s v="Trustworthy Building Fire Detection Framework With Simulation-Based Learning"/>
    <x v="1"/>
    <s v="Y. -J. Kim; H. Kim; S. Lee; W. -T. Kim"/>
    <s v="Simulation-based learning;deep learning;modeling and simulation;encoder-decoder network;supervised learning-based rare event detection;building fire detection"/>
    <s v="With the difficulty of collecting desirable training data due to the heterogeneities of IoT sensors in various buildings and the scarcity of fire events, it is time consuming and expensive to apply data-driven deep learning approaches to fire detection systems in specific building environments. Simulation-based learning has been actively researched to mitigate data scarcity problems by reproducing potential fire events. Since simulation-based learning mainly depends on synthetic training data, trained deep learning models may generate erroneous predictions in real-world scenarios that are unlike any of the training samples. In this paper, we propose a trustworthy building fire detection framework based on a multioutput encoder-decoder network, named MEDNet, which is designed for the practical usage of simulation-based learning in building fire detection. The fundamental steps of our approach are (1) modeling and simulating fire events to create realistic synthetic data that reflect data from actual buildings, (2) predicting a fire event and dissimilarities between real input data and synthetic training data based on the trained MEDNet model, and (3) operating a switching mechanism to use a knowledge-based method that does not depend on synthetic training data when dissimilarities exist. Finally, we perform simulation experiments based on a real building compartment where the proposed framework is compared with conventional time-series classification networks on various evaluation datasets. The proposed framework is trustworthy in practical usage because MEDNet with a switching mechanism achieves a 36.65% higher F1-score than conventional time-series classification networks and generates false-positive predictions lower than 0.02% even in unpredictable scenarios."/>
    <x v="1"/>
    <m/>
    <x v="1"/>
    <m/>
    <x v="0"/>
    <m/>
    <m/>
    <n v="2021"/>
    <n v="14"/>
    <s v="https://ieeexplore.ieee.org/stamp/stamp.jsp?arnumber=9398668"/>
  </r>
  <r>
    <s v="IEEE_86"/>
    <b v="1"/>
    <s v="Out-of-distribution Detection and Generation using Soft Brownian Offset Sampling and Autoencoders"/>
    <x v="0"/>
    <s v="F. Möller; D. Botache; D. Huseljic; F. Heidecker; M. Bieshaar; B. Sick"/>
    <s v=""/>
    <s v="Deep neural networks often suffer from overconfidence which can be partly remedied by improved out-of-distribution detection. For this purpose, we propose a novel approach that allows for the generation of out-of-distribution datasets based on a given in-distribution dataset. This new dataset can then be used to improve out-of-distribution detection for the given dataset and machine learning task at hand. The samples in this dataset are with respect to the feature space close to the in-distribution dataset and therefore realistic and plausible. Hence, this dataset can also be used to safeguard neural networks, i.e., to validate the generalization performance. Our approach first generates suitable representations of an in-distribution dataset using an autoencoder and then transforms them using our novel proposed Soft Brownian Offset method. After transformation, the decoder part of the autoencoder allows for the generation of these implicit out-of-distribution samples. This newly generated dataset then allows for mixing with other datasets and thus improved training of an out-of-distribution classifier, increasing its performance. Experimentally, we show that our approach is promising for time series using synthetic data. Using our new method, we also show in a quantitative case study that we can improve the out-of-distribution detection for the MNIST dataset. Finally, we provide another case study on the synthetic generation of out-of-distribution trajectories, which can be used to validate trajectory prediction algorithms for automated driving."/>
    <x v="2"/>
    <m/>
    <x v="1"/>
    <m/>
    <x v="0"/>
    <m/>
    <m/>
    <n v="2021"/>
    <n v="20"/>
    <s v="https://ieeexplore.ieee.org/stamp/stamp.jsp?arnumber=9523157"/>
  </r>
  <r>
    <s v="IEEE_87"/>
    <b v="1"/>
    <s v="Joint Learning of Topology and Invertible Nonlinearities from Multiple Time Series"/>
    <x v="0"/>
    <s v="K. Roy; L. M. Lopez-Ramos; B. Beferull-Lozano"/>
    <s v="Vector autoregression;topology identification;invertible neural network;proximal gradient descent"/>
    <s v="Discovery of causal dependencies among time series has been tackled in the past either by using linear models, or using kernel- or deep learning-based nonlinear models, the latter ones entailing great complexity. This paper proposes a nonlinear modelling technique for multiple time series that has a complexity similar to that of linear vector autoregressive (VAR), but it can account for nonlinear interactions for each sensor variable. The modelling assumption is that the time series are generated in two steps: i) a VAR process in a latent space, and ii) a set of invertible nonlinear mappings applied component-wise, mapping each sensor variable into a latent space. Successful identification of the support of the VAR coefficients reveals the topology of the interconnected system. The proposed method enforces sparsity on the VAR coefficients and models the component-wise nonlinearities using invertible neural networks. To solve the estimation problem, a technique combining proximal gradient descent (PGD) and projected gradient descent is designed. Experiments conducted on real and synthetic data sets show that the proposed algorithm provides an improved identification of the support of the VAR coefficients, while improving also the prediction capabilities."/>
    <x v="2"/>
    <m/>
    <x v="1"/>
    <m/>
    <x v="0"/>
    <m/>
    <m/>
    <n v="2022"/>
    <m/>
    <s v="https://ieeexplore.ieee.org/stamp/stamp.jsp?arnumber=10180965"/>
  </r>
  <r>
    <s v="IEEE_88"/>
    <b v="1"/>
    <s v="Diverse Controllable Diffusion Policy With Signal Temporal Logic"/>
    <x v="0"/>
    <s v="Y. Meng; C. Fan"/>
    <s v="Autonomous agents;autonomous vehicle navigation;machine learning for robot control"/>
    <s v="Generating realistic simulations is critical for autonomous system applications such as self-driving and human-robot interactions. However, driving simulators nowadays still have difficulty in generating controllable, diverse, and rule-compliant behaviors for road participants: Rule-based models cannot produce diverse behaviors and require careful tuning, whereas learning-based methods imitate the policy from data but are not designed to follow the rules explicitly. Besides, the real-world datasets are by nature “single-outcome”, making the learning method hard to generate diverse behaviors. In this letter, we leverage Signal Temporal Logic (STL) and Diffusion Models to learn controllable, diverse, and rule-aware policy. We first calibrate the STL on the real-world data, then generate diverse synthetic data using trajectory optimization, and finally learn the rectified diffusion policy on the augmented dataset. We test on the NuScenes dataset and our approach can achieve the most diverse rule-compliant trajectories compared to other baselines, with a runtime 1/17X to the second-best approach. In the closed-loop testing, our approach reaches the highest diversity, rule satisfaction rate, and the least collision rate. Our method can generate varied characteristics conditional on different STL parameters in testing. A case study on human-robot encounter scenarios shows our approach can generate diverse and closed-to-oracle trajectories."/>
    <x v="2"/>
    <m/>
    <x v="1"/>
    <m/>
    <x v="0"/>
    <m/>
    <m/>
    <n v="2024"/>
    <m/>
    <s v="https://ieeexplore.ieee.org/stamp/stamp.jsp?arnumber=10638176"/>
  </r>
  <r>
    <s v="IEEE_89"/>
    <b v="1"/>
    <s v="Synthetic Ride-Requests Generation using WGAN with Location Embeddings"/>
    <x v="0"/>
    <s v="U. Nookala; S. Ding; E. Alareqi; S. Vankayala"/>
    <s v=""/>
    <s v="Ride-hailing services have gained tremendous importance in social life today, and the amount of resources involved have been hiking up. Ride-request data has been crucial in the research of improving ride-hailing efficiency and minimizing the cost. This work aims to model human mobility patterns to generate realistic ride-requests, addressing the prevailing problem of lack of historical training data and realistic synthetic data for different hypothetical scenarios. Synthetic generation also inherently carries anonymity. In particular, our work focuses on modeling both spatial and temporal distributions jointly for ride-hailing services. A Ride-Request Wasserstein Generative Adversarial Network (RR-WGAN) is proposed to generate plausible pick-up and drop-off geolocations. The generated ride-requests are extensively evaluated under a wide range of criteria we design, giving a comprehensive understanding of how the model performs. The proposed approach has achieved better performance than state-of-the-art methods in most scenarios. We believe this approach could provide value for ride-hailing service providers, research communities, and policy-makers."/>
    <x v="0"/>
    <s v="Transport"/>
    <x v="3"/>
    <s v="RR-WGAN"/>
    <x v="2"/>
    <b v="1"/>
    <m/>
    <n v="2021"/>
    <m/>
    <s v="https://ieeexplore.ieee.org/stamp/stamp.jsp?arnumber=9447372"/>
  </r>
  <r>
    <s v="IEEE_90"/>
    <b v="1"/>
    <s v="A Comparative Study of Video-Based Human Representations for American Sign Language Alphabet Generation"/>
    <x v="1"/>
    <s v="F. Xu; L. Chaudhary; L. Dong; S. Setlur; V. Govindaraju; I. Nwogu"/>
    <s v=""/>
    <s v="Sign language is a complex visual language, and automatic interpretations of sign language can facilitate communication involving deaf individuals. As one of the essential components of sign language, fingerspelling connects the natural spoken languages to the sign language and expands the scale of sign language vocabulary. In practice, it is challenging to analyze fingerspelling alphabets due to their signing speed and small motion range. The usage of synthetic data has the potential of further improving fingerspelling alphabets analysis at scale. In this paper, we evaluate how different video-based human representations perform in a framework for Alphabet Generation for American Sign Language (ASL). We tested three mainstream video-based human representations: two-stream inflated 3D ConvNet, 3D landmarks of body joints, and rotation matrices of body joints. We also evaluated the effect of different skeleton graphs and selected body joints. The generation process of ASL fingerspelling used a transformer-based Conditional Variational Autoencoder. To train the model, we collected ASL alphabet signing videos from 17 signers with dynamic alphabet signing. The generated alphabets were evaluated using automatic metrics of quality such as FID, and we also considered supervised metrics by recognizing the generated entries using Spatio-Temporal Graph Convolutional Networks. Our experiments show that using the rotation matrices of the upper body joints and the signing hand give the best results for the generation of ASL alphabet signing. Going forward, our goal is to produce articulated fingerspelling words by combining individual alphabets learned in this work."/>
    <x v="1"/>
    <m/>
    <x v="1"/>
    <m/>
    <x v="0"/>
    <m/>
    <m/>
    <n v="2024"/>
    <m/>
    <s v="https://ieeexplore.ieee.org/stamp/stamp.jsp?arnumber=10582020"/>
  </r>
  <r>
    <s v="IEEE_91"/>
    <b v="1"/>
    <s v="Characterizing the Performance of Spectroscopic Anomaly Detection and Identification Algorithms with a Synthetic Urban Search Dataset"/>
    <x v="1"/>
    <s v="A. C. Jones; M. S. Bandstra; T. H. Y. Joshi; J. M. Ghawaly; Y. S. Lai; B. J. Quiter"/>
    <s v=""/>
    <s v="The ability to characterize the performance of an anomaly detection/isotope identification algorithm is contingent on the diversity of scenarios present in the training, validation, and testing datasets. However, it is often infeasible to collect enough data to get good performance at operationally relevant false alarm rates. Instead, we can use Monte Carlo simulations to generate realistic synthetic data. Doing so allows us control over the source of radiation, its strength, its mass, and its shielding; the detector type, its energy resolution, and its location; and other environmental factors such as the ambient radioactivity from structures and materials present in urban scenes and environmental attenuation. As part of the Radiological Anomaly Detection And Identification (RADAI) and RADAI-extended (REX) projects, we have developed such a dataset with which we can characterize the performance of different approaches to spectroscopic anomaly detection and isotope identification. This paper will discuss the use of template matching algorithms (non-negative matrix factorization and multiplexed censored energy window) and more complex algorithms which exploit the time-series nature of the data (transformer-based neural networks) as benchmarks for characterizing the difficulty of the dataset. We show that the initial dataset was found to be too difficult for some sources and too easy for others, and we are currently using this feedback to improve the design of the dataset."/>
    <x v="1"/>
    <m/>
    <x v="1"/>
    <m/>
    <x v="0"/>
    <m/>
    <m/>
    <n v="2023"/>
    <m/>
    <s v="https://ieeexplore.ieee.org/stamp/stamp.jsp?arnumber=10337925"/>
  </r>
  <r>
    <s v="IEEE_92"/>
    <b v="1"/>
    <s v="Tabnet With Data Augmentation Apporach in Stock Return Prediction Task"/>
    <x v="1"/>
    <s v="W. Zhuohan"/>
    <s v="Stock Return Prediction;Deep Learning;Small Dataset Problem;Conditional Tabular Generative Adversarial Network;TabNet"/>
    <s v="Despite the advent of deep learning, stock return prediction task still has many challenges. Due to the scarcity of stock data, we adopt a GAN-based deep generative model to create synthetic data samples. To deal with the intrinsic low signal-to-noise ratio property of stock price time series, we formulate the return prediction as a supervised learning problem with tabular dataset, where we do feature engineering before training with a TabNet model. We conduct extensive experiments on real Chinese stock market with 6 different models, which proves that our proposed model makes larger profit and remains stability."/>
    <x v="1"/>
    <m/>
    <x v="1"/>
    <m/>
    <x v="0"/>
    <m/>
    <m/>
    <n v="2022"/>
    <m/>
    <s v="https://ieeexplore.ieee.org/stamp/stamp.jsp?arnumber=10016580"/>
  </r>
  <r>
    <s v="IEEE_93"/>
    <b v="1"/>
    <s v="Joint Signal Estimation and Nonlinear Topology Identification from Noisy Data with Missing Entries"/>
    <x v="1"/>
    <s v="K. Roy; L. M. Lopez-Ramos; B. Beferull-Lozano"/>
    <s v="Vector autoregression;nonlinear topology identification;invertible neural network;missing data"/>
    <s v="Topology identification from multiple time series has been proved to be useful for system identification, anomaly detection, denoising, and data completion. Vector autoregressive (VAR) methods have proved well in identifying directed topology from complex networks. The task of inferring topology in the presence of noise and missing observations has been studied for linear models. As a first approach to joint signal estimation and topology identification with a nonlinear model, this paper proposes a method to do so under the modelling assumption that signals are generated by a sparse VAR model in a latent space and then transformed by a set of invertible, component-wise nonlinearities. A non convex optimization problem is formed with lasso regularisation and solved via block coordinate descent (BCD). Initial experiments conducted on synthetic data sets show the identifying capability of the proposed method."/>
    <x v="1"/>
    <m/>
    <x v="1"/>
    <m/>
    <x v="0"/>
    <m/>
    <m/>
    <n v="2022"/>
    <m/>
    <s v="https://ieeexplore.ieee.org/stamp/stamp.jsp?arnumber=10051968"/>
  </r>
  <r>
    <s v="IEEE_94"/>
    <b v="1"/>
    <s v="A Designing Databases Framework for AI Training in Industrial Predictive Maintenance"/>
    <x v="1"/>
    <s v="G. M. Torres; A. R. R. Bessa; J. E. B. S. Linhares; M. O. Silva; A. V. Santos; M. D. M. Valadão; V. S. Menezes; E. V. C. U. Mattos; A. M. C. Pereira; A. P. Silva; A. C. Brito; R. J. S. Belem; R. S.F.; W. S.S.; C. B. Carvalho"/>
    <s v="Databases;PdM;AI models"/>
    <s v="In this work, conducted by two partners, called UFAM/CETELI and, Envision (TPV Group), we present a framework for sensing and versioning synthetic and real databases acquired at ENVISION’s factory industrial assets. These databases were used to train AI models to be applied in industrial predictive maintenance. The usage of real asset data improves AI models’ capacity to represent the assets’ actual behavior. The framework addresses different issues related to the generation and versioning of real and synthetic databases, including preprocessing, as well as statistical and time series analysis, applied respectively to real and synthetic data. The obtained databases were storage and versioned using DVC (Data Version Control) and Git. The results show that the framework allows the improvement of AI model accuracy as more data was acquired throughout the project."/>
    <x v="1"/>
    <m/>
    <x v="1"/>
    <m/>
    <x v="0"/>
    <m/>
    <m/>
    <n v="2024"/>
    <m/>
    <s v="https://ieeexplore.ieee.org/stamp/stamp.jsp?arnumber=10674079"/>
  </r>
  <r>
    <s v="IEEE_95"/>
    <b v="1"/>
    <s v="Track Boosting and Synthetic Data Aided Drone Detection"/>
    <x v="0"/>
    <s v="F. C. Akyon; O. Eryuksel; K. A. Ozfuttu; S. O. Altinuc"/>
    <s v=""/>
    <s v="As the usage of drones increases with lowered costs and improved drone technology, drone detection emerges as a vital object detection task. However, detecting distant drones under unfavorable conditions, namely weak contrast, long-range, low visibility, requires effective algorithms. Our method approaches the drone detection problem by fine-tuning a YOLOv5 model with real and synthetically generated data using a Kalman-based object tracker to boost detection confidence. Our results indicate that augmenting the real data with an optimal subset of synthetic data can increase the performance. Moreover, temporal information gathered by object tracking methods can increase performance further."/>
    <x v="2"/>
    <m/>
    <x v="1"/>
    <m/>
    <x v="0"/>
    <m/>
    <m/>
    <n v="2021"/>
    <n v="13"/>
    <s v="https://ieeexplore.ieee.org/stamp/stamp.jsp?arnumber=9663759"/>
  </r>
  <r>
    <s v="IEEE_96"/>
    <b v="1"/>
    <s v="Operating state assessment in distribution network based on empirical spectral analysis"/>
    <x v="1"/>
    <s v="Y. Chen; C. Ouzhu; L. Tang; C. Fu; X. Shi"/>
    <s v=""/>
    <s v="The operating state assessment is an important task in distribution network, result of which can offer support on the safety analysis and control decision. With the deployments of advanced supervisory control and data acquisition (SCADA) systems and micro-phasor measurement units (µPMU), massive amount of measurement data is collected, which makes it possible for the real-time operating state assessment of the entire system. In this paper, a data-driven approach is proposed for real-time operating state assessment in distribution networks. Firstly, spatio-temporal data set is formulated by arranging highdimensional synchrophasor measurements in chronological order. Based on the empirical spectral analysis of signal plus noise matrix using the Ring Law in the RMT, the mean spectral radius (MSR) is introduced to indicate the system state in macroscopic. The developed approach is sensitive to the variation of the system state and robust against random fluctuations and measurement errors. Cases on the synthetic data generated from IEEE standard test system validate the effectiveness of the approach."/>
    <x v="1"/>
    <m/>
    <x v="1"/>
    <m/>
    <x v="0"/>
    <m/>
    <m/>
    <n v="2022"/>
    <m/>
    <s v="https://ieeexplore.ieee.org/stamp/stamp.jsp?arnumber=10035274"/>
  </r>
  <r>
    <s v="IEEE_97"/>
    <b v="1"/>
    <s v="Localization of neural activity from neuromagnetic data using varying-support sources"/>
    <x v="1"/>
    <s v="C. Campi"/>
    <s v="Magnetoencephalography;Bayesian Tracking;varying support sources"/>
    <s v="Magnetoencephalography (MEG) and Electroencephalography (EEG) measure in a non-invasive way the magnetic field and the electrical potential, respectively, induced by cerebral activity. These instruments have an outstanding temporal resolution and the recorded data could provide interesting insights of the dynamics of neural currents. In order to get reliable information on the unknown neural currents from the data, we need to solve a ill-posed inverse problem: the operator involved in the formulation of the model linking the neural activity and the measured data is such that the solution of the inversion problem is not unique and does not depend continuously on the data. Moreover, the choice of the model for the source deeply affects the representation of the solution: a distributed model for neural currents can encompass complex, spread brain activity but could be not accurate in the representation of focal brain activity, while the representation with dipolar sources could not represent properly the activity generated by patches of cortex. In this work we propose a modified version of the Particle Filter we employed so far for MEG data analysis: in this implementation the support of the sources is not more fixed to be a dipole but can change back and forth to be distributed, adapting itself among the time samples to the best configuration. We test the method with ad hoc synthetic data."/>
    <x v="1"/>
    <m/>
    <x v="1"/>
    <m/>
    <x v="0"/>
    <m/>
    <m/>
    <n v="2020"/>
    <m/>
    <s v="https://ieeexplore.ieee.org/stamp/stamp.jsp?arnumber=9140577"/>
  </r>
  <r>
    <s v="IEEE_98"/>
    <b v="1"/>
    <s v="Multi-scale Feature Fusion for Efficient Video Deraining Algorithm"/>
    <x v="1"/>
    <s v="D. Yang; X. Du; M. Guo; Y. Wang; F. Xu"/>
    <s v="Video deraining;Attention mechanism;Feature fusion;Semi-supervised learning"/>
    <s v="Video deraining is a critical task in computer vision, as rain streaks degrade the image quality and affect the performance of outdoor vision tasks. Most existing methods are trained on synthetic data, making it difficult to simulate the diverse morphological features of rain in real scenes. For this reason, a video rain removal network with multi-scale feature fusion is proposed. Semi-supervised learning is used to combine synthetic and real data training, and the rain removal network is assisted by a rain streak generation network for rain removal. A multi-scale efficient channel attention mechanism is introduced into the rain removal network for feature fusion to capture spatial features and temporal correlations with less computational resources. Tested on the NTURain dataset, PSNR is improved by 1.73 dB and SSIM by 0.0060 compared to the state-of-the-art method. Experiments demonstrate that it shows good performance in both quantitative metrics and qualitative analysis."/>
    <x v="1"/>
    <m/>
    <x v="1"/>
    <m/>
    <x v="0"/>
    <m/>
    <m/>
    <n v="2024"/>
    <m/>
    <s v="https://ieeexplore.ieee.org/stamp/stamp.jsp?arnumber=10603780"/>
  </r>
  <r>
    <s v="IEEE_99"/>
    <b v="1"/>
    <s v="A Long Horizon Data Augmentation Technique to Produce Reliable Synthetic Battery Parameters"/>
    <x v="0"/>
    <s v="J. Channegowda; V. Maiya; C. Lingaraj"/>
    <s v=""/>
    <s v="Battery driven Electric Vehicles have created huge inroads into the conventional transportation sector over the past decade. Lowered cost and greater energy density numbers have encouraged many gasoline powered automakers to explore electrifying their future fleet of vehicles. State-of-Charge algo-rithm validation and inference has amassed a lot of commer-cial and research interest from the energy storage community. State-of-Charge essentially indicates the remaining range of the vehicle. Data driven techniques have enabled researchers to design accurate State-of-Charge computation algorithms but finite and restricted data availability is worrisome. This paper introduces a competent data augmentation technique which will help to generate error-free synthetic data. We show that such an approach greatly diminishes the limited data challenge. We release the code implementation of our work in the results section to allow reliable reproduction of our work by all battery data scientists. Code and data can be found at this URL: https://github.com/vageeshmaiya/Temporal-Fusion-Transformer"/>
    <x v="2"/>
    <s v="Transport"/>
    <x v="1"/>
    <m/>
    <x v="0"/>
    <m/>
    <m/>
    <n v="2024"/>
    <m/>
    <s v="https://ieeexplore.ieee.org/stamp/stamp.jsp?arnumber=10679009"/>
  </r>
  <r>
    <s v="IEEE_100"/>
    <b v="1"/>
    <s v="Laser Speckle Contrast Imaging for Plant and Seed Characterization"/>
    <x v="1"/>
    <s v="R. Kalibhat; R. Kulkarni; P. K. Mondal"/>
    <s v="Laser Speckle Contrast Imaging;temporal speckle correlation;plant characterization;seed viability"/>
    <s v="In this paper, we present a new laser speckle contrast analysis algorithm that relies on temporal correlations between speckle images. Our approach involves analyzing consecutive frames from a sequence of speckle images using the proposed algorithm to generate a speckle contrast map. To evaluate its performance, the algorithm is tested on synthetic data with known decorrelation parameters, as well as speckle image sequences obtained from experimental data recorded for plant and seed samples. A comparison with other reported methods demonstrates that our algorithm produces an enhanced contrast map while achieving improved computation performance."/>
    <x v="1"/>
    <m/>
    <x v="1"/>
    <m/>
    <x v="0"/>
    <m/>
    <m/>
    <n v="2024"/>
    <m/>
    <s v="https://ieeexplore.ieee.org/stamp/stamp.jsp?arnumber=10465783"/>
  </r>
  <r>
    <s v="IEEE_101"/>
    <b v="1"/>
    <s v="Deep Learning-Based Venous Gas Emboli Grade Classification in Doppler Ultrasound Audio Recordings"/>
    <x v="1"/>
    <s v="A. Azarang; D. Q. Le; A. H. Hoang; S. L. Blogg; P. A. Dayton; R. M. Lance; M. Natoli; A. Gatrell; F. Tillmans; R. E. Moon; P. Lindholm; V. Papadopoulou"/>
    <s v="Decompression bubble;decompression stress;diving research;squeeze-and-excitation deep learning model"/>
    <s v="Objective: Doppler ultrasound (DU) is used to detect venous gas emboli (VGE) post dive as a marker of decompression stress for diving physiology research as well as new decompression procedure validation to minimize decompression sickness risk. In this article, we propose the first deep learning model for VGE grading in DU audio recordings. Methods: A database of real-world data was assembled and labeled for the purpose of developing the algorithm, totaling 274 recordings comprising both subclavian and precordial measurements. Synthetic data was also generated by acquiring baseline DU signals from human volunteers and superimposing laboratory-acquired DU signals of bubbles flowing in a tissue mimicking material. A novel squeeze-and-excitation deep learning model was designed to effectively classify recordings on the 5-class Spencer scoring system used by trained human raters. Results: On the real-data test set, we show that synthetic data pretraining achieves average ordinal accuracy of 84.9% for precordial and 90.4% for subclavian DU which is a 24.6% and 26.2% increase over training with real-data and time-series augmentation only. The weighted kappa coefficients of agreement between the model and human ground truth were 0.74 and 0.69 for precordial and subclavian respectively, indicating substantial agreement similar to human inter-rater agreement for this type of data. Conclusion: The present work demonstrates the first application of deep-learning for DU VGE grading using a combination of synthetic and real-world data. Significance: The proposed method can contribute to accelerating DU analysis for decompression research."/>
    <x v="1"/>
    <m/>
    <x v="1"/>
    <m/>
    <x v="0"/>
    <m/>
    <m/>
    <n v="2023"/>
    <n v="1"/>
    <s v="https://ieeexplore.ieee.org/stamp/stamp.jsp?arnumber=9931413"/>
  </r>
  <r>
    <s v="IEEE_102"/>
    <b v="1"/>
    <s v="TimeGAN as a Simulator for Reinforcement Learning Training in Programmable Data Planes"/>
    <x v="0"/>
    <s v="T. C. Tavares; L. C. de Almeida; W. R. D. Silva; M. Chiesa; F. L. Verdi"/>
    <s v="Machine Learning;Generative Adversarial Networks;Autonomous Management"/>
    <s v="This study explores the application of Time Series GAN in a Programmable Data Plane (PDP) for enhancing Reinforcement Learning within the context of computer networks, particularly in video applications. We address various challenges, including dataset augmentation, balancing, and extended RL training times in real setups. By leveraging synthetic data generated by TimeGAN, we accelerate experimentation, enhance dataset diversity, and simplify RL model training, ultimately evaluating TimeGAN’s performance against real setups in resource optimization for PDPs using an RL agent. This research contributes by directly comparing GAN usage and real setups, bridging a gap in computer network literature, and highlighting a 99% similarity in Quality of Service achieved by an RL model trained with synthetic data, affirming TimeGAN’s potential as a valuable simulator without compromising RL training efficacy."/>
    <x v="0"/>
    <m/>
    <x v="0"/>
    <s v="TimeGAN"/>
    <x v="0"/>
    <m/>
    <m/>
    <n v="2024"/>
    <m/>
    <s v="https://ieeexplore.ieee.org/stamp/stamp.jsp?arnumber=10575112"/>
  </r>
  <r>
    <s v="IEEE_103"/>
    <b v="1"/>
    <s v="Diagnosing Spatiotemporal Traffic Anomalies With Low-Rank Tensor Autoregression"/>
    <x v="1"/>
    <s v="X. Wang; L. Sun"/>
    <s v="Spatiotemporal traffic data;anomaly detection;tensor learning"/>
    <s v="Traffic data collected from sensor networks often exhibit strong spatial correlations and recurrent temporal patterns. Learning these patterns and diagnosing anomalies in such spatiotemporal traffic data is critical to improving transportation systems and services. This paper proposes a dynamic framework to model spatiotemporal traffic data, with a particular application on diagnosing anomalies. Within the framework, we focus on characterizing the variation in system dynamics with a time-varying vector autoregressive model. We impose a low-rank tensor structure to model the collection of time-varying system matrices. As the temporal factor matrix captures the principal patterns/signatures across all time-varying system matrices, it is a useful tool to diagnose abnormal generative mechanisms and unexpected temporal patterns. We demonstrate the proposed tensor learning framework’s effectiveness by experimenting with a synthetic data set and real-world spatiotemporal traffic speed data set. The results show the superiority of the proposed model in uncovering anomalous traffic network dynamics."/>
    <x v="1"/>
    <m/>
    <x v="1"/>
    <m/>
    <x v="0"/>
    <m/>
    <m/>
    <n v="2021"/>
    <n v="9"/>
    <s v="https://ieeexplore.ieee.org/stamp/stamp.jsp?arnumber=9312441"/>
  </r>
  <r>
    <s v="IEEE_104"/>
    <b v="1"/>
    <s v="Deep Spatio-Temporal Network for Low SNR Cryo-EM Movie Frame Enhancement"/>
    <x v="0"/>
    <s v="X. Chong; H. Leung; Q. Li; J. Yao; N. Zhou"/>
    <s v="Cryo-EM Movie Generation;Movie Frame Enhancement;Deep Learning;Low SNR"/>
    <s v="Cryo-EM in single particle analysis is known to have low SNR and requires to utilize several frames of the same particle sample to restore one high-quality image for visualizing that particle. However, the low SNR of cryo-EM movie and motion caused by beam striking make the task very challenging. Video enhancement algorithms in computer vision shed new light on tackling such tasks by utilizing deep neural networks. However, they are designed for natural images with high SNR. Meanwhile, the lack of ground truth in cryo-EM movie seems to be one major limiting factor of the progress. Hence, we present a synthetic cryo-EM movie generation pipeline, which can produce realistic diverse cryo-EM movie datasets with low-SNR movie frames and multiple ground truth values. Then we propose a deep spatio-temporal network (DST-Net) for cryo-EM movie frame enhancement trained on our synthetic data. Spatial and temporal features are first extracted from each frame. Spatio-temporal fusion and high-resolution re-constructor are designed to obtain the enhanced output. For evaluation, we train our model on seven synthetic cryo-EM movie datasets and infer on real cryo-EM data. The experimental results show that DST-Net can achieve better enhancement performance both quantitatively and qualitatively compared with others."/>
    <x v="2"/>
    <m/>
    <x v="1"/>
    <m/>
    <x v="0"/>
    <m/>
    <m/>
    <n v="2024"/>
    <m/>
    <s v="https://ieeexplore.ieee.org/stamp/stamp.jsp?arnumber=10477553"/>
  </r>
  <r>
    <s v="IEEE_105"/>
    <b v="1"/>
    <s v="Motor Imagery Classification Enhancement using Generative Adversarial Networks for EEG Spectrum Image Generation"/>
    <x v="0"/>
    <s v="A. G. Habashi; A. M. Azab; S. Eldawlatly; G. M. Aly"/>
    <s v="EEG;GAN;Motor Imagery;Short Time Fourier Transform (STFT);BCI"/>
    <s v="The development of practical Brain-Computer Interface (BCI) systems has been hindered by significant issues related to data, specifically the lack of sufficient data needed for training. To address this challenge, generating synthetic data that mimics real recorded data has been proposed to augment the real data. One promising technique for data augmentation is through the use of Generative Adversarial Networks (GANs), which have been successfully applied in many other fields. This paper proposes a novel GAN-based approach for generating synthetic spectrum images of Motor Imagery (MI) Electroencephalogram (EEG). The proposed GAN is examined with two Convolutional Neural Network (CNN) architectures in the context of MI classification. Using the public dataset BCI competition IV, our findings reveal that the generated EEG spectrum images using GANs exhibit temporal, spectral, and spatial characteristics similar to the real ones. The average classification accuracy of right-hand versus left-hand MI using the proposed GAN/CNN models has improved to 76.71% with an enhancement of 2.5% in comparison to using the CNN applied to the real data only. These results suggest that using GANs could improve MI BCI systems with limited data."/>
    <x v="2"/>
    <m/>
    <x v="1"/>
    <m/>
    <x v="0"/>
    <m/>
    <m/>
    <n v="2023"/>
    <n v="3"/>
    <s v="https://ieeexplore.ieee.org/stamp/stamp.jsp?arnumber=10178849"/>
  </r>
  <r>
    <s v="IEEE_106"/>
    <b v="1"/>
    <s v="Learning From Synthetic Animals"/>
    <x v="0"/>
    <s v="J. Mu; W. Qiu; G. D. Hager; A. L. Yuille"/>
    <s v=""/>
    <s v="Despite great success in human parsing, progress for parsing other deformable articulated objects, like animals, is still limited by the lack of labeled data. In this paper, we use synthetic images and ground truth generated from CAD animal models to address this challenge. To bridge the domain gap between real and synthetic images, we propose a novel consistency-constrained semi-supervised learning method (CC-SSL). Our method leverages both spatial and temporal consistencies, to bootstrap weak models trained on synthetic data with unlabeled real images. We demonstrate the effectiveness of our method on highly deformable animals, such as horses and tigers. Without using any real image label, our method allows for accurate keypoint prediction on real images. Moreover, we quantitatively show that models using synthetic data achieve better generalization performance than models trained on real images across different domains in the Visual Domain Adaptation Challenge dataset. Our synthetic dataset contains 10+ animals with diverse poses and rich ground truth, which enables us to use the multi-task learning strategy to further boost models' performance."/>
    <x v="2"/>
    <m/>
    <x v="1"/>
    <m/>
    <x v="0"/>
    <m/>
    <m/>
    <n v="2020"/>
    <n v="76"/>
    <s v="https://ieeexplore.ieee.org/stamp/stamp.jsp?arnumber=9157335"/>
  </r>
  <r>
    <s v="IEEE_107"/>
    <b v="1"/>
    <s v="Comparing the Benefit of Synthetic Training Data for Various Automatic Speech Recognition Architectures"/>
    <x v="0"/>
    <s v="N. Rossenbach; M. Zeineldeen; B. Hilmes; R. Schlüter; H. Ney"/>
    <s v="speech recognition;text-to-speech;semi-supervised training;architecture comparison"/>
    <s v="Recent publications on automatic-speech-recognition (ASR) have a strong focus on attention encoder-decoder (AED) architectures which tend to suffer from over-fitting in low resource scenarios. One solution to tackle this issue is to generate synthetic data with a trained text-to-speech system (TTS) if additional text is available. This was successfully applied in many publications with AED systems, but only very limited in the context of other ASR architectures. We investigate the effect of varying pre-processing, the speaker embedding and input encoding of the TTS system w.r.t. the effectiveness of the synthesized data for AED-ASR training. Additionally, we also consider internal language model subtraction for the first time, resulting in up to 38% relative improvement. We compare the AED results to a state-of-the-art hybrid ASR system, a monophone based system using connectionist-temporal-classification (CTC) and a monotonic transducer based system. We show that for the later systems the addition of synthetic data has no relevant effect, but they still outperform the AED systems on LibriSpeech-100h. We achieve a final word-error-rate of 3.3%/10.0% with a hybrid system on the clean/noisy test-sets, surpassing any previous state-of-the-art systems on Librispeech-100h that do not include unlabeled audio data."/>
    <x v="2"/>
    <m/>
    <x v="1"/>
    <m/>
    <x v="0"/>
    <m/>
    <m/>
    <n v="2021"/>
    <n v="3"/>
    <s v="https://ieeexplore.ieee.org/stamp/stamp.jsp?arnumber=9688255"/>
  </r>
  <r>
    <s v="IEEE_108"/>
    <b v="1"/>
    <s v="SCINeRF: Neural Radiance Fields from a Snapshot Compressive Image"/>
    <x v="1"/>
    <s v="Y. Li; X. Wang; P. Wang; X. Yuan; P. Liu"/>
    <s v="Computational Imagimg;3D from Single Image"/>
    <s v="In this paper, we explore the potential of Snapshot Compressive Imaging (SCI) technique for recovering the underlying 3D scene representation from a single temporal compressed image. SCI is a cost-effective method that enables the recording of high-dimensional data, such as hyperspectral or temporal information, into a single image using low- cost 2D imaging sensors. To achieve this, a series of specially designed 2D masks are usually employed, which not only reduces storage requirements but also offers potential privacy protection. Inspired by this, to take one step further, our approach builds upon the powerful 3D scene representation capabilities of neural radiance fields (NeRF). Specifically, we formulate the physical imaging process of SCI as part of the training of NeRF, allowing us to exploit its impressive performance in capturing complex scene structures. To assess the effectiveness of our method, we conduct extensive evaluations using both synthetic data and real data captured by our SCI system. Extensive experimental results demonstrate that our proposed approach sur- passes the state-of-the-art methods in terms of image re- construction and novel view image synthesis. Moreover, our method also exhibits the ability to restore high frame- rate multi-view consistent images by leveraging SCI and the rendering capabilities of NeRF. The code is available at https://github.com/WU-CVGL/SCINeRF."/>
    <x v="1"/>
    <m/>
    <x v="1"/>
    <m/>
    <x v="0"/>
    <m/>
    <m/>
    <n v="2024"/>
    <m/>
    <s v="https://ieeexplore.ieee.org/stamp/stamp.jsp?arnumber=10656968"/>
  </r>
  <r>
    <s v="IEEE_109"/>
    <b v="1"/>
    <s v="PALLAS: Penalized mAximum LikeLihood and pArticle Swarms for Inference of Gene Regulatory Networks From Time Series Data"/>
    <x v="0"/>
    <s v="Y. Tan; F. B. L. Neto; U. B. Neto"/>
    <s v="Gene regulatory network;partially-observable Boolean dynamical system;penalized maximum likelihood;particle swarms;PALLAS"/>
    <s v="We present PALLAS, a practical method for gene regulatory network (GRN) inference from time series data, which employs penalized maximum likelihood and particle swarms for optimization. PALLAS is based on the Partially-Observable Boolean Dynamical System (POBDS) model and thus does not require ad-hoc binarization of the data. The penalty in the likelihood is a LASSO regularization term, which encourages the resulting network to be sparse. PALLAS is able to scale to networks of realistic size under no prior knowledge, by virtue of a novel continuous-discrete Fish School Search particle swarm algorithm for efficient simultaneous maximization of the penalized likelihood over the discrete space of networks and the continuous space of observational parameters. The performance of PALLAS is demonstrated by a comprehensive set of experiments using synthetic data generated from real and artificial networks, as well as real time series microarray and RNA-seq data, where it is compared to several other well-known methods for gene regulatory network inference. The results show that PALLAS can infer GRNs more accurately than other methods, while being capable of working directly on gene expression data, without need of ad-hoc binarization. PALLAS is a fully-fledged program, written in python, and available on GitHub (https://github.com/yukuntan92/PALLAS)."/>
    <x v="2"/>
    <m/>
    <x v="1"/>
    <m/>
    <x v="0"/>
    <m/>
    <m/>
    <n v="2022"/>
    <n v="2"/>
    <s v="https://ieeexplore.ieee.org/stamp/stamp.jsp?arnumber=9253624"/>
  </r>
  <r>
    <s v="IEEE_110"/>
    <b v="1"/>
    <s v="A Comparison of Two Methods for Simulating Spatial Coherence-Based Motion Estimation"/>
    <x v="0"/>
    <s v="T. E. Blanford; D. C. Brown; R. J. Meyer"/>
    <s v="Along-track motion estimation;correlation velocity log;micronavigation;spatial coherence"/>
    <s v="Sonar systems, such as correlation velocity logs and synthetic aperture sonars, may exploit the spatial coherence of seafloor scattering for navigation. Motion estimation algorithms find the ping-to-ping displacement within the plane of an array using the magnitude of the complex correlation coefficient as an estimator of spatial coherence. Simulation of these systems requires large amounts of spatially coherent data. Therefore, methods used to simulate spatially coherent data for evaluating these algorithms should accurately describe the probability density function of the spatial coherence estimator. Several methods have been proposed for modeling and simulation of the spatial coherence of seafloor scattering. One method uses discretized time series models, such as point or facet-based models, to describe the seafloor as an ensemble of scattering elements and generate synthetic data in the time domain. The simulated time series data is used to compute the sample correlation coefficients required by the motion estimation algorithms. Such models, however, are often computationally burdensome. An alternative method directly simulates the sample covariance using Monte Carlo draws from a complex Wishart distribution. Sample correlation coefficients are computed from the random covariance matrices. The two types of methods are compared for the simulation of 200 kHz sonar array oriented at normal incidence to the seafloor. The simulated data are shown to be equivalent for the purposes of motion estimation. There are significant computational advantages, however, to using the complex Wishart-based Monte Carlo approach."/>
    <x v="2"/>
    <m/>
    <x v="1"/>
    <m/>
    <x v="0"/>
    <m/>
    <m/>
    <n v="2023"/>
    <m/>
    <s v="https://ieeexplore.ieee.org/stamp/stamp.jsp?arnumber=10229990"/>
  </r>
  <r>
    <s v="IEEE_111"/>
    <b v="1"/>
    <s v="Synthetic PPG Signal Generation to Improve Coronary Artery Disease Classification: Study With Physical Model of Cardiovascular System"/>
    <x v="0"/>
    <s v="O. Mazumder; R. Banerjee; D. Roy; S. Bhattacharya; A. Ghose; A. Sinha"/>
    <s v="Cardiac computational model;coronary artery disease;photoplethysmogram;synthetic data;variational autoencoder"/>
    <s v="This paper presents a novel approach of generating synthetic Photoplethysmogram (PPG) data using a physical model of the cardiovascular system to improve classifier performance with a combination of synthetic and real data. The physical model is an in-silico cardiac computational model, consisting of a four-chambered heart with electrophysiology, hemodynamic, and blood pressure auto-regulation functionality. Starting with a small number of measured PPG data, the cardiac model is used to synthesize healthy as well as PPG time-series pertaining to coronary artery disease (CAD) by varying pathophysiological parameters. A Variational Autoencoder (VAE) structure is proposed to derive a statistical feature space for CAD classification. Results are presented in two perspectives namely, (i) using artificially reduced real disease data and (ii) using all the real disease data. In both cases, by augmenting with the synthetic data for training, the performance (sensitivity, specificity) of the classifier changes from (i) (0.65, 1) to (1, 0.9) and (ii) (1, 0.95) to (1, 1). The proposed hybrid approach of combining physical modelling and statistical feature space selection generates realistic PPG data with pathophysiological interpretation and can outperform a baseline Generative Adversarial Network (GAN) architecture with a relatively small amount of real data for training. This proposed method could aid as a substitution technique for handling the problem of bulk data required for training machine learning algorithms for cardiac health-care applications."/>
    <x v="2"/>
    <s v="Health"/>
    <x v="0"/>
    <s v="VAE"/>
    <x v="0"/>
    <m/>
    <m/>
    <n v="2022"/>
    <n v="17"/>
    <s v="https://ieeexplore.ieee.org/stamp/stamp.jsp?arnumber=9699075"/>
  </r>
  <r>
    <s v="IEEE_112"/>
    <b v="1"/>
    <s v="Neural Continuous-Time Markov Models"/>
    <x v="0"/>
    <s v="M. Reeves; H. S. Bhat"/>
    <s v="System Identification;Continuous-Time Markov Chains;Neural Networks;Parameter Estimation"/>
    <s v="Continuous-time Markov chains are used to model stochastic systems where transitions can occur at irregular times, e.g., birth-death processes, chemical reaction networks, population dynamics, and gene regulatory networks. We develop a method to learn a continuous-time Markov chain’s transition rate functions from fully observed time series. In contrast with existing methods, our method allows for transition rates to depend nonlinearly on both state variables and external covariates. The Gillespie algorithm is used to generate trajectories of stochastic systems where propensity functions (reaction rates) are known. Our method can be viewed as the inverse: given trajectories of a stochastic reaction network, we generate estimates of the propensity functions. While previous methods used linear or log-linear methods to link transition rates to covariates, we use neural networks, increasing the capacity and potential accuracy of learned models. In the chemical context, this enables the method to learn propensity functions from non-mass-action kinetics. We test our method with synthetic data generated from a variety of systems with known transition rates. We show that our method learns these transition rates with considerably more accuracy than log-linear methods, in terms of mean absolute error between ground truth and predicted transition rates. We also demonstrate an application of our methods to open-loop control of a continuous-time Markov chain."/>
    <x v="2"/>
    <m/>
    <x v="3"/>
    <m/>
    <x v="0"/>
    <m/>
    <m/>
    <n v="2023"/>
    <m/>
    <s v="https://ieeexplore.ieee.org/stamp/stamp.jsp?arnumber=10079202"/>
  </r>
  <r>
    <s v="IEEE_113"/>
    <b v="1"/>
    <s v="Synthetic Geomagnetic Field Data Creation for Geomagnetic Disturbance Studies using Time-series Generative Adversarial Networks"/>
    <x v="0"/>
    <s v="A. Zhang; P. Dehghanian; M. Stevens; J. Snodgrass; T. Overbye"/>
    <s v="Geomagnetic Disturbances;Magnetometer;Geomagnetic Field;Geomagnetically Induced Current;Machine Learning;Neural Networks;Generative Adversarial Networks"/>
    <s v="A key challenge to Geomagnetic Disturbance (GMD) studies is the scarcity of severe geomagnetic field data available to researchers due to its low event occurrence. This study aims to address this challenge by first creating realistic “synthetic” data that represents the geomagnetic field fluctuations caused by recent GMD events. This paper utilizes a machine-learning approach to generate synthetic geomagnetic field data. Specifically, the application and preliminary results of a modified form of the generative adversarial network (GAN) to create time-series synthetic geomagnetic field data of three different severities are described here. The purpose of this paper is to document the first step towards creating severe synthetic geomagnetic field data to advance power system research. Future studies beyond this paper will extend on this work to generate data representing severe GMD storms."/>
    <x v="0"/>
    <s v="Natural Disaster"/>
    <x v="3"/>
    <s v="GAN"/>
    <x v="2"/>
    <b v="1"/>
    <m/>
    <n v="2023"/>
    <m/>
    <s v="https://ieeexplore.ieee.org/stamp/stamp.jsp?arnumber=10078544"/>
  </r>
  <r>
    <s v="IEEE_114"/>
    <b v="1"/>
    <s v="Synthetic Data Generation and Sampling for Online Training of DNNs in Manufacturing Supervised Learning Problems"/>
    <x v="0"/>
    <s v="Y. Zeng; P. Thiyagarajan; B. M. Chan; R. Jin"/>
    <s v="Deep Neural Networks;Industrial Internet;Data Generation;Data Sampling"/>
    <s v="The deployment of Industrial Internet offers abundant passive data from manufacturing systems and networks, which enables data-driven modeling with high-data-demand, advanced statistical models such as Deep Neural Networks (DNNs). Deep Neural Networks (DNNs) have proven to be remarkably effective in supervised learning in critical manufacturing applications, such as AI-enabled automatic inspection, quality modeling, etc. However, there is a lack of performance guarantee of DNN models primarily due to data class imbalance, shifting distribution, and multi-modality variables (e.g., time series and images) in training and testing datasets collected in manufacturing. Inspired by active data generation through Design of Experiments (DoE) and passive observational data collection for manufacturing data analytics, we propose a SynthetIc Data gEneration and Sampling (SIDES) framework, to provide adequate DNN model performance through the improvement of training data preparation. In the SIDES framework, a bi-level Hierarchical Contextual Bandits is proposed to provide a scientific way to integrate DoE and observational data sampling, which optimizes DNNs' online learning performance. Multimodality-Aligned Variational Autoencoder transforms the multimodal predictors from manufacturing into a shared low-dimensional latent space for controlled data generation from DoE and effective sampling from observational data. The merits of SIDES are evaluated by a real case study of printed electronics with a binary multimodal data classification problem. Results show the advantages of the cost-effective integration of DoE in improving the DNNs' online learning performance."/>
    <x v="0"/>
    <s v="Manufacturing"/>
    <x v="0"/>
    <s v="VAE"/>
    <x v="0"/>
    <m/>
    <m/>
    <n v="2023"/>
    <m/>
    <s v="https://ieeexplore.ieee.org/stamp/stamp.jsp?arnumber=10260330"/>
  </r>
  <r>
    <s v="IEEE_115"/>
    <b v="1"/>
    <s v="Synthetic Sensor Measurement Generation With Noise Learning and Multi-Modal Information"/>
    <x v="0"/>
    <s v="F. Romanelli; F. Martinelli"/>
    <s v="Convolutional neural networks (CNNs);deep neural networks (DNNs);denoising autoencoder (DAE);long short-term memory (LSTM);artificial neural networks (ANNs);machine learning (ML)"/>
    <s v="Deep learning has transformed data generation, particularly in creating synthetic sensor data. This capability is invaluable in fields like autonomous driving, robotics, and computer science. To achieve this, we train models using real data, enabling them to replicate sensor data closely. These models introduce variations and noise, enhancing diversity and realism. Prominent techniques, including generative adversarial networks (GANs), variational autoencoders (VAEs), and recurrent neural networks (RNNs), excel in generating synthetic sensor data. Our paper focuses on Autoregressive Convolutional Recurrent Neural Networks (CRNN) for Multivariate Time Series Prediction. We incorporate Denoising Autoencoders (DAE) to mimic real-world noise characteristics. Our model is trained and validated using Ultra Wide Band (UWB) and Ultra High-Frequency Radio Frequency Identification (UHF-RFID) sensor data. It integrates sensor measurements and diverse information sources to produce synthetic data complementing real-world data. While demonstrated with UHF-RFID and UWB sensors, these techniques extend to industrial automation, healthcare and environmental monitoring. While our methodology exhibits broad potential, we present practical demonstrations with UHF-RFID and UWB sensors. Our deep neural network model allows researchers to construct datasets for algorithm validation, eliminating the need for costly and time-consuming data collection."/>
    <x v="0"/>
    <s v="Transport"/>
    <x v="3"/>
    <s v="CRNN + DAE"/>
    <x v="3"/>
    <b v="1"/>
    <m/>
    <n v="2023"/>
    <m/>
    <s v="https://ieeexplore.ieee.org/stamp/stamp.jsp?arnumber=10278111"/>
  </r>
  <r>
    <s v="IEEE_116"/>
    <b v="1"/>
    <s v="Efficient Variational Bayes Learning of Graphical Models With Smooth Structural Changes"/>
    <x v="1"/>
    <s v="H. Yu; S. Wu; J. Dauwels"/>
    <s v="Graphical models;structural changes;variational inference;simulated annealing;inverse spectral density matrices"/>
    <s v="Estimating a sequence of dynamic undirected graphical models, in which adjacent graphs share similar structures, is of paramount importance in various social, financial, biological, and engineering systems, since the evolution of such networks can be utilized for example to spot trends, detect anomalies, predict vulnerability, and evaluate the impact of interventions. Existing methods for learning dynamic graphical models require the tuning parameters that control the graph sparsity and the temporal smoothness to be selected via brute-force grid search. Furthermore, these methods are computationally burdensome with time complexity $\mathcal {O}(NP^3)$O(NP3) for $P$P variables and $N$N time points. As a remedy, we propose a low-complexity tuning-free Bayesian approach, named BASS. Specifically, we impose temporally dependent spike and slab priors on the graphs such that they are sparse and varying smoothly across time. An efficient variational inference algorithm based on natural gradients is then derived to learn the graph structures from the data in an automatic manner. Owing to the pseudo-likelihood and the mean-field approximation, the time complexity of BASS is only $\mathcal {O}(NP^2)$O(NP2). To cope with the local maxima problem of variational inference, we resort to simulated annealing and propose a method based on bootstrapping of the observations to generate the annealing noise. We provide numerical evidence that BASS outperforms existing methods on synthetic data in terms of structure estimation, while being more efficient especially when the dimension $P$P becomes high. We further apply the approach to the stock return data of 78 banks from 2005 to 2013 and find that the number of edges in the financial network as a function of time contains three peaks, in coincidence with the 2008 global financial crisis and the two subsequent European debt crisis. On the other hand, by identifying the frequency-domain resemblance to the time-varying graphical models, we show that BASS can be extended to learning frequency-varying inverse spectral density matrices, and further yields graphical models for multivariate stationary time series. As an illustration, we analyze scalp EEG signals of patients at the early stages of Alzheimer’s disease (AD) and show that the brain networks extracted by BASS can better distinguish between the patients and the healthy controls."/>
    <x v="1"/>
    <m/>
    <x v="1"/>
    <m/>
    <x v="0"/>
    <m/>
    <m/>
    <n v="2023"/>
    <n v="2"/>
    <s v="https://ieeexplore.ieee.org/stamp/stamp.jsp?arnumber=9672718"/>
  </r>
  <r>
    <s v="IEEE_117"/>
    <b v="1"/>
    <s v="On Crop Growth and InSAR Closure Phases"/>
    <x v="1"/>
    <s v="Y. Yuan; M. Kleinherenbrink; P. López-Dekker"/>
    <s v="Closure phases;plant development;propagation model;skewed motion model"/>
    <s v="The closure phase, which is a circular summation of the phases of the three multilooked interferograms, comprises a geophysical component and phase noise. In agricultural regions of southern Spain, encompassing both open crop fields and greenhouses, the closure phases constructed from Sentinel-1 acquisitions consistently exhibit positive signatures. The evolution of these observations appears to be related to the phenological stages of plants, as evidenced by crop calendars. Moreover, the signatures of closure phases stand out as a potential indicator of vegetation development under dense vegetation conditions when compared with coherence and normalized radar cross section (NRCS). Two existing models, one based on dielectric variation in the subsurface and another on volume scattering combined with perpendicular baselines, do not explain observed time series. Therefore, the presence of these positive closure phases implies the existence of supplementary factors contributing to closure phases associated with plant development. In this context, we explore two potential factors: variations in dielectric properties within crop canopies and the line-of-sight (LoS) motion of crops. These factors are considered to establish connections between temporal changes in vegetation parameters and observed closure phase signatures. Regarding the first factor, we characterize the crop canopies using the dielectric constant of an equivalent medium, thereby capturing changes in wave propagation within the canopies due to leaves and vertical stalks’ development throughout the crop growth stages. We then model their contributions to closure phases in a manner analogous to an existing soil moisture model. Using realistic vegetation parameters derived from in situ measurements, this forward model generates synthetic data comparable in magnitude to the observations. As for the second factor, we propose an additional contributing mechanism to closure phases—skewed motion in the radar LoS direction induced by plant growth. This motion model is mathematically verified under a small-motion approximation. Both the models offer valuable insights into the origins of geophysical closure phases."/>
    <x v="1"/>
    <m/>
    <x v="1"/>
    <m/>
    <x v="0"/>
    <m/>
    <m/>
    <n v="2024"/>
    <m/>
    <s v="https://ieeexplore.ieee.org/stamp/stamp.jsp?arnumber=10606278"/>
  </r>
  <r>
    <s v="IEEE_118"/>
    <b v="1"/>
    <s v="A Novel Approach for Modeling Spatial and Temporal Correlations of PV Generation Applied to Prosumer Virtual Power Plants"/>
    <x v="1"/>
    <s v="T. Power; G. Verbič"/>
    <s v="Distributed energy resources;prosumers;rooftop PV;virtual power plants;Bayesian vector autoregression;kernel density estimation;correlation estimation;matrix completion"/>
    <s v="Virtual Power Plants (VPPs) play a crucial role in the increasing grid and market integration of distributed energy resources. However, as VPP complexity and geographic scale increase, the variable nature of PV generation makes accurate prediction of the VPP aggregate output challenging. The problem is further exacerbated by the paucity of smart meter data, making some prosumers unobservable to the VPP aggregator. To address these challenges, we propose a Bayesian Vector Autoregression approach to quantify the generation variance of a VPP consisting of an aggregation of residential rooftop PV systems spread over a large geographical area. The key idea is to generate synthetic data for unobserved prosumers using observed prosumers’ local correlation microstructure and temporal cross-correlation, allowing the simulation of the VPP output. We demonstrate the efficacy of the proposed approach by using two different Australian data sets. We study two use cases, considering the impact of the level of prosumer observability and the VPP size on the variance of the aggregate VPP output. Compared to the existing approaches, the proposed nonparametric approach provides a more accurate forecast of VPP output variance, allowing the VPP operator to manage market risk better."/>
    <x v="1"/>
    <m/>
    <x v="1"/>
    <m/>
    <x v="0"/>
    <m/>
    <m/>
    <n v="2024"/>
    <m/>
    <s v="https://ieeexplore.ieee.org/stamp/stamp.jsp?arnumber=10640112"/>
  </r>
  <r>
    <s v="IEEE_119"/>
    <b v="1"/>
    <s v="5GT-GAN: Enhancing Data Augmentation for 5G-Enabled Mobile Edge Computing in Smart Cities"/>
    <x v="0"/>
    <s v="C. Pandey; V. Tiwari; A. L. Imoize; C. -T. Li; C. -C. Lee; D. S. Roy"/>
    <s v="5GT-GAN;smart city;multi-access edge computing (MEC);Internet of Things (IoT);generative adversarial networks;synthetic data"/>
    <s v="This paper introduces 5GT-GAN, a novel approach leveraging generative adversarial networks (GANs) to create synthetic mobile Internet traffic data, particularly tailored to smart city applications. Given the challenges of data scarcity and privacy concerns in the context of 5G, generating synthetic data becomes a crucial aspect for effectively deploying AI-driven systems in real-world scenarios. 5GT-GAN integrates unsupervised GAN schemes with the ability to manage temporal dynamics through supervised autoregressive models, successfully generating large-scale synthetic mobile Internet traffic data. Our experimental results illustrate the superior performance of 5GT-GAN in terms of mean squared error (MSE) and mean absolute error (MAE) compared to traditional models. The use of “Train Synthetic Test Real” (TSTR) and “Train Real Test Synthetic” (TRTS) methodologies affirmed the model’s effectiveness with (0.0023 MAE, 0.0074 MSE) and (0.0045 MAE, 0.0092 MSE) respectively. Moreover, the model’s runtime complexity of O(n log n) emphasized its efficiency in handling larger datasets, an edge over traditional models. The study also identifies potential future work in augmenting data for traffic prediction and integrating self-attention mechanisms to enhance the capabilities of the model further."/>
    <x v="0"/>
    <s v="Tech"/>
    <x v="3"/>
    <s v="5GT-GAN"/>
    <x v="2"/>
    <b v="1"/>
    <m/>
    <n v="2023"/>
    <m/>
    <s v="https://ieeexplore.ieee.org/stamp/stamp.jsp?arnumber=10298233"/>
  </r>
  <r>
    <s v="IEEE_120"/>
    <b v="1"/>
    <s v="1000 FPS HDR Video with a Spike-RGB Hybrid Camera"/>
    <x v="1"/>
    <s v="Y. Chang; C. Zhou; Y. Hong; L. Hu; C. Xu; T. Huang; B. Shi"/>
    <s v="Computational imaging"/>
    <s v="Capturing high frame rate and high dynamic range (HFR&amp;HDR) color videos in high-speed scenes with conventional frame-based cameras is very challenging. The increasing frame rate is usually guaranteed by using shorter exposure time so that the captured video is severely interfered by noise. Alternating exposures can alleviate the noise issue but sacrifice frame rate due to involving long-exposure frames. The neuromorphic spiking camera records high-speed scenes of high dynamic range without colors using a completely different sensing mechanism and visual representation. We introduce a hybrid camera system composed of a spiking and an alternating-exposure RGB camera to capture HFR&amp;HDR scenes with high fidelity. Our insight is to bring each camera's superiority into full play. The spike frames, with accurate fast motion information encoded, are firstly reconstructed for motion representation, from which the spike-based optical flows guide the recovery of missing temporal information for long-exposure RGB images while retaining their reliable color appearances. With the strong temporal constraint estimated from spike trains, both missing and distorted colors cross RGB frames are recovered to generate time-consistent and HFR color frames. We collect a new Spike-RGB dataset that contains 300 sequences of synthetic data and 20 groups of real-world data to demonstrate 1000 FPS HDR videos outperforming HDR video reconstruction methods and commercial high-speed cameras."/>
    <x v="1"/>
    <m/>
    <x v="1"/>
    <m/>
    <x v="0"/>
    <m/>
    <m/>
    <n v="2023"/>
    <n v="5"/>
    <s v="https://ieeexplore.ieee.org/stamp/stamp.jsp?arnumber=10203759"/>
  </r>
  <r>
    <s v="IEEE_121"/>
    <b v="1"/>
    <s v="Lightmyography Based Decoding of Human Intention Using Temporal Multi-Channel Transformers"/>
    <x v="1"/>
    <s v="R. V. Godoy; A. Dwivedi; M. Shahmohammadi; M. Liarokapis"/>
    <s v=""/>
    <s v="For the development of muscle-machine interfaces (MuMIs), researchers have relied mainly on Electromyography (EMG) signals. However, these signals require complex hardware systems, as well as specialized signal processing and feature extraction methods. To overcome these issues, in our previous work, we proposed a novel MuMI for decoding human intention and motion, called Lightmyography (LMG). To improve the performance of this interface even further, in this work, we employ two novel deep learning techniques called Temporal Multi-Channel Transformer (TMC-T) and Temporal Multi-Channel Vision Transformer (TMC-ViT) for the classification of hand gestures based on the LMG data. The performance of these two Transformer-based methods is evaluated and compared with other well-known deep learning and classical machine learning methods. This work also addresses the influence of varying parameters defined during the training phase of decoding models, such as the size and shape of the input data packet. A series of data augmentation techniques were also employed to generate synthetic data and increase the dataset size so as to train deep learning models more efficiently."/>
    <x v="1"/>
    <m/>
    <x v="1"/>
    <m/>
    <x v="0"/>
    <m/>
    <m/>
    <n v="2022"/>
    <n v="4"/>
    <s v="https://ieeexplore.ieee.org/stamp/stamp.jsp?arnumber=9981514"/>
  </r>
  <r>
    <s v="IEEE_122"/>
    <b v="1"/>
    <s v="Multisubject Task-Related fMRI Data Processing via a Two-Stage Generalized Canonical Correlation Analysis"/>
    <x v="1"/>
    <s v="P. A. Karakasis; A. P. Liavas; N. D. Sidiropoulos; P. G. Simos; E. Papadaki"/>
    <s v="fMRI;generalized CCA;MAX-VAR"/>
    <s v="Functional magnetic resonance imaging (fMRI) is one of the most popular methods for studying the human brain. Task-related fMRI data processing aims to determine which brain areas are activated when a specific task is performed and is usually based on the Blood Oxygen Level Dependent (BOLD) signal. The background BOLD signal also reflects systematic fluctuations in regional brain activity which are attributed to the existence of resting-state brain networks. We propose a new fMRI data generating model which takes into consideration the existence of common task-related and resting-state components. We first estimate the common task-related temporal component, via two successive stages of generalized canonical correlation analysis and, then, we estimate the common task-related spatial component, leading to a task-related activation map. The experimental tests of our method with synthetic data reveal that we are able to obtain very accurate temporal and spatial estimates even at very low Signal to Noise Ratio (SNR), which is usually the case in fMRI data processing. The tests with real-world fMRI data show significant advantages over standard procedures based on General Linear Models (GLMs)."/>
    <x v="1"/>
    <m/>
    <x v="1"/>
    <m/>
    <x v="0"/>
    <m/>
    <m/>
    <n v="2022"/>
    <n v="3"/>
    <s v="https://ieeexplore.ieee.org/stamp/stamp.jsp?arnumber=9778969"/>
  </r>
  <r>
    <s v="IEEE_123"/>
    <b v="1"/>
    <s v="Centroids Triplet Network and Temporally-Consistent Embeddings for In-Situ Object Recognition"/>
    <x v="1"/>
    <s v="M. Lagunes-Fortiz; D. Damen; W. Mayol-Cuevas"/>
    <s v=""/>
    <s v="This work proposes learning to recognize objects from a small number of training examples collected and deployed in-situ. That is, from data collected where the objects are commonly placed or being used, perhaps after first encountering them, the learning algorithm immediately is able to recognize them again. We refer to this method-ology as in-situ learning, and it opposes to the conventional methodology of using complex data acquisition mechanisms, such as rotating tables or synthetic data, to build a large-scale dataset for training convolutional neural networks (ConvNets). To learn in-situ, we propose a novel loss function that generates discriminative features for known and unseen objects, by utilizing a regularization term that reduces the distance between features and their manifold centroid. Additionally, we propose a temporal filter that is particularly useful to quickly react to appearing objects on the scene, which depending on the distance between neighboring video-frame features, it applies a weighted average between the current and the previous frame. Our framework achieves state-of-the-art accuracy for in-situ and on-the-fly learning, for the case of known objects achieves an average increase in accuracy of 3.01%, an increase of 3.3% for novel objects, and an average increase of 7.07% for the combined case, compared with the closest baseline. Utilizing the temporal filtering, led to a further increase in accuracy against nuisances of 7.32% for the known and novels objects case."/>
    <x v="1"/>
    <m/>
    <x v="1"/>
    <m/>
    <x v="0"/>
    <m/>
    <m/>
    <n v="2020"/>
    <m/>
    <s v="https://ieeexplore.ieee.org/stamp/stamp.jsp?arnumber=9341050"/>
  </r>
  <r>
    <s v="IEEE_124"/>
    <b v="1"/>
    <s v="Towards Realistic Financial Time Series Generation via Generative Adversarial Learning"/>
    <x v="0"/>
    <s v="M. Dogariu; L. -D. Ştefan; B. A. Boteanu; C. Lamba; B. Ionescu"/>
    <s v="financial;time series;fintech;adversarial;GAN;generation"/>
    <s v="Training network models to accurately respond to market fluctuations requires access to vast amounts of data. Data availability is strictly bound to the market's evolution, which updates only on a daily basis. In this paper, we propose several solutions based on Generative Adversarial Networks for providing artificially generated time series data with realistic properties. The main challenge here is the specificity of the target data, which has properties that are difficult to control and have wide variations in time, e.g., central moment statistics, autocorrelation or cluster volatility. Another contribution is in assessing the quality of synthetic data, in general, as there is no standard metric for this. Experimental validation is carried out on real-world financial data retrieved from the US stock market."/>
    <x v="0"/>
    <s v="Finance"/>
    <x v="2"/>
    <s v="GAN"/>
    <x v="0"/>
    <m/>
    <m/>
    <n v="2021"/>
    <n v="4"/>
    <s v="https://ieeexplore.ieee.org/stamp/stamp.jsp?arnumber=9616176"/>
  </r>
  <r>
    <s v="IEEE_125"/>
    <b v="1"/>
    <s v="Becalm: Intelligent Monitoring of Respiratory Patients"/>
    <x v="1"/>
    <s v="J. A. Recio-Garcia; B. Diaz-Agudo; A. Acuaviva"/>
    <s v="Case-based Reasoning;eXplainable Artificial Intelligence;Artificial Intelligence of Things;non-invasive respiratory device"/>
    <s v="The Becalm project is an open and low-cost solution for the remote monitoring of respiratory support therapies like the ones used in COVID-19 patients. Becalm combines a decision-making system based on Case-Based Reasoning with a low-cost, non-invasive mask that enables the remote monitoring, detection, and explanation of risk situations for respiratory patients. This paper first describes the mask and the sensors that allow remote monitoring. Then, it describes the intelligent decision-making system that detects anomalies and raises early warnings. This detection is based on the comparison of cases that represent patients using a set of static variables plus the dynamic vector of the patient time series from sensors. Finally, personalized visual reports are created to explain the causes of the warning, data patterns, and patient context to the healthcare professional. To evaluate the case-based early-warning system, we use a synthetic data generator that simulates patients' clinical evolution from the physiological features and factors described in healthcare literature. This generation process has been verified with a real dataset and allows the validation of the reasoning system with noisy and incomplete data, threshold values, and life/death situations. The evaluation demonstrates promising results and good accuracy (0.91) for the proposed low-cost solution to monitor respiratory patients."/>
    <x v="1"/>
    <m/>
    <x v="1"/>
    <m/>
    <x v="0"/>
    <m/>
    <m/>
    <n v="2023"/>
    <n v="2"/>
    <s v="https://ieeexplore.ieee.org/stamp/stamp.jsp?arnumber=10124961"/>
  </r>
  <r>
    <s v="IEEE_126"/>
    <b v="1"/>
    <s v="Exploring GAN and Their Derivatives in Power Data Generation: A Review"/>
    <x v="0"/>
    <s v="Z. Zhu; X. Xia; Z. Wang; J. Chen; Z. Guo; Y. Li"/>
    <s v="Generative Adversarial Networks;Electric Power Systems;Data Generation"/>
    <s v="In the continuously evolving and increasingly complex environment of power systems, utilizing Generative Adversarial Networks (GAN) to process and optimize multidimensional electric power data has grad-ually become a hot research topic. This paper explores the applications and challenges of utilizing GAN for large-scale electric power data processing, highlighting their ability to generate synthetic data amidst challenges like cost, equipment limitations, and data privacy in the power domain. While GAN showcase significant potential in enhancing time-series and image data sam-ples, they exhibit drawbacks, such as complex training and uncontrollable results. Therefore, various improved models, such as Conditional GAN, Wasserstein GAN, Wasserstein GAN-gradient penalty, etc. have been derived to address these issues, and are elaborated upon in the latter part of the review. Ultimately, this paper summarizes the current application challenges and future research directions of GAN in electric power systems."/>
    <x v="2"/>
    <m/>
    <x v="1"/>
    <m/>
    <x v="0"/>
    <m/>
    <m/>
    <n v="2023"/>
    <m/>
    <s v="https://ieeexplore.ieee.org/stamp/stamp.jsp?arnumber=10512514"/>
  </r>
  <r>
    <s v="IEEE_127"/>
    <b v="1"/>
    <s v="PV Fleet Modeling via Smooth Periodic Gaussian Copula"/>
    <x v="0"/>
    <s v="M. G. Ogut; B. Meyers; S. P. Boyd"/>
    <s v="photovoltaic systems;photovoltaic fleet modeling;distributed power generation;power generation planning;forecasting;convex optimization;copula method;probability distributions;forecast uncertainty"/>
    <s v="We present a method for jointly modeling power generation from a fleet of photovoltaic (PV) systems. We propose a white-box method that finds a function that invertibly maps vector time-series data to independent and identically distributed standard normal variables. The proposed method, based on a novel approach for fitting a smooth, periodic copula transform to data, captures many aspects of the data such as diurnal variation in the distribution of power output, dependencies among different PV systems, and dependencies across time. It consists of interpretable steps and is scalable to many systems. The resulting joint probability model of PV fleet output across systems and time can be used to generate synthetic data, impute missing data, perform anomaly detection, and make forecasts. In this paper, we explain the method and demonstrate these applications."/>
    <x v="2"/>
    <m/>
    <x v="1"/>
    <m/>
    <x v="0"/>
    <m/>
    <m/>
    <n v="2023"/>
    <m/>
    <s v="https://ieeexplore.ieee.org/stamp/stamp.jsp?arnumber=10359991"/>
  </r>
  <r>
    <s v="IEEE_128"/>
    <b v="1"/>
    <s v="Fast Sparse Connectivity Network Adaption via Meta-Learning"/>
    <x v="0"/>
    <s v="B. Jin; K. Cheng; Y. Qu; L. Zhang; K. Xiao; X. Lu; X. Wei"/>
    <s v="Connectivity Network;Dynamic System;Sparse Network;Meta-Learning"/>
    <s v="Partial correlation-based connectivity networks can describe the direct connectivity between features while avoiding spurious effects, and hence they can be implemented in diagnosing complex dynamic multivariate systems. However, existing studies mainly focus on single systems that are ill-equipped for incremental learning. Moreover, related methods estimate temporal connectivity network by imposing only sparse regularization without integrating pattern priors (e.g., inter-system shared pattern and intra-system intrinsic pattern), which have been proven effective in limiting noise interference. To this end, we develop an adaptive connectivity estimation model that incorporates prior patterns, namely Sparse Adaptive Meta-Learning Connectivity Network (SAMCN). Specifically, our model extends ideas of the gradient-based meta-learning to capture inter-system shared prior information by generating fast adaptive initialization parameters for the connectivity matrix. Then, a sparse variational autoencoder is proposed to generate a weight matrix for sparse regularization penalty in reweighted LASSO, which helps extract intra-system intrinsic patterns (local manifold structure). Experimental results on both synthetic data and real-world datasets demonstrate that our method is capable of adequately capturing the aforementioned pattern priors. Further, experiments from corresponding classification tasks validate the strength of the prior pattern-aware features connectivity network in resulting in better classification performance."/>
    <x v="2"/>
    <m/>
    <x v="1"/>
    <m/>
    <x v="0"/>
    <m/>
    <m/>
    <n v="2020"/>
    <n v="3"/>
    <s v="https://ieeexplore.ieee.org/stamp/stamp.jsp?arnumber=9338278"/>
  </r>
  <r>
    <s v="IEEE_129"/>
    <b v="1"/>
    <s v="Enhanced Deep Predictive Modeling of Wastewater Plants With Limited Data"/>
    <x v="1"/>
    <s v="M. Alvi; T. French; R. Cardell-Oliver; D. Batstone; N. Akhtar"/>
    <s v="Data augmentation;deep learning (DL);soft sensor;transfer learning (TL);wastewater"/>
    <s v="Deep learning is being widely utilized in industrial process monitoring, control, and optimization. However, in the wastewater industry, its applications are still underexplored. This is because deep learning requires a large amount of labeled training data to induce effective predictive models. Owing to the high cost of sensors and frequency and delay in sampling and laboratory analytics, wastewater treatment process data can be sparse with varying frequencies. One option to address training data limitations is to use transfer learning. However, owing to the large covariate shift between the commonly adopted source domains for transfer learning and the target domain of wastewater processes, this approach leads to unacceptable performance. We address this issue by proposing a novel synthetic data generation method for deep predictive modeling of wastewater plants. Employing a Markov process that utilizes random walk, our technique enables the generation of abundant annotated data for our target domain. The method preserves the temporal dynamics and distribution of the original data, thereby closely mimicking the potential original samples of the domain. We extensively evaluate our method over two different high-rate-algae-based treatment datasets, demonstrating considerable performance gains over existing transfer learning. Our proposed algorithm can assist plant operators to deploy responsive supportive models with limited data."/>
    <x v="1"/>
    <m/>
    <x v="1"/>
    <m/>
    <x v="0"/>
    <m/>
    <m/>
    <n v="2024"/>
    <n v="2"/>
    <s v="https://ieeexplore.ieee.org/stamp/stamp.jsp?arnumber=10143663"/>
  </r>
  <r>
    <s v="IEEE_130"/>
    <b v="1"/>
    <s v="A WMS Based TDLAS Tomographic System for Distribution Retrievals of Both Gas Concentration and Temperature in Dynamic Flames"/>
    <x v="1"/>
    <s v="W. Zhao; L. Xu; A. Huang; X. Gao; X. Luo; H. Zhang; H. Chang; Z. Cao"/>
    <s v="Tunable diode laser absorption spectroscopy;temperature reconstruction;wavelength modulation spectroscopy;dynamic flame monitoring"/>
    <s v="A tunable diode laser absorption spectroscopy (TDLAS) tomographic system was proposed via utilizing the wavelength modulation spectroscopy (WMS) method and distributions of temperature and specie concentrations in the dynamic flames were simultaneously reconstructed for the first time. A five-view fan beam tomographic sensor was applied to capture the absorption spectrum along the laser paths across the region to be imaged. Light intensities in all paths were collected in a custom specific TDLAS hardware. Different phantoms of the temperature and water vapor concentration distributions were fabricated to generate artificial data of the absorption spectrum acquired in the sensor. Reconstructed images of the phantoms in the simulations agreed well with the original distributions, in cases of different random noises that varied from 1% to 7% of light intensities at each wavelength. Experiments on a McKenna burner and the exit of a wind tunnel were carried out, and distributions of temperature and water vapor's molar concentration were achieved by applying the proposed WMS based TDLAS tomographic system. A moving steel ruler was used to disturb the flame in the burner and temporal variations of the flame over a cross section of the burner were imaged in a tomographic way. Tomographic results on exhaust flows at the exit of a wind tunnel coincided with the variation trend of temperature in eleven different working conditions and verified the robustness of the proposed system under harsh conditions."/>
    <x v="1"/>
    <m/>
    <x v="1"/>
    <m/>
    <x v="0"/>
    <m/>
    <m/>
    <n v="2020"/>
    <n v="37"/>
    <s v="https://ieeexplore.ieee.org/stamp/stamp.jsp?arnumber=8943960"/>
  </r>
  <r>
    <s v="IEEE_131"/>
    <b v="1"/>
    <s v="Learning Optical Flow, Depth, and Scene Flow Without Real-World Labels"/>
    <x v="1"/>
    <s v="V. Guizilini; K. -H. Lee; R. Ambruş; A. Gaidon"/>
    <s v="Deep learning for visual perception;visual learning"/>
    <s v="Self-supervised monocular depth estimation enables robots to learn 3D perception from raw video streams. This scalable approach leverages projective geometry and ego-motion to learn via view synthesis, assuming the world is mostly static. Dynamic scenes, which are common in autonomous driving and human-robot interaction, violate this assumption. Therefore, they require modeling dynamic objects explicitly, for instance via estimating pixel-wise 3D motion, i.e. scene flow. However, the simultaneous self-supervised learning of depth and scene flow is ill-posed, as there are infinitely many combinations that result in the same 3D point. In this letter we propose DRAFT, a new method capable of jointly learning depth, optical flow, and scene flow by combining synthetic data with geometric self-supervision. Building upon the RAFT architecture, we learn optical flow as an intermediate task to bootstrap depth and scene flow learning via triangulation. Our algorithm also leverages temporal and geometric consistency losses across tasks to improve multi-task learning. Our DRAFT architecture simultaneously establishes a new state of the art in all three tasks in the self-supervised monocular setting on the standard KITTI benchmark."/>
    <x v="1"/>
    <m/>
    <x v="1"/>
    <m/>
    <x v="0"/>
    <m/>
    <m/>
    <n v="2022"/>
    <n v="23"/>
    <s v="https://ieeexplore.ieee.org/stamp/stamp.jsp?arnumber=9691783"/>
  </r>
  <r>
    <s v="IEEE_132"/>
    <b v="1"/>
    <s v="Test-Time Adaptation for Keypoint-Based Spacecraft Pose Estimation Based on Predicted-View Synthesis"/>
    <x v="1"/>
    <s v="J. I. B. Pérez-Villar; Á. García-Martín; J. Bescós; J. C. SanMiguel"/>
    <s v="Keypoint;pose estimation;test time adaptation;view synthesis"/>
    <s v="Due to the difficulty of replicating the real conditions during training, supervised algorithms for spacecraft pose estimation experience a drop in performance when trained on synthetic data and applied to real operational data. To address this issue, we propose a test-time adaptation approach that leverages the temporal redundancy between images acquired during close proximity operations. Our approach involves extracting features from sequential spacecraft images, estimating their poses, and then using this information to synthesise a reconstructed view. We establish a self-supervised learning objective by comparing the synthesised view with the actual one. During training, we supervise both pose estimation and image synthesis, while at test-time, we optimise the self-supervised objective. Additionally, we introduce a regularisation loss to prevent solutions that are not consistent with the keypoint structure of the spacecraft. Our code is available at: https://github.com/JotaBravo/spacecraft-tta."/>
    <x v="1"/>
    <m/>
    <x v="1"/>
    <m/>
    <x v="0"/>
    <m/>
    <m/>
    <n v="2024"/>
    <m/>
    <s v="https://ieeexplore.ieee.org/stamp/stamp.jsp?arnumber=10552046"/>
  </r>
  <r>
    <s v="IEEE_133"/>
    <b v="1"/>
    <s v="Data Augmentation On-the-fly and Active Learning in Data Stream Classification"/>
    <x v="1"/>
    <s v="K. Malialis; D. Papatheodoulou; S. Filippou; C. G. Panayiotou; M. M. Polycarpou"/>
    <s v="incremental learning;active learning;data streams;class imbalance;neural networks"/>
    <s v="There is an emerging need for predictive models to be trained on-the-fly, since in numerous machine learning applications data are arriving in an online fashion. A critical challenge encountered is that of limited availability of ground truth information (e.g., labels in classification tasks) as new data are observed one-by-one online, while another significant challenge is that of class imbalance. This work introduces the novel Augmented Queues method, which addresses the dual-problem by combining in a synergistic manner online active learning, data augmentation, and a multi-queue memory to maintain separate and balanced queues for each class. We perform an extensive experimental study using image and time-series augmentations, in which we examine the roles of the active learning budget, memory size, imbalance level, and neural network type. We demonstrate two major advantages of Augmented Queues. First, it does not reserve additional memory space as the generation of synthetic data occurs only at training times. Second, learning models have access to more labelled data without the need to increase the active learning budget and / or the original memory size. Learning on-the-fly poses major challenges which, typically, hinder the deployment of learning models. Augmented Queues significantly improves the performance in terms of learning quality and speed. Our code is made publicly available."/>
    <x v="1"/>
    <m/>
    <x v="1"/>
    <m/>
    <x v="0"/>
    <m/>
    <m/>
    <n v="2022"/>
    <n v="7"/>
    <s v="https://ieeexplore.ieee.org/stamp/stamp.jsp?arnumber=10022133"/>
  </r>
  <r>
    <s v="IEEE_134"/>
    <b v="1"/>
    <s v="Enhancing Short-Term Power Load Forecasting for Industrial and Commercial Buildings: A Hybrid Approach Using TimeGAN, CNN, and LSTM"/>
    <x v="1"/>
    <s v="Y. Liu; Z. Liang; X. Li"/>
    <s v="Convolutional neural networks (CNNs);generative adversarial network (GAN);load forecasting;long short-term memory (LSTM);time series"/>
    <s v="The application of smart meters was delayed, leading to sparse power load data collection in industrial and commercial buildings, often encompassing only days to a few months of data. In contrast, deep learning models necessitate extensive datasets, spanning several years. To bridge this data deficit, this article proposes a hybrid forecasting method combining time-series generation adversarial network (TimeGAN) with a convolutional neural network (CNN)-enhanced long short-term memory (LSTM) neural network. Initially, the scarce dataset is expanded using synthetic data derived from TimeGAN. Subsequently, the comprehensive data undergo CNN filtering, optimizing the information extraction and expediting the forecasting network. The extracted information is then channeled into LSTM network for load forecasting. A case study is carried out using two-month power load data from four different industrial and commercial building types, underpins this methodology. Comparative analysis reveals that the proposed model effectively improves short-term power load forecasting accuracy."/>
    <x v="1"/>
    <m/>
    <x v="1"/>
    <m/>
    <x v="0"/>
    <m/>
    <m/>
    <n v="2023"/>
    <n v="6"/>
    <s v="https://ieeexplore.ieee.org/stamp/stamp.jsp?arnumber=10262292"/>
  </r>
  <r>
    <s v="IEEE_135"/>
    <b v="1"/>
    <s v="Multi-sensor data augmentation for robust sensing"/>
    <x v="1"/>
    <s v="A. Saeed; Y. Li; T. Ozcelebi; J. Lukkien"/>
    <s v="automated data augmentation;time-series;sensors;deep learning;temporal convolutional neural networks"/>
    <s v="Data augmentation is a crucial technique for effectively learning deep models and for improving their generalization. It has shown remarkable performance gains on complex sets of problems, such as object detection and image classification. However, for sensor (time-series) data, its potential is not thoroughly explored even though the acquisition of large annotated sensor datasets is prohibitively expensive and challenging in real-life. In this work, we propose Sensor Augment - a generalized framework for automatically discovering data-specific augmentation strategies with black-box optimization search algorithms. Our approach makes use of the user-defined transformations to discover an optimal combination of the operations that can be used to train deep networks for a wide variety of tasks. Besides, we propose several augmentation operations that can be used to generate synthetic data and enrich the search space while harnessing existing functions. We show the efficacy of learned augmentation strategies on 7 multi-sensor datasets for 4 complex tasks. In our experiments, we see a substantial performance gain ranging from 1.5 to 10 F-score points over the baseline. We also show that the strategies can be learned from smaller subsets, and they can transfer well between related datasets."/>
    <x v="1"/>
    <m/>
    <x v="1"/>
    <m/>
    <x v="0"/>
    <m/>
    <m/>
    <n v="2020"/>
    <n v="2"/>
    <s v="https://ieeexplore.ieee.org/stamp/stamp.jsp?arnumber=9191412"/>
  </r>
  <r>
    <s v="IEEE_136"/>
    <b v="1"/>
    <s v="Mixture of Input-Output Hidden Markov Models for Heterogeneous Disease Progression Modeling"/>
    <x v="0"/>
    <s v="T. Ceritli; A. P. Creagh; D. A. Clifton"/>
    <s v="disease progression;hidden Markov models"/>
    <s v="A particular challenge for disease progression modeling is the heterogeneity of a disease and its manifestations in the patients. Existing approaches often assume the presence of a single disease progression characteristics which is unlikely for neurodegenerative disorders such as Alzheimer's disease and Parkinson's disease. In this paper, we develop a hierarchical approach based on mixtures of hidden Markov models that can identify similar groups of patients through time-series clustering and separately represent the progression of each group, unlike hidden Markov models which assume that a single dynamics is shared among all patients. The proposed model is an extension of an input-output hidden Markov model that takes into account the clinical assessments of patients' health status and the prescribed medications. We illustrate the benefits of our approach using a synthetically generated dataset and a real-world longitudinal dataset for Parkinson's disease, obtained from the Parkinson's Progression Markers Initiative observational study. While the synthetic data experiments demonstrate the ability of mixture of personalized hidden Markov models to simultaneously learn personalized state effects and multiple disease progression dynamics when the true disease progression dynamics is known, real-data experiments show that a mixture of input-output hidden Markov models is favoured over an input-output hidden Markov model for disease progression modeling."/>
    <x v="2"/>
    <m/>
    <x v="1"/>
    <m/>
    <x v="0"/>
    <m/>
    <m/>
    <n v="2022"/>
    <n v="2"/>
    <s v="https://ieeexplore.ieee.org/stamp/stamp.jsp?arnumber=9926903"/>
  </r>
  <r>
    <s v="IEEE_137"/>
    <b v="1"/>
    <s v="Joint Multi-Dimensional Model for Global and Time-Series Annotations"/>
    <x v="0"/>
    <s v="A. Ramakrishna; R. Gupta; S. Narayanan"/>
    <s v="Annotation fusion;emotion annotations;multi-dimensional annotations;time series annotation modeling;expectation maximization;factor analysis"/>
    <s v="Crowdsourcing is a popular approach to collect annotations for unlabeled data instances. It involves collecting a large number of annotations from several, often naive untrained annotators for each data instance which are then combined to estimate the ground truth. Further, annotations for constructs such as affect are often multi-dimensional with annotators rating multiple dimensions, such as valence and arousal, for each instance. Most annotation fusion schemes however ignore this aspect and model each dimension separately. In this article we address this by proposing a generative model for multi-dimensional annotation fusion, which models the dimensions jointly leading to more accurate ground truth estimates. The model we propose is applicable to both global and time series annotation fusion problems and treats the ground truth as a latent variable distorted by the annotators. The model parameters are estimated using the Expectation-Maximization algorithm and we evaluate its performance using synthetic data and real emotion corpora as well as on an artificial task with human annotations."/>
    <x v="2"/>
    <m/>
    <x v="1"/>
    <m/>
    <x v="0"/>
    <m/>
    <m/>
    <n v="2022"/>
    <n v="2"/>
    <s v="https://ieeexplore.ieee.org/stamp/stamp.jsp?arnumber=9130837"/>
  </r>
  <r>
    <s v="IEEE_138"/>
    <b v="1"/>
    <s v="Impact Analysis of PV and PEV integration with a Non-Synthetic European LV Test System"/>
    <x v="1"/>
    <s v="M. Bertoncin; K. Sunderland; R. Turri"/>
    <s v="Test system;power flow;photovoltaic;real data;plug-in electric vehicle"/>
    <s v="In this paper, the reasons behind the necessity for accurate and reliable test systems for network analysis are addressed, and the almost total absence of representative models for the European LV network is considered. Further, the possibility to exploit non-synthetic electric and geographical data, to build real networks is debated, along with a thorough demonstration of the potential in the work by Koirala et al. to prove the versatility of the tool – which also allows modular implementation of synthetic data – an altered version of the Non-Synthetic European Low Voltage Test System is developed. Distributed photovoltaic (PV) generation and plug-in electric vehicle (PEV) representative loads are integrated in a daily time series power flow analysis for different penetration levels. The results obtained from the stress test comply with the assertions of prior studies, with some exceptions. A moderated PV implementation – up to around 40% of the base energy absorption – is possible for appropriate voltage management, and widely improves the energy conditions, whilst PEV contributions to the load cannot be reduced because of mismatch. Furthermore, the research demonstrates that LV network capability to accommodate PV penetration is inversely proportional to PEV contribution to the load. To facilitate penetration, the implementation of regulation controls within the grid should be evaluated. Finally, concerns regarding power and voltage daily rate of change in the presence of high PV and PEV penetration are raised."/>
    <x v="1"/>
    <m/>
    <x v="1"/>
    <m/>
    <x v="0"/>
    <m/>
    <m/>
    <n v="2021"/>
    <m/>
    <s v="https://ieeexplore.ieee.org/stamp/stamp.jsp?arnumber=9548234"/>
  </r>
  <r>
    <s v="IEEE_139"/>
    <b v="1"/>
    <s v="Intelligent Spectrum Sensing of Consumer IoT Based on GAN-GRU-YOLO"/>
    <x v="1"/>
    <s v="Z. Gao; Y. Li; Z. Chen; M. Asif; L. Xu; X. Li; T. A. Gulliver"/>
    <s v="Consumer Internet of Things;Spectrum Sensing;CWT;GAN;GRU;YOLOv5"/>
    <s v="In the swift evolution of 5G cellular communication technology and Internet of Things (IoT), the consumer electronics market is booming. Consumer IoT has become an emerging industry. However, the development of the consumer IoT is subject to limited spectrum resources. Hence, this study suggests a smart spectrum sensing approach for consumer IoT based on GAN-GRU-YOLO. First, a Continuous Wavelet Transform (CWT) is used to capture frequency domain information from the received signals. A frequency domain feature matrix is constructed and then converted to a signal spectrogram to improve data diversity and enhance sensing. GAN is used to learn the signal spectrogram to generate more realistic synthetic data to achieve data enhancement and improve the classification performance of the overall model. Then, a two-branch GRU-YOLO network is employed to learn the signal characteristics in the time and frequency domains. The upper branch captures local feature information in the frequency domain and the YOLOv5 network captures high-level features. A combination of GRU and CNN in the lower branch extracts features from the data time series to ensure information continuity. Finally, the branch outputs are fused for further processing. The GAN-GRU-YOLO network has high generalization ability and efficiency. Compared with other methods, the proposed approach has a lower false alarm probability (Pf) and a higher detection probability (Pd). At a signal-to-noise (SNR) ratio of -15 dB, the Pd is 11% to 65% higher and the Pf is 25% to 61% lower than the ResNet, MobileNet, Transformer and YOLOv6 algorithms."/>
    <x v="1"/>
    <m/>
    <x v="1"/>
    <m/>
    <x v="0"/>
    <m/>
    <m/>
    <n v="2024"/>
    <m/>
    <s v="https://ieeexplore.ieee.org/stamp/stamp.jsp?arnumber=10568993"/>
  </r>
  <r>
    <s v="IEEE_140"/>
    <b v="1"/>
    <s v="Answering Durable Skyline Queries on Multidimensional Time Series Data Using Grid-Based Approach"/>
    <x v="1"/>
    <s v="B. J. Santoso; R. M. Ijtihadie; I. N. Y. Mahottama"/>
    <s v="durable;skyline queries;multidimensional;time series;grid;data engineering;data banks"/>
    <s v="Data shows an essential role in everyday life, particularly in the field of data analysis. It serves as a vital component for obtaining information used in decision-making processes. The rapid advancement of science and technology in data analysis has influenced the methods of data retrieval to be more efficient.One of the data engineering methods is the Skyline Query. The Skyline Query is a search method that generates interesting objects, referred to as skyline objects, which are superior to other objects and not worse than any other object in all attributes. However, the Skyline Query has a limitation as it does not consider time variables in its calculation algorithm, thus making it unable to process time interval-based queries.This article aims to address the issue of time interval-based Skyline queries on historical multidimensional data with a time series by modeling the Durable Skyline Query and designing a framework algorithm to process such queries. Two types of algorithms are created and compared: the grid-based and the naïve one. The effectiveness and efficiency of the algorithms are tested using real and synthetic data.Based on the experimental results, the grid algorithm outperforms the naive algorithm in independent (IND) and Forest Cover Type (FC) data, as it provides query results with computation time two to five times faster than the naïve algorithm. Several parameters that have an impact on precomputing and query processing time were also thoroughly observed in this work."/>
    <x v="1"/>
    <m/>
    <x v="1"/>
    <m/>
    <x v="0"/>
    <m/>
    <m/>
    <n v="2023"/>
    <m/>
    <s v="https://ieeexplore.ieee.org/stamp/stamp.jsp?arnumber=10330858"/>
  </r>
  <r>
    <s v="IEEE_141"/>
    <b v="1"/>
    <s v="Counting Out Time: Class Agnostic Video Repetition Counting in the Wild"/>
    <x v="1"/>
    <s v="D. Dwibedi; Y. Aytar; J. Tompson; P. Sermanet; A. Zisserman"/>
    <s v=""/>
    <s v="We present an approach for estimating the period with which an action is repeated in a video. The crux of the approach lies in constraining the period prediction module to use temporal self-similarity as an intermediate representation bottleneck that allows generalization to unseen repetitions in videos in the wild. We train this model, called RepNet, with a synthetic dataset that is generated from a large unlabeled video collection by sampling short clips of varying lengths and repeating them with different periods and counts. This combination of synthetic data and a powerful yet constrained model, allows us to predict periods in a class-agnostic fashion. Our model substantially exceeds the state of the art performance on existing periodicity (PERTUBE) and repetition counting (QUVA) benchmarks. We also collect a new challenging dataset called Countix (~90 times larger than existing datasets) which captures the challenges of repetition counting in real-world videos. Project webpage: https://sites.google.com/view/repnet ."/>
    <x v="1"/>
    <m/>
    <x v="1"/>
    <m/>
    <x v="0"/>
    <m/>
    <m/>
    <n v="2020"/>
    <n v="59"/>
    <s v="https://ieeexplore.ieee.org/stamp/stamp.jsp?arnumber=9157209"/>
  </r>
  <r>
    <s v="IEEE_142"/>
    <b v="1"/>
    <s v="Spike-Based Motion Estimation for Object Tracking Through Bio-Inspired Unsupervised Learning"/>
    <x v="1"/>
    <s v="Y. Zheng; Z. Yu; S. Wang; T. Huang"/>
    <s v="Neuromorphic vision sensor;bio-inspired;unsupervised learning;short-term plasticity;spike-timing-dependent plasticity;motion estimation;spiking camera;high-speed object tracking"/>
    <s v="Neuromorphic vision sensors, whose pixels output events/spikes asynchronously with a high temporal resolution according to the scene radiance change, are naturally appropriate for capturing high-speed motion in the scenes. However, how to utilize the events/spikes to smoothly track high-speed moving objects is still a challenging problem. Existing approaches either employ time-consuming iterative optimization, or require large amounts of labeled data to train the object detector. To this end, we propose a bio-inspired unsupervised learning framework, which takes advantage of the spatiotemporal information of events/spikes generated by neuromorphic vision sensors to capture the intrinsic motion patterns. Without off-line training, our models can filter the redundant signals with dynamic adaption module based on short-term plasticity, and extract the motion patterns with motion estimation module based on the spike-timing-dependent plasticity. Combined with the spatiotemporal and motion information of the filtered spike stream, the traditional DBSCAN clustering algorithm and Kalman filter can effectively track multiple targets in extreme scenes. We evaluate the proposed unsupervised framework for object detection and tracking tasks on synthetic data, publicly available event-based datasets, and spiking camera datasets. The experiment results show that the proposed model can robustly detect and smoothly track the moving targets on various challenging scenarios and outperforms state-of-the-art approaches."/>
    <x v="1"/>
    <m/>
    <x v="1"/>
    <m/>
    <x v="0"/>
    <m/>
    <m/>
    <n v="2023"/>
    <n v="15"/>
    <s v="https://ieeexplore.ieee.org/stamp/stamp.jsp?arnumber=9985998"/>
  </r>
  <r>
    <s v="IEEE_143"/>
    <b v="1"/>
    <s v="Estimating Egocentric 3D Human Pose in the Wild with External Weak Supervision"/>
    <x v="1"/>
    <s v="J. Wang; L. Liu; W. Xu; K. Sarkar; D. Luvizon; C. Theobalt"/>
    <s v="Pose estimation and tracking; 3D from single images"/>
    <s v="Egocentric 3D human pose estimation with a single fisheye camera has drawn a significant amount of attention recently. However, existing methods struggle with pose estimation from in-the-wild images, because they can only be trained on synthetic data due to the unavailability of large-scale in-the-wild egocentric datasets. Furthermore, these methods easily fail when the body parts are occluded by or interacting with the surrounding scene. To address the shortage of in-the-wild data, we collect a large-scale in-the-wild egocentric dataset called Egocentric Poses in the Wild (EgoPW). This dataset is captured by a head-mounted fisheye camera and an auxiliary external camera, which provides an additional observation of the human body from a third-person perspective during training. We present a new egocentric pose estimation method, which can be trained on the new dataset with weak external supervision. Specifically, we first generate pseudo labels for the EgoPW dataset with a spatio-temporal optimization method by incorporating the external-view supervision. The pseudo labels are then used to train an egocentric pose estimation network. To facilitate the network training, we propose a novel learning strategy to supervise the egocentric features with the high-quality features extracted by a pretrained external-view pose estimation model. The experiments show that our method predicts accurate 3D poses from a single in-the-wild egocentric image and outperforms the state-of-the-art methods both quantitatively and qualitatively."/>
    <x v="1"/>
    <m/>
    <x v="1"/>
    <m/>
    <x v="0"/>
    <m/>
    <m/>
    <n v="2022"/>
    <n v="12"/>
    <s v="https://ieeexplore.ieee.org/stamp/stamp.jsp?arnumber=9880401"/>
  </r>
  <r>
    <s v="IEEE_144"/>
    <b v="1"/>
    <s v="DeepSTL - From English Requirements to Signal Temporal Logic"/>
    <x v="1"/>
    <s v="J. He; E. Bartocci; D. Ničković; H. Isakovic; R. Grosu"/>
    <s v="Requirements Engineering;Formal Specification;Signal Temporal Logic (STL);Machine Translation"/>
    <s v="Formal methods provide very powerful tools and techniques for the design and analysis of complex systems. Their practical application remains however limited, due to the widely accepted belief that formal methods require extensive expertise and a steep learning curve. Writing correct formal specifications in form of logical formulas is still considered to be a difficult and error prone task. In this paper we propose DeepSTL, a tool and technique for the translation of informal requirements, given as free English sentences, into Signal Temporal Logic (STL), a formal specification language for cyber-physical systems, used both by academia and advanced research labs in industry. A major challenge to devise such a translator is the lack of publicly available informal requirements and formal specifications. We propose a two-step workflow to address this challenge. We first design a grammar-based generation technique of synthetic data, where each output is a random STL formula and its associated set of possible English translations. In the second step, we use a state-of-the-art transformer-based neural translation technique, to train an accurate attentional translator of English to STL. The experimental results show high translation quality for patterns of English requirements that have been well trained, making this workflow promising to be extended for processing more complex translation tasks."/>
    <x v="1"/>
    <m/>
    <x v="1"/>
    <m/>
    <x v="0"/>
    <m/>
    <m/>
    <n v="2022"/>
    <n v="7"/>
    <s v="https://ieeexplore.ieee.org/stamp/stamp.jsp?arnumber=9794051"/>
  </r>
  <r>
    <s v="IEEE_145"/>
    <b v="1"/>
    <s v="Beyond Correlations: Deep Learning for Seismic Interferometry"/>
    <x v="1"/>
    <s v="H. Sun; L. Demanet"/>
    <s v="Ambient noise;deep learning;Green’s function retrieval;seismic imaging;seismic interferometry (SI)"/>
    <s v="Passive seismic interferometry is a vastly generalized blind deconvolution question, where different paths through the Earth correspond to different channels called Green’s functions; the sources are completely incoherent and not shared by the channels, and the question is to estimate paths (channels) that are not present in the dataset. SI, turning noise to signal, has numerous applications, from monitoring industrial activities to crustal structure investigation. No standard method of signal processing will solve SI. Instead, domain scientists resort to a simple cross-correlation operation, a.k.a. correlogram, which can retrieve the Green’s function directly, but only under restrictive assumptions of ergodicity (energy equipartitioning) of the random process generating the seismic source. However, in practice, correlograms are not equal to the empirical Green’s function, because these assumptions are generally far from being satisfied in realistic situations. In the framework of supervised learning, we propose to train deep neural networks (NNs) to overcome two limitations of correlation-based SI: the temporal limitation of passive recordings and the spatial limitation of the random source distribution. Deep NNs are trained to implicitly find the relationship between the empirical Green’s functions and the correlograms and then used to extract the correct Green’s functions from ambient noise. The input of the network is correlograms (a virtual shot gather), and the desired output is the empirical Green’s function (the active shot gather). The NN can often retrieve Green’s functions from 5-min passive recordings with acceptable accuracy in our synthetic example. Although an exact estimation of the source locations may not be necessary, a prior knowledge of the source directionality (through a preliminary beamforming step) is helpful when training the NN to mitigate the challenges associated with inhomogeneous source distributions (directional wave fields). In this work, all the numerical examples are based on the retrieval of P-wave reflections in the exploration scale and are conducted on synthetic data. We use a modified ResNet in our numerical experiments."/>
    <x v="1"/>
    <m/>
    <x v="1"/>
    <m/>
    <x v="0"/>
    <m/>
    <m/>
    <n v="2023"/>
    <n v="5"/>
    <s v="https://ieeexplore.ieee.org/stamp/stamp.jsp?arnumber=9773343"/>
  </r>
  <r>
    <s v="IEEE_146"/>
    <b v="1"/>
    <s v="Discovery of Loose Group Companion From Trajectory Data Streams"/>
    <x v="1"/>
    <s v="T. T. Shein; S. Puntheeranurak; M. Imamura"/>
    <s v="Group pattern;loose group companion;trajectory data stream;moving object clustering;spatial-temporal pattern"/>
    <s v="The general usability of location tracking devices has been generated a high volume of spatial-temporal data in the form of trajectory. Exploring useful knowledge from these trajectory data can contribute to understanding many real-world applications, such as traffic monitoring and weather forecasting. The main task of trajectory data analysis is the tracking of an object group movement pattern. Existing algorithms, studying the evolving structure of moving object trajectories, have high computational complexity, particularly when tracking loose group companions. To address this problem, we describe a loose group companion tracking framework over trajectory data streams in an incremental manner, which reduces computational time. Loose group companion is the moving objects group that travels together. However, some members are allowed to leave at some timestamp. A crucial part of our framework is the micro-group based loose group companion discovery. It follows a moving object group and then incrementally detects the loose group companions. We validated our techniques using two real vehicle data sets and one synthetic data set. Our approach was, on average, 45% faster than previous algorithms."/>
    <x v="1"/>
    <m/>
    <x v="1"/>
    <m/>
    <x v="0"/>
    <m/>
    <m/>
    <n v="2020"/>
    <n v="4"/>
    <s v="https://ieeexplore.ieee.org/stamp/stamp.jsp?arnumber=9086451"/>
  </r>
  <r>
    <s v="IEEE_147"/>
    <b v="1"/>
    <s v="Three-Dimensional Residual Neural Architecture Search for Ultrasonic Defect Detection"/>
    <x v="1"/>
    <s v="S. McKnight; C. Mackinnon; S. G. Pierce; E. Mohseni; V. Tunukovic; C. N. MacLeod; R. K. W. Vithanage; T. O’Hare"/>
    <s v="Image processing and computer vision;neural architecture search (NAS);nondestructive evaluation (NDE);synthetic data;ultrasonic testing (UT);volumetric"/>
    <s v="This study presents a deep-learning (DL) methodology using 3-D convolutional neural networks (CNNs) to detect defects in carbon fiber-reinforced polymer (CFRP) composites through volumetric ultrasonic testing (UT) data. Acquiring large amounts of ultrasonic training data experimentally is expensive and time-consuming. To address this issue, a synthetic data generation method was extended to incorporate volumetric data. By preserving the complete volumetric data, complex preprocessing is reduced, and the model can utilize spatial and temporal information that is lost during imaging. This enables the model to utilize important features that might be overlooked otherwise. The performance of three architectures was compared. The first architecture is prevalent in the literature for the classification of volumetric datasets. The second demonstrated a hand-designed approach to architecture design, with modifications to the first architecture to address the challenges of this specific task. A key modification was the use of cuboidal kernels to account for the large aspect ratios seen in ultrasonic data. The third architecture was discovered through neural architecture search (NAS) from a modified 3-D residual neural network (ResNet) search space. In addition, domain-specific augmentation methods were incorporated during training, resulting in significant improvements in model performance, with a mean accuracy improvement of 22.4% on the discovered architecture. The discovered architecture demonstrated the best performance with a mean accuracy increase of 7.9% over the second-best model. It was able to consistently detect all defects while maintaining a model size smaller than most 2-D ResNets. Each model had an inference time of less than 0.5 s, making them efficient for the interpretation of large amounts of data."/>
    <x v="1"/>
    <m/>
    <x v="1"/>
    <m/>
    <x v="0"/>
    <m/>
    <m/>
    <n v="2024"/>
    <n v="1"/>
    <s v="https://ieeexplore.ieee.org/stamp/stamp.jsp?arnumber=10398267"/>
  </r>
  <r>
    <s v="IEEE_148"/>
    <b v="1"/>
    <s v="Aligning Comments to News Articles on a Budget"/>
    <x v="1"/>
    <s v="J. Alshehri; M. Pavlovski; E. Dragut; Z. Obradovic"/>
    <s v="Annotators’ disagreement;article-comment alignment;imbalance classes;multi-class classification"/>
    <s v="Disagreement among text annotators as a part of a human (expert) labeling process produces noisy labels, which affect the performance of supervised learning algorithms for natural language processing. Using only high agreement annotations introduces another challenge: the data imbalance problem. We study this challenge within the problem of relating user comments to the content of a news article. We show that traditional techniques for learning from imbalanced data, such as oversampling, using weighted loss functions, or assigning weak labels using crowdsourcing, may not be sufficient for modeling complex temporal relationships between news articles and user comments. In this study, we propose a framework for aligning comments and articles 1) from imbalanced news data characterized with 2) different degrees of annotator agreement, under 3) a constrained budget for human labeling and computing resources. Within the framework, we propose a Semi-Automatic Labeling solution based on Human-AI collaboration. We compare our proposed technique with traditional data imbalance handling techniques and synthetic data generation on the article-comment alignment problem, where the goal is to determine a category of an article-comment pair that represents how relevant the comment is to the article. Finding an effective and efficient solution is essential because it is time-consuming and prohibitively costly to manually label a sufficiently large amount of article-comment pairs based on the semantic understanding of an article and its comments. We discover that the Human-AI collaboration outperforms all alternative techniques by 17% of article-comment alignment accuracy. When there is no time or budget for re-labeling some article-comment pairs, we found that synonym augmentation is a reasonable alternative. We also provide a detailed analysis of the effect of humans in the loop and the use of unlabeled data."/>
    <x v="1"/>
    <m/>
    <x v="1"/>
    <m/>
    <x v="0"/>
    <m/>
    <m/>
    <n v="2023"/>
    <n v="1"/>
    <s v="https://ieeexplore.ieee.org/stamp/stamp.jsp?arnumber=10051163"/>
  </r>
  <r>
    <s v="IEEE_150"/>
    <b v="1"/>
    <s v="Marine Snow Simulation and Elimination in Video"/>
    <x v="1"/>
    <s v="J. P. Coffelt; N. Nowald; P. Kampmann"/>
    <s v="marine snow;underwater robotics;sim2real;deep learning;computer vision"/>
    <s v="Marine snow is formed by the aggregation of small particles of organic debris and inorganic sediments that settle through the water column and give the appearance of snow falling through the sky. Although critical to aquatic ecosystems, marine snow can potentially compromise underwater computer vision tasks. This works begins with a survey of techniques for overcoming such issues. Since many recent techniques rely on machine learning, which in turn relies on large amounts of training data, we also survey current approaches at generating such data. After discussing opportunities in existing approaches, we present novel solutions for simulation, isolation, and removal of marine snow in both images and video. Unlike other approaches, we focus on simulating marine snow in industrial scenarios with moving cameras and photorealistic discoloration, lens distortion, and motion blur typical in imagery collected by underwater robots. To remove the marine snow, we use only synthetic data, including a new dataset that we share online, to train a convolutional autoencoder extended to consider temporal information in consecutive video frames. Experiments are then conducted on two real datasets – one collected by an autonomous underwater vehicle in a shallow lake and the other by a remotely-operated vehicle in the deep sea."/>
    <x v="1"/>
    <m/>
    <x v="1"/>
    <m/>
    <x v="0"/>
    <m/>
    <m/>
    <n v="2023"/>
    <n v="1"/>
    <s v="https://ieeexplore.ieee.org/stamp/stamp.jsp?arnumber=10103393"/>
  </r>
  <r>
    <s v="IEEE_151"/>
    <b v="1"/>
    <s v="Hybrid CNN-LSTM network to detect Dysarthria using Mel-Frequency Cepstral Coefficients"/>
    <x v="1"/>
    <s v="K. Vora; D. Padalia; D. Mehta; D. Sharma"/>
    <s v="Dysarthria;Audio Processing;Feature Extraction;Convolution Neural Network;Long Short Term Network"/>
    <s v="Dysarthria is a speech problem acquired at birth due to cerebral palsy (CP) or developed after severe brain damage. Dysarthria affects more than 70% of Parkinson's patients and 10% to 65% of people with traumatic brain injury. It is critical to detect dysarthria and other voice speech difficulties early to diagnose the underlying cause. Intelligent systems capable of identifying dysarthria with incredible precision have been developed using audio processing techniques and various deep learning models. This paper presents a hybrid CNN-LSTM model for classifying patients with dysarthria using audio recordings. The CNN-LSTM combination helps capture spatial and temporal information where CNN acts as a feature extractor while LSTM functions as a classifier. The proposed model was trained on the publicly available 9184 audio recordings from the TORGO dataset, and various audio augmentation techniques were employed to generate synthetic data. A total of 128 features were extracted using Mel Frequency Cepstral Coefficients (MFCC) and fed into the architecture as inputs. The K-fold cross-validation technique was used to avoid overfitting and increase the generalization capability of the model. The proposed architecture achieved a state-of-the-art 99.59% accuracy on the dataset. The presented work will minimize the workload of speech pathologists and help them detect dysarthria precisely and effectively."/>
    <x v="1"/>
    <m/>
    <x v="1"/>
    <m/>
    <x v="0"/>
    <m/>
    <m/>
    <n v="2022"/>
    <m/>
    <s v="https://ieeexplore.ieee.org/stamp/stamp.jsp?arnumber=10039514"/>
  </r>
  <r>
    <s v="IEEE_152"/>
    <b v="1"/>
    <s v="Inverting the diffusion-convection equation for gas desorption through an homogeneous membrane by Kalman filtering"/>
    <x v="1"/>
    <s v="M. -P. D. Comşa; R. Phlypo; P. Grangeat"/>
    <s v="inverse convection-diffusion problems;space-state models;Kalman filter;desorption phenomena;skin transport;carbon dioxide gas;wireless wristband"/>
    <s v="This paper presents a dynamic transport model of a gaseous compound such as carbon dioxide based on the diffusion-convection through a three layered media composed of: a liquid medium (blood), a membrane (skin), a gaseous medium (air). The objective is to estimate the signal defined by the time variations in the concentration of the gaseous compound dissolved in the liquid medium based solely on the measurement signal defined by the time variations of the concentration of the gaseous compound in the gaseous medium. This dynamic model makes it possible to formulate the direct transport model in the form of a Markovian model with hidden states in order to generate synthetic data. We propose to implement a Kalman filter to calculate from the noisy observed variables, the hidden variables of the model, and in particular the concentration of the gaseous compound in the liquid medium. The challenge is to model the temporal evolution of a concentration profile as a function of time and depth taking into account the heterogeneity of the diffusion coefficients and the partition coefficients associated with the three media considered. The objective of this time recursive processing is to design an algorithm, which can be carried out on an embedded processor, taking into account the constraints of limited computing capacity. The application we are dealing with concerns the transcutaneous measurement of blood carbon dioxide in the forearm using an autonomous wristband-type worn device, in particular for monitoring respiratory diseases at home[1], [2]."/>
    <x v="1"/>
    <m/>
    <x v="1"/>
    <m/>
    <x v="0"/>
    <m/>
    <m/>
    <n v="2022"/>
    <m/>
    <s v="https://ieeexplore.ieee.org/stamp/stamp.jsp?arnumber=9909836"/>
  </r>
  <r>
    <s v="IEEE_153"/>
    <b v="1"/>
    <s v="Efficient Flow-Guided Multi-frame De-fencing"/>
    <x v="1"/>
    <s v="S. Tsogkas; F. Zhang; A. Jepson; A. Levinshtein"/>
    <s v="Algorithms: Computational photography;image and video synthesis;Image recognition and understanding (object detection;categorization;segmentation;scene modeling;visual reasoning);Smartphones/end user devices"/>
    <s v="Taking photographs &quot;in-the-wild&quot; is often hindered by fence obstructions that stand between the camera user and the scene of interest, and which are hard or impossible to avoid. De-fencing is the algorithmic process of automatically removing such obstructions from images, revealing the invisible parts of the scene. While this problem can be formulated as a combination of fence segmentation and image inpainting, this often leads to implausible hallucinations of the occluded regions. Existing multi-frame approaches rely on propagating information to a selected keyframe from its temporal neighbors, but they are often inefficient and struggle with alignment of severely obstructed images. In this work we draw inspiration from the video completion literature, and develop a simplified framework for multi-frame de-fencing that computes high quality flow maps directly from obstructed frames, and uses them to accurately align frames. Our primary focus is efficiency and practicality in a real world setting: the input to our algorithm is a short image burst (5 frames) – a data modality commonly available in modern smartphones– and the output is a single reconstructed keyframe, with the fence removed. Our approach leverages simple yet effective CNN modules, trained on carefully generated synthetic data, and outperforms more complicated alternatives real bursts, both quantitatively and qualitatively, while running real-time."/>
    <x v="1"/>
    <m/>
    <x v="1"/>
    <m/>
    <x v="0"/>
    <m/>
    <m/>
    <n v="2023"/>
    <m/>
    <s v="https://ieeexplore.ieee.org/stamp/stamp.jsp?arnumber=10030531"/>
  </r>
  <r>
    <s v="IEEE_154"/>
    <b v="1"/>
    <s v="A Sequential Learning-based Approach for Monocular Human Performance Capture"/>
    <x v="1"/>
    <s v="J. Chen; J. Vongkulbhisal; F. De La Torre Frade"/>
    <s v="Algorithms;3D computer vision;Algorithms;Biometrics;face;gesture;body pose"/>
    <s v="Human performance capture from RGB videos in unconstrained environments has become very popular for applications that require generating virtual avatars or digital actors. SOTA methods use neural network (NN) techniques to estimate the shape directly from photos, yielding a simplified model of the human body. While effective, NN techniques frequently fail under challenging poses and do not preserve temporal consistency. On the other hand, optimization-based methods like shape-from-silhouette can produce more precise reconstruction; however, they typically require a good initialization and are computationally more intensive than NN. To address issues of previous methods, this work proposes a learning-based approach for optimizing fine-grained shape representation from a monocular RGB video. Our main idea is to sequentially recover different shape details (i.e. average shape, clothing, wrinkles) using separate neural networks. At each level, our network takes the sparse/noisy gradients of body mesh vertices w.r.t. the shape, and predicts dense gradients to update the body shape. Despite being trained on synthetic data, these networks have surprisingly good generalization to real images. Experimental validation shows that our approach outperforms NN approaches in recovering shape details while also being an order of magnitude faster than optimization-based methods and robust across varied poses and novel views."/>
    <x v="1"/>
    <m/>
    <x v="1"/>
    <m/>
    <x v="0"/>
    <m/>
    <m/>
    <n v="2024"/>
    <m/>
    <s v="https://ieeexplore.ieee.org/stamp/stamp.jsp?arnumber=10484273"/>
  </r>
  <r>
    <s v="Scopus_1"/>
    <b v="1"/>
    <s v="SPINNED: Simulation-based physics-informed neural network for deconvolution of dynamic susceptibility contrast MRI perfusion data"/>
    <x v="0"/>
    <s v="Asaduddin M.; Kim E.Y.; Park S.-H."/>
    <s v="deconvolution; DSC MRI; perfusion maps; physics informed neural network; synthetic data"/>
    <s v="Purpose: To propose the simulation-based physics-informed neural network for deconvolution of dynamic susceptibility contrast (DSC) MRI (SPINNED) as an alternative for more robust and accurate deconvolution compared to existing methods. Methods: The SPINNED method was developed by generating synthetic tissue residue functions and arterial input functions through mathematical simulations and by using them to create synthetic DSC MRI time series. The SPINNED model was trained using these simulated data to learn the underlying physical relation (deconvolution) between the DSC-MRI time series and the arterial input functions. The accuracy and robustness of the proposed SPINNED method were assessed by comparing it with two common deconvolution methods in DSC MRI data analysis, circulant singular value decomposition, and Volterra singular value decomposition, using both simulation data and real patient data. Results: The proposed SPINNED method was more accurate than the conventional methods across all SNR levels and showed better robustness against noise in both simulation and real patient data. The SPINNED method also showed much faster processing speed than the conventional methods. Conclusion: These results support that the proposed SPINNED method can be a good alternative to the existing methods for resolving the deconvolution problem in DSC MRI. The proposed method does not require any separate ground-truth measurement for training and offers additional benefits of quick processing time and coverage of diverse clinical scenarios. Consequently, it will contribute to more reliable, accurate, and rapid diagnoses in clinical applications compared with the previous methods including those based on supervised learning. © 2024 International Society for Magnetic Resonance in Medicine."/>
    <x v="2"/>
    <m/>
    <x v="1"/>
    <m/>
    <x v="0"/>
    <m/>
    <m/>
    <n v="2024"/>
    <n v="0"/>
    <s v="https://www.scopus.com/inward/record.uri?eid=2-s2.0-85191016834&amp;doi=10.1002%2fmrm.30095&amp;partnerID=40&amp;md5=34e8b6259c71f4222f0db3cd96777066"/>
  </r>
  <r>
    <s v="Scopus_2"/>
    <b v="1"/>
    <s v="Data-Driven ICS Network Simulation for Synthetic Data Generation"/>
    <x v="0"/>
    <s v="Kim M.; Jeon S.; Cho J.; Gong S."/>
    <s v="cybersecurity; data-driven simulation; industrial control system (ICS); machine learning; synthetic data generation"/>
    <s v="Industrial control systems (ICSs) are integral to managing and optimizing processes in various industries, including manufacturing, power generation, and more. However, the scarcity of widely adopted ICS datasets hampers research efforts in areas like optimization and security. This scarcity arises due to the substantial cost and technical expertise required to create physical ICS environments. In response to these challenges, this paper presents a groundbreaking approach to generating synthetic ICS data through a data-driven ICS network simulation. We circumvent the need for expensive hardware by recreating the entire ICS environment in software. Moreover, rather than manually replicating the control logic of ICS components, we leverage existing data to autonomously generate control logic. The core of our method involves the stochastic setting of setpoints, which introduces randomness into the generated data. Setpoints serve as target values for controlling the operation of the ICS process. This approach enables us to augment existing ICS datasets and cater to the data requirements of machine learning-based ICS intrusion detection systems and other data-driven applications. Our simulated ICS environment employs virtualized containers to mimic the behavior of real-world PLCs and SCADA systems, while control logic is deduced from publicly available ICS datasets. Setpoints are generated probabilistically to ensure data diversity. Experimental results validate the fidelity of our synthetic data, emphasizing their ability to closely replicate temporal and statistical characteristics of real-world ICS networks. In conclusion, this innovative data-driven ICS network simulation offers a cost-effective and scalable solution for generating synthetic ICS data. It empowers researchers in the field of ICS optimization and security with diverse, realistic datasets, furthering advancements in this critical domain. Future work may involve refining the simulation model and exploring additional applications for synthetic ICS data. © 2024 by the authors."/>
    <x v="0"/>
    <s v="Manufacturing"/>
    <x v="3"/>
    <m/>
    <x v="0"/>
    <b v="1"/>
    <m/>
    <n v="2024"/>
    <n v="0"/>
    <s v="https://www.scopus.com/inward/record.uri?eid=2-s2.0-85194228947&amp;doi=10.3390%2felectronics13101920&amp;partnerID=40&amp;md5=62ca88ca13c553dc7d1a45e8e8c02fb9"/>
  </r>
  <r>
    <s v="Scopus_3"/>
    <b v="1"/>
    <s v="Generative models for synthetic data generation: application to pharmacokinetic/pharmacodynamic data"/>
    <x v="0"/>
    <s v="Jiang Y.; García-Durán A.; Losada I.B.; Girard P.; Terranova N."/>
    <s v="Deep learning; Generative methods; Neural networks; Synthetic pharmacokinetic/Pharmacodynamic data; Virtual patients"/>
    <s v="The generation of synthetic patient data that reflect the statistical properties of real data plays a fundamental role in today’s world because of its potential to (i) be enable proprietary data access for statistical and research purposes and (ii) increase available data (e.g., in low-density regions—i.e., for patients with under-represented characteristics). Generative methods employ a family of solutions for generating synthetic data. The objective of this research is to benchmark numerous state-of-the-art deep-learning generative methods across different scenarios and clinical datasets comprising patient covariates and several pharmacokinetic/pharmacodynamic endpoints. We did this by implementing various probabilistic models aimed at generating synthetic data, such as the Multi-layer Perceptron Conditioning Generative Adversarial Neural Network (MLP cGAN), Time-series Generative Adversarial Networks (TimeGAN), and a more traditional approach like Probabilistic Autoregressive (PAR). We evaluated their performance by calculating discriminative and predictive scores. Furthermore, we conducted comparisons between the distributions of real and synthetic data using Kolmogorov-Smirnov and Chi-square statistical tests, focusing respectively on covariate and output variables of the models. Lastly, we employed pharmacometrics-related metric to enhance interpretation of our results specific to our investigated scenarios. Results indicate that multi-layer perceptron–based conditional generative adversarial networks (MLP cGAN) exhibit the best overall performance for most of the considered metrics. This work highlights the opportunities to employ synthetic data generation in the field of clinical pharmacology for augmentation and sharing of proprietary data across institutions. © The Author(s), under exclusive licence to Springer Science+Business Media, LLC, part of Springer Nature 2024."/>
    <x v="0"/>
    <s v="Health"/>
    <x v="2"/>
    <s v="MLP-GAN, TimeGAN, PAR"/>
    <x v="0"/>
    <m/>
    <m/>
    <n v="2024"/>
    <n v="0"/>
    <s v="https://www.scopus.com/inward/record.uri?eid=2-s2.0-85202151152&amp;doi=10.1007%2fs10928-024-09935-6&amp;partnerID=40&amp;md5=2d628b93a54372f244539491ea3aae3b"/>
  </r>
  <r>
    <s v="Scopus_4"/>
    <b v="1"/>
    <s v="Synthetic Time Series Data in Groundwater Analytics: Challenges, Insights, and Applications"/>
    <x v="0"/>
    <s v="Pulla S.T.; Yasarer H.; Yarbrough L.D."/>
    <s v="groundwater level; hydrology management tool; synthetic well"/>
    <s v="This study presents ‘Synthetic Wells’, a method for generating synthetic groundwater level time series data using machine learning (ML) aimed at improving groundwater management in contexts where real data are scarce. Utilizing data from the National Water Information System of the US Geological Survey, this research employs the Synthetic Data Vault (SDV) framework’s Probabilistic AutoRegressive (PAR) synthesizer model to simulate real-world groundwater fluctuations. The synthetic data generated for approximately 100 wells align closely with the real data, achieving a quality score of 70.94%, indicating a reasonable replication of groundwater dynamics. A Streamlit-based web application was also developed, enabling users to generate custom synthetic datasets. A case study in Mississippi, USA, demonstrated the utility of synthetic data in enhancing the accuracy of time series forecasting models. This unique approach represents an innovative first-of-its-kind tool in the realm of groundwater research, providing new avenues for data-driven decision-making and management in hydrological studies. © 2024 by the authors."/>
    <x v="0"/>
    <s v="Commodities"/>
    <x v="0"/>
    <s v="PAR"/>
    <x v="0"/>
    <m/>
    <m/>
    <n v="2024"/>
    <n v="0"/>
    <s v="https://www.scopus.com/inward/record.uri?eid=2-s2.0-85190395192&amp;doi=10.3390%2fw16070949&amp;partnerID=40&amp;md5=f555b780f72379a63cbdad41cf6ad6a9"/>
  </r>
  <r>
    <s v="Scopus_5"/>
    <b v="1"/>
    <s v="ECG-Image-Kit: a synthetic image generation toolbox to facilitate deep learning-based electrocardiogram digitization"/>
    <x v="0"/>
    <s v="Shivashankara K.K.; Deepanshi; Mehri Shervedani A.; Clifford G.D.; Reyna M.A.; Sameni R."/>
    <s v="data augmentation; deep learning; denoising CNN; ECG digitization; electrocardiogram (ECG); synthetic data"/>
    <s v="Objective. Cardiovascular diseases are a major cause of mortality globally, and electrocardiograms (ECGs) are crucial for diagnosing them. Traditionally, ECGs are stored in printed formats. However, these printouts, even when scanned, are incompatible with advanced ECG diagnosis software that require time-series data. Digitizing ECG images is vital for training machine learning models in ECG diagnosis, leveraging the extensive global archives collected over decades. Deep learning models for image processing are promising in this regard, although the lack of clinical ECG archives with reference time-series data is challenging. Data augmentation techniques using realistic generative data models provide a solution. Approach. We introduce ECG-Image-Kit, an open-source toolbox for generating synthetic multi-lead ECG images with realistic artifacts from time-series data, aimed at automating the conversion of scanned ECG images to ECG data points. The tool synthesizes ECG images from real time-series data, applying distortions like text artifacts, wrinkles, and creases on a standard ECG paper background. Main results. As a case study, we used ECG-Image-Kit to create a dataset of 21 801 ECG images from the PhysioNet QT database. We developed and trained a combination of a traditional computer vision and deep neural network model on this dataset to convert synthetic images into time-series data for evaluation. We assessed digitization quality by calculating the signal-to-noise ratio and compared clinical parameters like QRS width, RR, and QT intervals recovered from this pipeline, with the ground truth extracted from ECG time-series. The results show that this deep learning pipeline accurately digitizes paper ECGs, maintaining clinical parameters, and highlights a generative approach to digitization. Significance. The toolbox has broad applications, including model development for ECG image digitization and classification. The toolbox currently supports data augmentation for the 2024 PhysioNet Challenge, focusing on digitizing and classifying paper ECG images. © 2024 The Author(s). Published on behalf of Institute of Physics and Engineering in Medicine by IOP Publishing Ltd."/>
    <x v="2"/>
    <m/>
    <x v="1"/>
    <m/>
    <x v="0"/>
    <m/>
    <m/>
    <n v="2024"/>
    <n v="2"/>
    <s v="https://www.scopus.com/inward/record.uri?eid=2-s2.0-85194467499&amp;doi=10.1088%2f1361-6579%2fad4954&amp;partnerID=40&amp;md5=d62ce38f16ef4c89d5714785fe997a0f"/>
  </r>
  <r>
    <s v="Scopus_7"/>
    <b v="1"/>
    <s v="Coherent Multi-Table Data Synthesis for Tabular and Time-Series Data with GANs"/>
    <x v="0"/>
    <s v="Elliker C.; Tonnelier E.; Shabou A."/>
    <s v="data privacy; deep learning; gan; generative ai; synthetic data; tabular data; time-series data"/>
    <s v="As the usage of user-private-data is increasingly monitored by regulatory institutions for security purposes, its transfer becomes more constrained. Synthetic data has recently emerged as a viable alternative to prevent the disclosure of user-protected information that complies with data sharing regulations. Both public and private sectors commonly use a combination of tabular and time-series tables that often contains user-related sensitive information. They are usually intrinsically interlinked as they describe the users and their behaviors over different perimeters. Moreover, it contains both numerical and categorical features, adding complexity to the anonymization task. State of the art generative methods, specialized either in tabular or time-series data, are able to generate high quality synthetic data. However, if each table is generated independently, it becomes impossible to link them. As a result, the usability of such synthetic data is impacted. To address this issue, we not only propose a coherent multi-table generative model that uses Generative Adversarial Networks (GANs) to sample both tabular and time-series tables, but also a conditional time-series generative model that handles both numerical and categorical features. Additionally, many experiments are conducted to analyse the inner modules of our model and evaluate it on an in-house private dataset in order to prove the viability of the synthetic data generated for machine learning tasks. © 2024 Copyright held by the owner/author(s)."/>
    <x v="0"/>
    <m/>
    <x v="3"/>
    <s v="GAN"/>
    <x v="2"/>
    <b v="1"/>
    <m/>
    <n v="2024"/>
    <n v="0"/>
    <s v="https://www.scopus.com/inward/record.uri?eid=2-s2.0-85199061891&amp;doi=10.1145%2f3626232.3653255&amp;partnerID=40&amp;md5=9c361e185f7e021b84611dda17b08995"/>
  </r>
  <r>
    <s v="Scopus_8"/>
    <b v="1"/>
    <s v="Convolutional Autoencoders for Signal Reconstruction and their Application to Damage Signature Extraction"/>
    <x v="1"/>
    <s v="Azuara G.; Barrera E.; Ruiz M.; Barba P.L.; Piñas A."/>
    <s v="Autoencoder; Convolutional Neural Network; Machine Learning; Structural Health Monitoring; Ultrasonic Guided Waves"/>
    <s v="The utilization of Machine Learning (ML) techniques for Structural Health Monitoring (SHM) has increased in the last years. Using ML techniques for signal reconstruction has been explored in the literature of this field. In this work, a database of Ultrasonic Guided Waves (UGW), propagated through a thermoplastic composite plate, and generated and acquired with piezoelectric transducers (PZT), has been preprocessed, organized, and analyzed to reconstruct signals by using Convolutional Autoencoders (cAE) neural networks. This special type of autoencoders (AE) is based on the utilization of convolutional stages, which are formed by deep-learning layers that are especially useful for their utilization on discretized time-series signals, due to their ability to convolve different sections of the signal, thus extracting different features which are automatically learned by the network. The cAE, which have a bottleneck section in their middle part (between the encoder and the decoder sections), have the ability to reduce the dimensionality of the input data, thus allowing the extraction of a minimum number of relevant features of the signals. Summarizing, this paper presents a neural network designed as a cAE which is able to reconstruct data from a reduced number of features, reaching a correlation value between the real and the artificial data higher than 98%. © 2024 11th European Workshop on Structural Health Monitoring, EWSHM 2024. All rights reserved."/>
    <x v="1"/>
    <m/>
    <x v="1"/>
    <m/>
    <x v="0"/>
    <m/>
    <m/>
    <n v="2024"/>
    <n v="0"/>
    <s v="https://www.scopus.com/inward/record.uri?eid=2-s2.0-85202558540&amp;doi=10.58286%2f29638&amp;partnerID=40&amp;md5=1b3e56a06c3159cd11a9021f24aab472"/>
  </r>
  <r>
    <s v="Scopus_9"/>
    <b v="1"/>
    <s v="Seasonality in synthetic average wind speed"/>
    <x v="0"/>
    <s v="Zivanovic M.; Runacres M.C."/>
    <s v="Comb filtering; High-fidelity synthetic wind; Orbital forcing; Seasonality; Wind speed modelling"/>
    <s v="There is a growing demand for computer-generated realistic high-fidelity wind speed data for various applications in the wind industry. Such data should capture the non-stationary dynamics of real-world wind time series, as well as be consistent with the statistical descriptors – the probability density function and power spectral density – of the observed wind speed. However, complying with the statistical descriptors is not a guarantee that the seasonality will be correctly reproduced in synthetic data. The seasonality, characterized by the average diurnal and seasonal variations, is driven by the periodicities embedded in diurnal and annual harmonic series respectively. Those periodicities are determined by the long-term orbital forcing components, which establish the insolation for a given latitude and longitude. We show that average diurnal and seasonal variations can be visualized as the output of comb filters, whose fundamental frequencies match the diurnal and annual fundamental frequency respectively. The aforementioned theoretical findings are readily reproduced in synthetic wind speed, generated by a non-parametric data-driven statistical model, based on the phase-randomized Fourier transform. The model, tested on both 10-min and 1-min resolution real-world datasets, yields average non-stationarities in synthetic wind speed with the accuracy close to the computing precision. © 2024 The Authors"/>
    <x v="2"/>
    <s v="Energy"/>
    <x v="0"/>
    <m/>
    <x v="0"/>
    <m/>
    <m/>
    <n v="2024"/>
    <n v="0"/>
    <s v="https://www.scopus.com/inward/record.uri?eid=2-s2.0-85201317050&amp;doi=10.1016%2fj.renene.2024.121167&amp;partnerID=40&amp;md5=3c72b3bdc7d5c1e9b04f358b8780a68d"/>
  </r>
  <r>
    <s v="Scopus_10"/>
    <b v="1"/>
    <s v="Data augmentation for generating synthetic electrogastrogram time series"/>
    <x v="1"/>
    <s v="Miljković N.; Milenić N.; Popović N.B.; Sodnik J."/>
    <s v="Electrogastrography; Gastric rhythm; Motion sickness; Power spectral density; Synthetic data"/>
    <s v="To address an emerging need for large number of diverse datasets for rigor evaluation of signal processing techniques, we developed and evaluated a new method for generating synthetic electrogastrogram time series. We used electrogastrography (EGG) data from an open database to set model parameters and statistical tests to evaluate synthesized data. Additionally, we illustrated method customization for generating artificial EGG time series alterations caused by the simulator sickness. Proposed data augmentation method generates synthetic EGG data with specified duration, sampling frequency, recording state (postprandial or fasting state), overall noise and breathing artifact injection, and pauses in the gastric rhythm (arrhythmia occurrence) with statistically significant difference between postprandial and fasting states in &gt; 70% cases while not accounting for individual differences. Features obtained from the synthetic EGG signal resembling simulator sickness occurrence displayed expected trends. The code for generation of synthetic EGG time series is not only freely available and can be further customized to assess signal processing algorithms but also may be used to increase data diversity for training artificial intelligence (AI) algorithms. The proposed approach is customized for EGG data synthesis but can be easily utilized for other biosignals with similar nature such as electroencephalogram. Graphical abstract: (Figure presented.) © The Author(s) 2024."/>
    <x v="1"/>
    <m/>
    <x v="1"/>
    <m/>
    <x v="0"/>
    <m/>
    <m/>
    <n v="2024"/>
    <n v="0"/>
    <s v="https://www.scopus.com/inward/record.uri?eid=2-s2.0-85192064617&amp;doi=10.1007%2fs11517-024-03112-0&amp;partnerID=40&amp;md5=7163f1c9b9f2a4bbbab91cb623e85cee"/>
  </r>
  <r>
    <s v="Scopus_11"/>
    <b v="1"/>
    <s v="Formal Logic Enabled Personalized Federated Learning through Property Inference"/>
    <x v="1"/>
    <s v="An Z.; Johnson T.T.; Ma M."/>
    <s v=""/>
    <s v="Recent advancements in federated learning (FL) have greatly facilitated the development of decentralized collaborative applications, particularly in the domain of Artificial Intelligence of Things (AIoT). However, a critical aspect missing from the current research landscape is the ability to enable data-driven client models with symbolic reasoning capabilities. Specifically, the inherent heterogeneity of participating client devices poses a significant challenge, as each client exhibits unique logical reasoning properties. Failing to consider these device-specific specifications can result in missing critical properties in the client predictions, leading to suboptimal performance. This work proposes a new training paradigm that leverages temporal logic reasoning to address this issue. Our approach enhances the training process by incorporating mechanically generated logic expressions for each FL client. Additionally, we develop aggregation clusters and a partitioning algorithm to effectively group clients based on the alignment of their temporal reasoning properties. We evaluate the proposed method on two tasks: a real-world traffic volume prediction task consisting of sensory data from fifteen states and a smart city multi-task prediction utilizing synthetic data. The evaluation results exhibit clear improvements, with performance accuracy improved by up to 54% across all sequential prediction models. Copyright © 2024, Association for the Advancement of Artificial Intelligence (www.aaai.org). All rights reserved."/>
    <x v="1"/>
    <m/>
    <x v="1"/>
    <m/>
    <x v="0"/>
    <m/>
    <m/>
    <n v="2024"/>
    <n v="0"/>
    <s v="https://www.scopus.com/inward/record.uri?eid=2-s2.0-85189749908&amp;doi=10.1609%2faaai.v38i10.28962&amp;partnerID=40&amp;md5=194c820a4e8ea2de2a87abbcd7c1043c"/>
  </r>
  <r>
    <s v="Scopus_12"/>
    <b v="1"/>
    <s v="System-2 Recommenders: Disentangling Utility and Engagement in Recommendation Systems via Temporal Point-Processes"/>
    <x v="1"/>
    <s v="Agarwal A.; Usunier N.; Lazaric A.; Nickel M."/>
    <s v="AI goal alignment; recommender systems; utility v/s engagement"/>
    <s v="Recommender systems are an important part of the modern human experience whose influence ranges from the food we eat to the news we read. Yet, there is still debate as to what extent online recommendation platforms are aligned with the goals of their users. A core issue fueling this debate is the challenge of inferring a user's utility based on their engagement signals such as likes, shares, watch time etc., which are often the primary metric used by platforms to optimize content. This is because users' utility-driven decision-processes (which we refer to as System-2), e.g., reading news that are accurate and relevant for them, are often confounded by their impulsive or unconscious decision-processes (which we refer to as System-1), e.g., spend time on click-bait news articles. As a result, it is difficult to infer whether an observed engagement is utility-driven or impulse-driven. In this paper we explore a new approach to recommender systems where we infer user's utility based on their return probability to the platform rather than engagement signals. This approach is based on the intuition that users tend to return to a platform in the long run if it creates utility for them, while pure engagement-driven interactions, i.e., interactions that do not add meaningful utility, may affect user return in the short term but will not have a lasting effect. For this purpose, we propose a generative model in which past content interactions impact the arrival rates of users based on a self-exciting Hawkes process. These arrival rates to the platform are a combination of both System-1 and System-2 decision processes. The System-2 arrival intensity depends on the utility drawn from past content interactions and has a long lasting effect on return probability. In contrast, System-1 arrival intensity depends on the instantaneous gratification or moreishness and tends to vanish rapidly in time. We show analytically that given samples from this model it is provably possible to disentangle the System-1 and System-2 decision-processes and thus infer user's utility, thereby allowing us to optimize content based on it. We conduct experiments on synthetic data to demonstrate the effectiveness of our approach over engagement optimization.  © 2024 Owner/Author."/>
    <x v="1"/>
    <m/>
    <x v="1"/>
    <m/>
    <x v="0"/>
    <m/>
    <m/>
    <n v="2024"/>
    <n v="0"/>
    <s v="https://www.scopus.com/inward/record.uri?eid=2-s2.0-85196674009&amp;doi=10.1145%2f3630106.3659004&amp;partnerID=40&amp;md5=68c4d731039b3f35fca2986de9968c35"/>
  </r>
  <r>
    <s v="Scopus_13"/>
    <b v="1"/>
    <s v="Machine Learning Approach to the Classification of Tensiometric Blood Test Results for Chronic Heart Failure Diagnosis"/>
    <x v="1"/>
    <s v="Alqezweeni M.M.; Gribkov D.N.; Gorbachenko V.I.; Potapov V.V.; Miltykh I.; Zenin O."/>
    <s v="blood surface tension; generate synthetic data; heart failure; ischemic heart disease; neural networks; tensiometry; time series classification"/>
    <s v="Early diagnosis of chronic heart failure (CHF) is an urgent task in modern medicine. Previously, the authors presented the results of early diagnosis of CHF using neural network classification of static characteristics of plasma and serum. This article aims to solve the problem of classifying the dynamic characteristics of a tensiometric study of the liquid part (plasma and serum) of blood by classifying multidimensional time series. For training the neural network, a database of results of tensiometric studies of the liquid part of the blood (plasma and serum) of healthy volunteers and people suffering from CHF was used in the form of Excel tables containing data on the values of surface tension and dilatational viscoelasticity, which characterize viscoelastic properties of surface (interfacial) layers. Baseline data also included the sex and age of the patient. The problem of classifying time series, which arises when analyzing the results of tensiometric analysis, is solved. For the classification of time series, it is proposed to use a neural network. An analysis of neural network methods for classifying time series has been carried out. Using the Keras library, a recurrent neural network was implemented, which ensured a classification accuracy of 99%. The presented approach has demonstrated better performance in terms of accuracy compared to the existing machine learning approaches. The use of the developed neural network model in medical practice will significantly increase the reliability of diagnosing CHF. In addition, the results of the study indicate the possibility of upgrading tensiometers by eliminating the technical elements that provide forced oscillations of the drop, which will significantly reduce the cost of the device and reduce the time of the experiment.  © 2024 The Authors."/>
    <x v="1"/>
    <m/>
    <x v="1"/>
    <m/>
    <x v="0"/>
    <m/>
    <m/>
    <n v="2024"/>
    <n v="0"/>
    <s v="https://www.scopus.com/inward/record.uri?eid=2-s2.0-85189333355&amp;doi=10.3233%2fFAIA240165&amp;partnerID=40&amp;md5=402e6740c7ca179a03f2132a2ec07963"/>
  </r>
  <r>
    <s v="Scopus_14"/>
    <b v="1"/>
    <s v="Probabilistic Modeling of Interpersonal Coordination Processes"/>
    <x v="1"/>
    <s v="Soares P.; Pyarelal A.; Krishnaswamy M.; Butler E.; Barnard K."/>
    <s v=""/>
    <s v="We develop a novel probabilistic model for interpersonal coordination as a latent phenomenon explaining statistical temporal influence between multiple components in a system. For example, the state of one person can influence that of another at a later time, as indicated by their observed behaviors. We characterize coordination as the degree to which the distributions for such states at one time point are merged for the next salient time point. We evaluate our model in the context of three-person teams executing a virtual search and rescue (SAR) mission. We first use synthetic data to confirm that our technical definition of coordination is consistent with expectations and that we can recover generated coordination despite noise. We then show that captured coordination can be predictive of team performance on real data. Here we use speech vocalics and semantics to infer coordination for 36 teams carrying out two successive SAR missions. In two different datasets, we find that coordination is generally predictive of team score for the second mission, but not for the first, where teams are largely learning to play the game. In addition, we found that including a semantic modality improves prediction in some scenarios. This shows that our intuitive technical definition can capture useful explanatory aspects of team behavior. Copyright 2024 by the author(s)"/>
    <x v="1"/>
    <m/>
    <x v="1"/>
    <m/>
    <x v="0"/>
    <m/>
    <m/>
    <n v="2024"/>
    <n v="0"/>
    <s v="https://www.scopus.com/inward/record.uri?eid=2-s2.0-85203791177&amp;partnerID=40&amp;md5=bb0c7037a4af69e5036f265c3e8c3af7"/>
  </r>
  <r>
    <s v="Scopus_15"/>
    <b v="1"/>
    <s v="Research on Fatigue Driving Detection Technology Based on CA-ACGAN"/>
    <x v="1"/>
    <s v="Ye H.; Chen M.; Feng G."/>
    <s v="attention mechanism; bottleneck residual; conditional generative adversarial network; EEG; fatigue driving detection"/>
    <s v="Driver fatigue represents a significant peril to global traffic safety, necessitating the advancement of potent fatigue monitoring methodologies to bolster road safety. This research introduces a conditional generative adversarial network with a classification head that integrates convolutional and attention mechanisms (CA-ACGAN) designed for the precise identification of fatigue driving states through the analysis of electroencephalography (EEG) signals. First, this study constructed a 4D feature data model capable of mirroring drivers’ fatigue state, meticulously analyzing the EEG signals’ frequency, spatial, and temporal dimensions. Following this, we present the CA-ACGAN framework, a novel integration of attention schemes, the bottleneck residual block, and the Transformer element. This integration was designed to refine the processing of EEG signals significantly. In utilizing a conditional generative adversarial network equipped with a classification header, the framework aims to distinguish fatigue states effectively. Moreover, it addresses the scarcity of authentic data through the generation of superior-quality synthetic data. Empirical outcomes illustrate that the CA-ACGAN model surpasses various extant methods in the fatigue detection endeavor on the SEED-VIG public dataset. Moreover, juxtaposed with leading-edge GAN models, our model exhibits an efficacy in in producing high-quality data that is clearly superior. This investigation confirms the CA-ACGAN model’s utility in fatigue driving identification and suggests fresh perspectives for deep learning applications in time series data generation and processing. © 2024 by the authors."/>
    <x v="1"/>
    <m/>
    <x v="1"/>
    <m/>
    <x v="0"/>
    <m/>
    <m/>
    <n v="2024"/>
    <n v="0"/>
    <s v="https://www.scopus.com/inward/record.uri?eid=2-s2.0-85194423940&amp;doi=10.3390%2fbrainsci14050436&amp;partnerID=40&amp;md5=70d7e18cc22f36780b0d7cbb4e7ba978"/>
  </r>
  <r>
    <s v="Scopus_16"/>
    <b v="1"/>
    <s v="A Water Demand Forecasting Model Based on Generative Adversarial Networks and Multivariate Feature Fusion"/>
    <x v="1"/>
    <s v="Yang C.; Meng J.; Liu B.; Wang Z.; Wang K."/>
    <s v="data enhancement; long-term forecasting; multi-feature fusion; smart water management; time series forecasting; water demand forecasting"/>
    <s v="Accurate long-term water demand forecasting is beneficial to the sustainable development and management of cities. However, the randomness and nonlinear nature of water demand bring great challenges to accurate long-term water demand forecasting. For accurate long-term water demand forecasting, the models currently in use demand the input of extensive datasets, leading to increased costs for data gathering and higher barriers to entry for predictive projects. This situation underscores the pressing need for an effective forecasting method that can operate with a smaller dataset, making long-term water demand predictions more feasible and economically sensible. This study proposes a framework to delineate and analyze long-term water demand patterns. A forecasting model based on generative adversarial networks and multivariate feature fusion (the water demand forecast-mixer, WDF-mixer) is designed to generate synthetic data, and a gradient constraint is introduced to overcome the problem of overfitting. A multi-feature fusion method based on temporal and channel features is then derived, where a multi-layer perceptron is used to capture temporal dependencies and non-negative matrix decomposition is applied to obtain channel dependencies. After that, an attention layer receives all those features associated with the water demand forecasting, guiding the model to focus on important features and representing correlations across them. Finally, a fully connected network is constructed to improve the modeling efficiency and output the forecasting results. This approach was applied to real-world datasets. Our experimental results on four water demand datasets show that the proposed WDF-mixer model can achieve high forecasting accuracy and robustness. In comparison to the suboptimal models, the method introduced in this study demonstrated a notable enhancement, with a 62.61% reduction in the MSE, a 46.85% decrease in the MAE, and a 69.15% improve in the (Formula presented.) score. This research could support decision makers in reducing uncertainty and increasing the quality of water resource planning and management. © 2024 by the authors."/>
    <x v="1"/>
    <m/>
    <x v="1"/>
    <m/>
    <x v="0"/>
    <m/>
    <m/>
    <n v="2024"/>
    <n v="0"/>
    <s v="https://www.scopus.com/inward/record.uri?eid=2-s2.0-85197112458&amp;doi=10.3390%2fw16121731&amp;partnerID=40&amp;md5=c3bcbf54c81fec87d6043249d32d0d6a"/>
  </r>
  <r>
    <s v="Scopus_17"/>
    <b v="1"/>
    <s v="Data Augmentation for Offline Arabic Handwritten Text Recognition Using Moving Least Squares"/>
    <x v="1"/>
    <s v="Chadli M.A.; Bouiadjra R.B.; Fekir A.; Martínez‑Gómez J.; Gámez J.A."/>
    <s v="Arabic script; connectionist temporal classification; convolutional neural network; data augmentation; IFN/ENIT database; off-line handwritten recognition; recurrent neural network; synthetic data"/>
    <s v="This paper addresses the research problem of Offline Arabic Handwriting Text Recognition (HTR). One of the most important approaches to HTR systems is deep learning. A large amount of annotated data is needed to train deep learning-based HTR systems. The Arabic language is spoken by hundreds of millions of people in North Africa and the Middle East. Writing styles and common words differ significantly between those regions. Due to the great diversity possible, designing a statistically represented and balanced database of Arabic handwritten texts by gathering and labeling the texts is an arduous task to achieve. One of the ways to enrich the training databases is by augmenting the existing data. We have developed a new data augmentation technique for Arabic handwritten texts using Moving Least Squares (MLS) to deform the images. This technique results in realistic images that look like manipulating real-world images, and the deformations are done using linear functions that produce deformations in real time. We aim to deform the training data images randomly in a way that the text present in the images is still recognizable by a human. This augmentation technique can be used directly on images to augment them unlike other techniques such as Generative Adversarial Networks (GAN) where they must be trained beforehand. At the same time, it produces new complex augmented images compared to simple traditional augmentation techniques such as rotations and translations. In addition to this augmentation technique, we used a deep learning system called Convolutional Recurrent Neural Networks (CRNN) to test the new technique, and we have experimented with a CRNN model that accepts small input-size images to boost the time needed for both training and image augmentations. All the experimentations are carried out on the Arabic IFN/ENIT database. The results show that the small input size CRNN model outperforms the large input size CRNN model by a big margin. The results also show that the integration of images augmented by the MLS technique can help the recognition system to generalize better on the test data, therefore, it can slightly improve the performance of the recognition system. Copyright: ©2024 The authors."/>
    <x v="1"/>
    <m/>
    <x v="1"/>
    <m/>
    <x v="0"/>
    <m/>
    <m/>
    <n v="2024"/>
    <n v="0"/>
    <s v="https://www.scopus.com/inward/record.uri?eid=2-s2.0-85187027027&amp;doi=10.18280%2fria.3801&amp;partnerID=40&amp;md5=2867718646cf5f1601e25cb93791d29a"/>
  </r>
  <r>
    <s v="Scopus_18"/>
    <b v="1"/>
    <s v="A reinforcement learning algorithm for trading commodities"/>
    <x v="1"/>
    <s v="Giorgi F.; Herzel S.; Pigato P."/>
    <s v="commodities; portfolio optimization; reinforcement learning; SARSA; threshold models"/>
    <s v="We propose a reinforcement learning (RL) algorithm for generating a trading strategy in a realistic setting, that includes transaction costs and factors driving the asset dynamics. We benchmark our algorithm against the analytical optimal solution, available when factors are linear and transaction costs are quadratic, showing that RL is able to mimic the optimal strategy. Then we consider a more realistic setting, including non-linear dynamics, that better describes the WTI spot prices time series. For these more general dynamics, an optimal strategy is not known and RL becomes a viable alternative. We show that on synthetic data generated from WTI spot prices, the RL agent outperforms a trader that linearizes the model to apply the theoretical optimal strategy. © 2023 John Wiley &amp; Sons Ltd."/>
    <x v="1"/>
    <m/>
    <x v="1"/>
    <m/>
    <x v="0"/>
    <m/>
    <m/>
    <n v="2024"/>
    <n v="1"/>
    <s v="https://www.scopus.com/inward/record.uri?eid=2-s2.0-85173536550&amp;doi=10.1002%2fasmb.2825&amp;partnerID=40&amp;md5=64d5b0062b4fea86522093673291f094"/>
  </r>
  <r>
    <s v="Scopus_19"/>
    <b v="1"/>
    <s v="Parameter estimation in a whole-brain network model of epilepsy: Comparison of parallel global optimization solvers"/>
    <x v="1"/>
    <s v="Penas D.R.; Hashemi M.; Jirsa V.K.; Banga J.R."/>
    <s v=""/>
    <s v="The Virtual Epileptic Patient (VEP) refers to a computer-based representation of a patient with epilepsy that combines personalized anatomical data with dynamical models of abnormal brain activities. It is capable of generating spatio-temporal seizure patterns that resemble those recorded with invasive methods such as stereoelectro EEG data, allowing for the evaluation of clinical hypotheses before planning surgery. This study highlights the effectiveness of calibrating VEP models using a global optimization approach. The approach utilizes SaCeSS, a cooperative metaheuristic capable of parallel computation, to yield high-quality solutions without requiring excessive computational time. Through extensive benchmarking on synthetic data, our proposal successfully solved a set of different configurations of VEP models, demonstrating better scalability and superior performance against other parallel solvers. These results were further enhanced using a Bayesian optimization framework for hyperparameter tuning, with significant gains in terms of both accuracy and computational cost. Additionally, we added a scalable uncertainty quantification phase after model calibration, and used it to assess the variability in estimated parameters across different problems. Overall, this study has the potential to improve the estimation of pathological brain areas in drug-resistant epilepsy, thereby to inform the clinical decision-making process. Copyright: © 2024 Penas et al. This is an open access article distributed under the terms of the Creative Commons Attribution License, which permits unrestricted use, distribution, and reproduction in any medium, provided the original author and source are credited."/>
    <x v="1"/>
    <m/>
    <x v="1"/>
    <m/>
    <x v="0"/>
    <m/>
    <m/>
    <n v="2024"/>
    <n v="0"/>
    <s v="https://www.scopus.com/inward/record.uri?eid=2-s2.0-85198300336&amp;doi=10.1371%2fjournal.pcbi.1011642&amp;partnerID=40&amp;md5=d925d6432832c96903430c516bbe3196"/>
  </r>
  <r>
    <s v="Scopus_20"/>
    <b v="1"/>
    <s v="Towards a Framework to Evaluate Generative Time Series Models for Mobility Data Features"/>
    <x v="0"/>
    <s v="Ribeiro I.F.; Comarela G.; Rocha A.A.A.; Mota V.F.S."/>
    <s v="Generative adversarial networks; Mobility; time series"/>
    <s v="Understanding human mobility has implications for several areas, such as immigration, disease control, mobile networks performance, and urban planning. However, gathering and disseminating mobility data face challenges such as data collection, handling of missing information, and privacy protection. An alternative to tackle these problems consists of modeling raw data to generate synthetic data, preserving its characteristics while maintaining its privacy. Thus, we propose MobDeep, a unified framework to compare and evaluate generative models of time series based on mobility data features, which considers statistical and deep learning-based modeling. To achieve its goal, MobDeep receives as input statistical or Generative Adversarial Network-based models (GANs) and the raw mobility data, and outputs synthetic data and the metrics comparing the synthetic with the original data. In such way, MobDeep allows evaluating synthetic datasets through qualitative and quantitative metrics. As a proof-of-concept, MobDeep implements one classical statistical model (ARIMA) and three GANs models. To demonstrate MobDeep on distinct mobility scenarios, we considered an open dataset containing information about bicycle rentals in US cities and a private dataset containing information about a Brazilian metropolis’s urban traffic. MobDeep allows observing how each model performs in specific scenarios, depending on the characteristics of the mobility data. Therefore, by using MobDeep researchers can evaluate their resulting models, improving the fidelity of the synthetic data regarding the original dataset. © 2024, Brazilian Computing Society. All rights reserved."/>
    <x v="2"/>
    <m/>
    <x v="1"/>
    <m/>
    <x v="0"/>
    <m/>
    <m/>
    <n v="2024"/>
    <n v="0"/>
    <s v="https://www.scopus.com/inward/record.uri?eid=2-s2.0-85202147397&amp;doi=10.5753%2fjisa.2024.3887&amp;partnerID=40&amp;md5=868681306c666ed27621bdc6dde1b086"/>
  </r>
  <r>
    <s v="Scopus_21"/>
    <b v="1"/>
    <s v="Adaptive Sensing Data Augmentation for Drones Using Attention-Based GAN"/>
    <x v="1"/>
    <s v="Yoon N.; Kim K.; Lee S.; Bai J.H.; Kim H."/>
    <s v="attention mechanism; deep learning; drone; generative adversarial network"/>
    <s v="Drones have become essential tools across various industries due to their ability to provide real-time data and perform automated tasks. However, integrating multiple sensors on a single drone poses challenges such as payload limitations and data management issues. This paper proposes a comprehensive system that leverages advanced deep learning techniques, specifically an attention-based generative adversarial network (GAN), to address data scarcity in drone-collected time-series sensor data. By adjusting sensing frequency based on operational conditions while maintaining data resolution, our system ensures consistent and high-quality data collection. The spatiotemporal The attention mechanism within the GAN enhances the generation of synthetic data, filling gaps caused by reduced sensing frequency with realistic data. This approach improves the efficiency and performance of various applications, such as precision agriculture, environmental monitoring, and surveillance. The experimental results demonstrated the effectiveness of our methodology in extending the operational range and duration of drones and providing reliable augmented data utilizing a variety of evaluation metrics. Furthermore, the superior performance of the proposed system was verified by comparing it with various comparative GAN models. © 2024 by the authors."/>
    <x v="1"/>
    <m/>
    <x v="1"/>
    <m/>
    <x v="0"/>
    <m/>
    <m/>
    <n v="2024"/>
    <n v="0"/>
    <s v="https://www.scopus.com/inward/record.uri?eid=2-s2.0-85202450065&amp;doi=10.3390%2fs24165451&amp;partnerID=40&amp;md5=2a959a0c3acf58329eb72e89d0493baa"/>
  </r>
  <r>
    <s v="Scopus_23"/>
    <b v="1"/>
    <s v="Seed-Free Synthetic Data Generation Framework for Instruction-Tuning LLMs: A Case Study in Thai"/>
    <x v="0"/>
    <s v="Pengpun P.; Udomcharoenchaikit C.; Buaphet W.; Limkonchotiwat P."/>
    <s v=""/>
    <s v="We present a synthetic data approach for instruction-tuning large language models (LLMs) for low-resource languages in a data-efficient manner, specifically focusing on Thai. We identify three key properties that contribute to the effectiveness of instruction-tuning datasets: fluency, diversity, and cultural context. We propose a seed-data-free framework for generating synthetic instruction-tuning data that incorporates these essential properties. Our framework employs an LLM to generate diverse topics, retrieve relevant contexts from Wikipedia, and create instructions for various tasks, such as question answering, summarization, and conversation. The experimental results show that our best-performing synthetic dataset, which incorporates all three key properties, achieves competitive performance using only 5,000 instructions when compared to state-of-the-art Thai LLMs trained on hundreds of thousands of instructions. Our code and dataset are publicly available at https://github.com/parinzee/ seed-free-synthetic-instruct. ©2024 Association for Computational Linguistics."/>
    <x v="2"/>
    <m/>
    <x v="1"/>
    <m/>
    <x v="0"/>
    <m/>
    <m/>
    <n v="2024"/>
    <n v="0"/>
    <s v="https://www.scopus.com/inward/record.uri?eid=2-s2.0-85204100765&amp;partnerID=40&amp;md5=d75e7b732f314052c7670b0507f0cc2a"/>
  </r>
  <r>
    <s v="Scopus_24"/>
    <b v="1"/>
    <s v="Generating Multivariate Synthetic Time Series Data for Absent Sensors from Correlated Sources"/>
    <x v="0"/>
    <s v="Bañuelos J.J.; Sigg S.; He J.; Salim F.; Costa-Requena J."/>
    <s v="accelerometer; cnn; gan; human activity recognition; iot; multivariate time series data; sensor data; synthetic data generation"/>
    <s v="Missing sensor data in human activity recognition is an active field of research that is being targeted with generative models for synthetic data generation. In contrast to most previous approaches, we aim to generate data of a sensor exclusively from data available at sensors in different body locations. Particularly, we evaluate existing approaches proposed in the literature for their suitability in this scenario. In this paper, we focus on the prediction of acceleration data and generate machine learning models based on generative adversarial networks and trained using correlated data from sensors in different body positions to generate synthetic sensor data that can replace the missing data from a sensor in a specific body position. The accuracy of the generated synthetic data is evaluated using a classification model based on a convolutional neural network for human activity recognition. © 2024 Owner/Author."/>
    <x v="2"/>
    <s v="Health"/>
    <x v="1"/>
    <m/>
    <x v="0"/>
    <m/>
    <m/>
    <n v="2024"/>
    <n v="0"/>
    <s v="https://www.scopus.com/inward/record.uri?eid=2-s2.0-85197275991&amp;doi=10.1145%2f3662004.3663553&amp;partnerID=40&amp;md5=9a7cbf5a3c27e7a53d5572b3aed53b07"/>
  </r>
  <r>
    <s v="Scopus_25"/>
    <b v="1"/>
    <s v="Coherent pressure and acceleration estimation from triply decomposed turbulent bluff-body wakes"/>
    <x v="1"/>
    <s v="Shanmughan R.; Passaggia P.-Y.; Mazellier N.; Kourta A."/>
    <s v=""/>
    <s v="A novel method is introduced to estimate phase-averaged pressure and acceleration of the coherent structures. It is applied and validated in the near wake of a two-dimensional bluff body. The method is validated using synthetic data generated by simulating an unsteady laminar flow around a D-shaped bluff body; the effect of noise is investigated to simulate an experimental scenario. The acceleration terms, required for the closure of flow-governing equations, are accurately estimated using this approach. The findings demonstrate that the methodology outputs consistent results for the pressure field while combined with a divergence-correction scheme, based on Helmholtz decomposition, and an optimal control method using sparse sensor measurements. The approach is later validated on experimental data obtained in the turbulent wake of a bluff body by means of “Particle Image Velocimetry” (PIV). Triple-decomposed flow fields are provided as input, where triple-decomposition refers to the instantaneous flow fields split into a mean flow, coherent and incoherent structures. The coherent structures are extracted using the method of “Proper Orthogonal Decomposition” (POD). Coherent lift coefficients, estimated using integral budgets of momentum, remain within the sensor-measured range, whereas coherent drag coefficients show excellent agreement. Moreover, a significant reduction in the residuals, arising from the balance of the flow-governing equations, is achieved. Although the temporal information is lost when computing POD modes, the proposed method is able to recover it and estimate the pressure. Accordingly, the method can be extended to any time-dependant modal decomposition, thereby providing a low-cost alternative to expensive “time-resolved” PIV (tr-PIV) measurements. © The Author(s), under exclusive licence to Springer-Verlag GmbH Germany, part of Springer Nature 2024."/>
    <x v="1"/>
    <m/>
    <x v="1"/>
    <m/>
    <x v="0"/>
    <m/>
    <m/>
    <n v="2024"/>
    <n v="1"/>
    <s v="https://www.scopus.com/inward/record.uri?eid=2-s2.0-85188472940&amp;doi=10.1007%2fs00348-024-03774-4&amp;partnerID=40&amp;md5=497e5d8296e3f7187f39ddee8a376191"/>
  </r>
  <r>
    <s v="Scopus_26"/>
    <b v="1"/>
    <s v="Blind deconvolution decreases requirements on temporal resolution of DCE-MRI: Application to 2nd generation pharmacokinetic modeling"/>
    <x v="1"/>
    <s v="Kratochvíla J.; Jiřík R.; Bartoš M.; Standara M.; Starčuk, jr. Z.; Taxt T."/>
    <s v="2nd generation pharmacokinetic model; Blind deconvolution; DCE-MRI; Temporal resolution"/>
    <s v="Purpose: Dynamic Contrast-Enhanced (DCE) MRI with 2nd generation pharmacokinetic models provides estimates of plasma flow and permeability surface-area product in contrast to the broadly used 1st generation models (e.g. the Tofts models). However, the use of 2nd generation models requires higher frequency with which the dynamic images are acquired (around 1.5 s per image). Blind deconvolution can decrease the demands on temporal resolution as shown previously for one of the 1st generation models. Here, the temporal-resolution requirements achievable for blind deconvolution with a 2nd generation model are studied. Methods: The 2nd generation model is formulated as the distributed-capillary adiabatic-tissue-homogeneity (DCATH) model. Blind deconvolution is based on Parker's model of the arterial input function. The accuracy and precision of the estimated arterial input functions and the perfusion parameters is evaluated on synthetic and real clinical datasets with different levels of the temporal resolution. Results: The estimated arterial input functions remained unchanged from their reference high-temporal-resolution estimates (obtained with the sampling interval around 1 s) when increasing the sampling interval up to about 5 s for synthetic data and up to 3.6–4.8 s for real data. Further increasing of the sampling intervals led to systematic distortions, such as lowering and broadening of the 1st pass peak. The resulting perfusion-parameter estimation error was below 10% for the sampling intervals up to 3 s (synthetic data), in line with the real data perfusion-parameter boxplots which remained unchanged up to the sampling interval 3.6 s. Conclusion: We show that use of blind deconvolution decreases the demands on temporal resolution in DCE-MRI from about 1.5 s (in case of measured arterial input functions) to 3–4 s. This can be exploited in increased spatial resolution or larger organ coverage. © 2024 Elsevier Inc."/>
    <x v="1"/>
    <m/>
    <x v="1"/>
    <m/>
    <x v="0"/>
    <m/>
    <m/>
    <n v="2024"/>
    <n v="0"/>
    <s v="https://www.scopus.com/inward/record.uri?eid=2-s2.0-85189001729&amp;doi=10.1016%2fj.mri.2024.03.019&amp;partnerID=40&amp;md5=133cd4f621426e2ab56020de952093cd"/>
  </r>
  <r>
    <s v="Scopus_27"/>
    <b v="1"/>
    <s v="MultiLoad-GAN: A GAN-Based Synthetic Load Group Generation Method Considering Spatial-Temporal Correlations"/>
    <x v="0"/>
    <s v="Hu Y.; Li Y.; Song L.; Lee H.P.; Rehm P.J.; Makdad M.; Miller E.; Lu N."/>
    <s v="Data augmentation; generative adversarial networks; load profile group generation; machine learning; negative sample generation; synthetic data"/>
    <s v="This paper presents a deep-learning framework, Multi-load Generative Adversarial Network (MultiLoad-GAN), for generating a group of synthetic load profiles (SLPs) simultaneously. The main contribution of MultiLoad-GAN is the capture of spatial-temporal correlations among a group of loads that are served by the same distribution transformer. This enables the generation of a large amount of correlated SLPs required for microgrid and distribution system studies. The novelty and uniqueness of the MultiLoad-GAN framework are three-fold. First, to the best of our knowledge, this is the first method for generating a group of load profiles bearing realistic spatial-temporal correlations simultaneously. Second, two complementary realisticness metrics for evaluating generated load profiles are developed: computing statistics based on domain knowledge and comparing high-level features via a deep-learning classifier. Third, to tackle data scarcity, a novel iterative data augmentation mechanism is developed to generate training samples for enhancing the training of both the classifier and the MultiLoad-GAN model. Simulation results show that MultiLoad-GAN can generate more realistic load profiles than existing approaches, especially in group level characteristics. With little finetuning, MultiLoad-GAN can be readily extended to generate a group of load or PV profiles for a feeder or a service area.  © 2010-2012 IEEE."/>
    <x v="0"/>
    <s v="Energy"/>
    <x v="3"/>
    <s v="MulitLoad-GAN"/>
    <x v="2"/>
    <b v="1"/>
    <m/>
    <n v="2024"/>
    <n v="3"/>
    <s v="https://www.scopus.com/inward/record.uri?eid=2-s2.0-85166770874&amp;doi=10.1109%2fTSG.2023.3302192&amp;partnerID=40&amp;md5=d67440e6b035653858d75850aaa9545c"/>
  </r>
  <r>
    <s v="Scopus_28"/>
    <b v="1"/>
    <s v="Thinking in Categories: A Survey on Assessing the Quality for Time Series Synthesis"/>
    <x v="0"/>
    <s v="Stenger M.; Bauer A.; Prantl T.; Leppich R.; Hudson N.; Chard K.; Foster I.; Kounev S."/>
    <s v="measures; synthetic data generation; Time series"/>
    <s v="Time series data are widely used and provide a wealth of information for countless applications. However, some applications are faced with a limited amount of data, or the data cannot be used due to confidentiality concerns. To overcome these obstacles, time series can be generated synthetically. For example, electrocardiograms can be synthesized to make them available for building models to predict conditions such as cardiac arrhythmia without leaking patient information. Although many different approaches to time series synthesis have been proposed, evaluating the quality of synthetic time series data poses unique challenges and remains an open problem, as there is a lack of a clear definition of what constitutes a “good” synthesis. To this end, we present a comprehensive literature survey to identify different aspects of synthesis quality and their relationships. Based on this, we propose a definition of synthesis quality and a systematic evaluation procedure for assessing it. With this work, we aim to provide a common language and criteria for evaluating synthetic time series data. Our goal is to promote more rigorous and reproducible research in time series synthesis by enabling researchers and practitioners to generate high-quality synthetic time series data. © 2024 Copyright held by the owner/author(s). Publication rights licensed to ACM."/>
    <x v="2"/>
    <m/>
    <x v="1"/>
    <m/>
    <x v="0"/>
    <m/>
    <m/>
    <n v="2024"/>
    <n v="0"/>
    <s v="https://www.scopus.com/inward/record.uri?eid=2-s2.0-85197520057&amp;doi=10.1145%2f3666006&amp;partnerID=40&amp;md5=568d33ed7eb4ac2f65889f988787129f"/>
  </r>
  <r>
    <s v="Scopus_29"/>
    <b v="1"/>
    <s v="Evaluation is key: a survey on evaluation measures for synthetic time series"/>
    <x v="0"/>
    <s v="Stenger M.; Leppich R.; Foster I.; Kounev S.; Bauer A."/>
    <s v="Evaluation; Measures; Survey; Synthetic Data; Time Series"/>
    <s v="Synthetic data generation describes the process of learning the underlying distribution of a given real dataset in a model, which is, in turn, sampled to produce new data objects still adhering to the original distribution. This approach often finds application where circumstances limit the availability or usability of real-world datasets, for instance, in health care due to privacy concerns. While image synthesis has received much attention in the past, time series are key for many practical (e.g., industrial) applications. To date, numerous different generative models and measures to evaluate time series syntheses have been proposed. However, regarding the defining features of high-quality synthetic time series and how to quantify quality, no consensus has yet been reached among researchers. Hence, we propose a comprehensive survey on evaluation measures for time series generation to assist users in evaluating synthetic time series. For one, we provide brief descriptions or - where applicable - precise definitions. Further, we order the measures in a taxonomy and examine applicability and usage. To assist in the selection of the most appropriate measures, we provide a concise guide for fast lookup. Notably, our findings reveal a lack of a universally accepted approach for an evaluation procedure, including the selection of appropriate measures. We believe this situation hinders progress and may even erode evaluation standards to a “do as you like”-approach to synthetic data evaluation. Therefore, this survey is a preliminary step to advance the field of synthetic data evaluation. © The Author(s) 2024."/>
    <x v="2"/>
    <m/>
    <x v="1"/>
    <m/>
    <x v="0"/>
    <m/>
    <m/>
    <n v="2024"/>
    <n v="0"/>
    <s v="https://www.scopus.com/inward/record.uri?eid=2-s2.0-85192390658&amp;doi=10.1186%2fs40537-024-00924-7&amp;partnerID=40&amp;md5=44c5a2324d50b5ccf123b0d7dd9a4894"/>
  </r>
  <r>
    <s v="Scopus_30"/>
    <b v="1"/>
    <s v="A network intrusion detection system based on deep learning in the IoT"/>
    <x v="1"/>
    <s v="Wang X.; Dai L.; Yang G."/>
    <s v="Conditional tabular generative adversarial network; Data imbalance; Deep learning; Network intrusion detection"/>
    <s v="As industrial and everyday devices become increasingly interconnected, the data volume within the Internet of Things (IoT) has experienced a substantial surge. This surge in data presents a heightened risk of IoT environments being vulnerable to cyber attacks, which poses a significant threat to the seamless functioning of both industrial and daily activities. Therefore, the implementation of Network Intrusion Detection System (IDS) is vital for safeguarding the security of IoT network environments. This paper introduces a network intrusion detection model based on deep learning (DL). The model aims to enhance detection accuracy by extracting features from both the spatial and temporal dimensions of network traffic data. To tackle the challenge of low detection accuracy arising from data imbalance, in this study, a Conditional Tabular Generative Adversarial Network (CTGAN) is utilized to generate synthetic data for the minority class. The objective is to enhance the volume of minority class samples, address data imbalance, and subsequently enhance the accuracy of network intrusion detection. The classification performance of the proposed model is validated on UNSW-NB15, CIC-IDS2018, and CIC-IOT2023 datasets. The experimental findings demonstrate that the suggested model attains elevated levels of classification accuracy across all three datasets. The model presented in this article is particularly well suited to handle multi-class intrusion detection tasks. The model demonstrates superior performance compared to other models used for comparison. © The Author(s), under exclusive licence to Springer Science+Business Media, LLC, part of Springer Nature 2024."/>
    <x v="1"/>
    <m/>
    <x v="1"/>
    <m/>
    <x v="0"/>
    <m/>
    <m/>
    <n v="2024"/>
    <n v="0"/>
    <s v="https://www.scopus.com/inward/record.uri?eid=2-s2.0-85198351793&amp;doi=10.1007%2fs11227-024-06345-w&amp;partnerID=40&amp;md5=3bea2151c51168b9311b2ea9d6b80ccf"/>
  </r>
  <r>
    <s v="Scopus_31"/>
    <b v="1"/>
    <s v="Inference of dynamic hypergraph representations in temporal interaction data"/>
    <x v="1"/>
    <s v="Kirkley A."/>
    <s v=""/>
    <s v="A range of systems across the social and natural sciences generate data sets consisting of interactions between two distinct categories of items at various instances in time. Online shopping, for example, generates purchasing events of the form (user, product, time of purchase), and mutualistic interactions in plant-pollinator systems generate pollination events of the form (insect, plant, time of pollination). These data sets can be meaningfully modeled as temporal hypergraph snapshots in which multiple items within one category (i.e., online shoppers) share a hyperedge if they interacted with a common item in the other category (i.e., purchased the same product) within a given time window, allowing for the application of hypergraph analysis techniques. However, it is often unclear how to choose the number and duration of these temporal snapshots, which have a strong influence on the final hypergraph representations. Here we propose a principled nonparametric solution to this problem by extracting temporal hypergraph snapshots that optimally capture structural regularities in temporal event data according to the minimum description length principle. We demonstrate our methods on real and synthetic data sets, finding that they can recover planted artificial hypergraph structure in the presence of considerable noise and reveal meaningful activity fluctuations in human mobility data.  © 2024 American Physical Society."/>
    <x v="1"/>
    <m/>
    <x v="1"/>
    <m/>
    <x v="0"/>
    <m/>
    <m/>
    <n v="2024"/>
    <n v="4"/>
    <s v="https://www.scopus.com/inward/record.uri?eid=2-s2.0-85192299155&amp;doi=10.1103%2fPhysRevE.109.054306&amp;partnerID=40&amp;md5=41882191196501287e013990234b863f"/>
  </r>
  <r>
    <s v="Scopus_32"/>
    <b v="1"/>
    <s v="Water depth prediction in combined sewer networks, application of generative adversarial networks"/>
    <x v="0"/>
    <s v="Koochali A.; Bakhshipour A.E.; Bakhshizadeh M.; Habermehl R.; Dilly T.C.; Dittmer U.; Ahmed S.; Haghighi A.; Dengel A."/>
    <s v="Combined sewer overflow; Generative adversarial networks; Machine learning; Time-series prediction; Urban drainage"/>
    <s v="This paper addresses the pressing issue of combined sewer overflows (CSOs) in urban areas, which pose significant environmental and public health threats. CSOs occur when combined sewer systems become overwhelmed during heavy rainfall, leading to untreated sewage and stormwater being discharged into nearby water bodies. To effectively manage and mitigate CSO effects, accurate predictions of CSOs are crucial for real-time control measures. This study introduces an innovative approach that utilizes Generative Adversarial Networks (GANs) to augment data and improve the accuracy of data-driven models for predicting water depth in combined sewer systems. Apart from data augmentation, the paper addresses scenarios where rare patterns, such as extreme events, are infrequently observed regardless of dataset size. It proposes a specialized generative model based on GANs designed to augment datasets targeting these rare patterns. This innovation involves adding a tail-focused loss function to the adversarial objective of the GAN training pipeline. The research is exemplified through a case study in Kaiserslautern, Germany. The results indicate an improvement in water depth predictions. Also, it was found that the model trained solely with synthetic data is comparable to that trained with real data. Graphical Abstract: (Figure presented.) © The Author(s) 2024."/>
    <x v="2"/>
    <m/>
    <x v="1"/>
    <m/>
    <x v="0"/>
    <m/>
    <m/>
    <n v="2024"/>
    <n v="0"/>
    <s v="https://www.scopus.com/inward/record.uri?eid=2-s2.0-85195084345&amp;doi=10.1007%2fs42452-024-05787-4&amp;partnerID=40&amp;md5=b6838992a0aeb6a709b7ff45f12eb640"/>
  </r>
  <r>
    <s v="Scopus_33"/>
    <b v="1"/>
    <s v="A Seq2Seq transformation strategy for generalizing a pre-trained model in anomaly detection of rolling element bearings"/>
    <x v="1"/>
    <s v="Lu O.H.T."/>
    <s v="Anomaly detection; Rolling element bearings; Transformer"/>
    <s v="The monitoring of the health of Rolling Element Bearings (REBs) in the rolling mill process was recently automated through signal processing and machine learning technologies. However, large data sets are required, and existing methods require precise labels. Moreover, the scarcity of equipment anomalies challenges their practical identification. In addition, machine learning approaches require human resources to manage machine learning models because all REBs in the production line are not identical. Thus, we propose herein a Seq2Seq Transformation Strategy inspired by the accurate performance of such the methods in Natural Language Processing (NLP) and Computer Visioning (CV). Our strategy aims to use an anomaly detection model trained on one signal to detect anomalies in other signals, reducing the need for model management in practical scenarios. Specifically, we considered time series vibration signals collected from the REBs to be analogous to linguistic data, which are sequential and time variant. In essence, our strategy generates synthetic data from a vibration signal represented as the target domain by using a transformer. Subsequently, a model trained by another signal called the source domain is employed to detect the conditions of the target domain. The goal of transformation is to minimize the differences between the distributions of the synthetic and source data. We assumed that the target conditions could be identified from the synthetic data by the source model if the detection model trained on the source domain was precise. Our strategy was experimentally evaluated on six large, unlabeled data sets collected over 1 year from a rolling mill production line in a steel factory. The strategy significantly improved the accuracy of anomaly detection, which had initially been unacceptable when the source model was directly applied to the detection of the target conditions. © 2024 Elsevier Ltd"/>
    <x v="1"/>
    <m/>
    <x v="1"/>
    <m/>
    <x v="0"/>
    <m/>
    <m/>
    <n v="2024"/>
    <n v="0"/>
    <s v="https://www.scopus.com/inward/record.uri?eid=2-s2.0-85195393455&amp;doi=10.1016%2fj.eswa.2024.124297&amp;partnerID=40&amp;md5=d30efa3da63f9aa7c6a0f1396ed764b3"/>
  </r>
  <r>
    <s v="Scopus_34"/>
    <b v="1"/>
    <s v="Swarm intelligence for full Stokes dynamic imaging reconstruction of interferometric data"/>
    <x v="1"/>
    <s v="Mus A.; Müller H.; Lobanov A."/>
    <s v="methods: numerical; techniques: high angular resolution; techniques: image processing; techniques: interferometric"/>
    <s v="Context. In very long baseline interferometry (VLBI), the combination of multiple antennas permits the synthesis of a virtual telescope with a larger diameter and consequently higher resolution than the individual antennas. However, due to the sparse nature of the array, recovering an image from the observed data is a challenging ill-posed inverse problem. Aims. The VLBI community is interested in not only recovering an image in total intensity from interferometric data, but also in obtaining results in the polarimetric and the temporal domain. Only a few algorithms are able to work in all these domains simultaneously. In particular, the algorithms based on optimization that consider various penalty terms specific to static total intensity imaging, time-variability and polarimetry are restricted to grids in the domain of the objective function. In this work we present a novel algorithm, multiobjective particle swarm optimization (MO-PSO), that is able to recover the optimal weights without any space-gridding, and to obtain the marginal contribution of each of the playing terms. Methods. To this end, we utilized multiobjective optimization together with particle swarm metaheuristics. We let the swarm of weights converge to the best position. Results. We evaluate our algorithm with synthetic data sets that are representative for the main science targets and instrumental configuration of the Event Horizon Telescope Collaboration (EHTC) and its planned successors. We successfully recover the polarimetric, static, and time-dynamic signature of the ground truth movie, even with relative sparsity, and a set of realistic data corruptions. Conclusions. We have built a novel, fast, hyperparameter space gridding-free algorithm that successfully recovers static and dynamic polarimetric reconstructions. Compared to regularized maximum likelihood (RML) methods, it avoids the need for parameter surveys, and it is not limited to the number of pixels, unlike recently proposed multiobjective imaging algorithms. Hence, this technique is a novel useful alternative tool to characterize full Stokes time-(in)dependent signatures in a VLBI data set robustly with a minimal set of user-based choices. © The Authors 2024."/>
    <x v="1"/>
    <m/>
    <x v="1"/>
    <m/>
    <x v="0"/>
    <m/>
    <m/>
    <n v="2024"/>
    <n v="0"/>
    <s v="https://www.scopus.com/inward/record.uri?eid=2-s2.0-85201428177&amp;doi=10.1051%2f0004-6361%2f202449325&amp;partnerID=40&amp;md5=117b53729035c5b42824d293c344768c"/>
  </r>
  <r>
    <s v="Scopus_36"/>
    <b v="1"/>
    <s v="Synthesis and quality assessment of combined time-series and static medical data using a real-world time-series generative adversarial network"/>
    <x v="0"/>
    <s v="Kim J.; Choo H.; Shin S.-Y.; Song K.D."/>
    <s v="Data quality; Generative adversarial networks; Medical data; Privacy; Sequential data; Synthetic data"/>
    <s v="This study addresses challenges related to privacy issues in utilizing medical data, particularly the protection of personal information. To overcome this obstacle, the research focuses on data synthesis using real-world time-series generative adversarial networks (RTSGAN). A total of 53,005 data were synthesized using the dataset of 15,799 patients with colorectal cancer. The results of the quantitative evaluation of the synthetic data’s quality are as follows: the Hellinger distance ranged from 0 to 0.25; the train on synthetic, test on real (TSTR) and train on real, test on synthetic (TRTS) results showed an average area under the curve of 0.99 and 0.98; a propensity mean squared error was 0.223. The synthetic and real data were similar in the qualitative methods including t-SNE and histogram analyses. The application of synthetic data in predicting five-year survival in colorectal cancer patients demonstrates comparable performance to models based on real data. This study employs distance to closest records and membership inference test to assess potential privacy exposure, revealing minimal risk. This study demonstrated that it is feasible to synthesize medical data, including time-series data, using the RTSGAN, and the synthetic data can be evaluated to accurately reflect the characteristics of real data through quantitative and qualitative methods as well as by utilizing real-world artificial intelligence models. © The Author(s) 2024."/>
    <x v="0"/>
    <s v="Health"/>
    <x v="0"/>
    <s v="RTSGAN"/>
    <x v="0"/>
    <m/>
    <m/>
    <n v="2024"/>
    <n v="0"/>
    <s v="https://www.scopus.com/inward/record.uri?eid=2-s2.0-85201388292&amp;doi=10.1038%2fs41598-024-69812-7&amp;partnerID=40&amp;md5=12ed516a6074aca244276ea78381e0db"/>
  </r>
  <r>
    <s v="Scopus_37"/>
    <b v="1"/>
    <s v="Metrics for Evaluating Synthetic Time-Series Data of Battery"/>
    <x v="0"/>
    <s v="Seol S.; Yoon J.; Lee J.; Kim B."/>
    <s v="battery; data evaluation; quantitative evaluation; synthetic data; TimeGAN"/>
    <s v="The advancements in artificial intelligence have encouraged the application of deep learning in various fields. However, the accuracy of deep learning algorithms is influenced by the quality of the dataset used. Therefore, a high-quality dataset is critical for deep learning. Data augmentation algorithms can generate large, high-quality datasets. The dataset quality is mainly assessed through qualitative and quantitative evaluations. However, conventional qualitative evaluation methods lack the objective and quantitative parameters necessary for battery synthetic datasets. Therefore, this study proposes the application of the rate of change in linear regression correlation coefficients, Dunn index, and silhouette coefficient as clustering indices for quantitatively evaluating the quality of synthetic time-series datasets of batteries. To verify the reliability of the proposed method, we first applied the TimeGAN algorithm to an open-source battery dataset, generated a synthetic battery dataset, and then compared its similarity to the original dataset using the proposed evaluation method. The silhouette coefficient was confirmed as the most reliable index. Furthermore, the similarity of datasets increased as the silhouette index decreased from 0.1053 to 0.0073 based on the number of learning iterations. The results demonstrate that the insufficient quality of datasets used for deep learning can be overcome and supplemented. Furthermore, data similarity can be efficiently evaluated regardless of the learning environment. In conclusion, we present a new synthetic time-series dataset evaluation method that is more reliable than the conventional representative evaluation method (the training loss rate). © 2024 by the authors."/>
    <x v="2"/>
    <m/>
    <x v="1"/>
    <m/>
    <x v="0"/>
    <m/>
    <m/>
    <n v="2024"/>
    <n v="0"/>
    <s v="https://www.scopus.com/inward/record.uri?eid=2-s2.0-85199630847&amp;doi=10.3390%2fapp14146088&amp;partnerID=40&amp;md5=583ea57ee2d69685016aaf2862cb25c2"/>
  </r>
  <r>
    <s v="Scopus_38"/>
    <b v="1"/>
    <s v="Sharpness-Aware Data Generation for Zero-shot Quantization"/>
    <x v="0"/>
    <s v="Dung H.A.; Pham C.; Le T.; Cai J.; Do T.-T."/>
    <s v=""/>
    <s v="Zero-shot quantization aims to learn a quantized model from a pre-trained full-precision model with no access to original real training data. The common idea in zero-shot quantization approaches is to generate synthetic data for quantizing the full-precision model. While it is well-known that deep neural networks with low sharpness have better generalization ability, none of the previous zero-shot quantization works considers the sharpness of the quantized model as a criterion for generating training data. This paper introduces a novel methodology that takes into account quantized model sharpness in synthetic data generation to enhance generalization. Specifically, we first demonstrate that sharpness minimization can be attained by maximizing gradient matching between the reconstruction loss gradients computed on synthetic and real validation data, under certain assumptions. We then circumvent the problem of the gradient matching without real validation set by approximating it with the gradient matching between each generated sample and its neighbors. Experimental evaluations on CIFAR-100 and ImageNet datasets demonstrate the superiority of the proposed method over the state-of-the-art techniques in low-bit quantization settings. Copyright 2024 by the author(s)"/>
    <x v="2"/>
    <m/>
    <x v="1"/>
    <m/>
    <x v="0"/>
    <m/>
    <m/>
    <n v="2024"/>
    <n v="0"/>
    <s v="https://www.scopus.com/inward/record.uri?eid=2-s2.0-85203802390&amp;partnerID=40&amp;md5=ace6c761e2833a386300563fe6ea8d68"/>
  </r>
  <r>
    <s v="Scopus_40"/>
    <b v="1"/>
    <s v="SyDog-Video: A Synthetic Dog Video Dataset for Temporal Pose Estimation"/>
    <x v="1"/>
    <s v="Shooter M.; Malleson C.; Hilton A."/>
    <s v="Animal pose estimation; Deep learning; Domain adaptation; Synthetic data; Temporal"/>
    <s v="We aim to estimate the pose of dogs from videos using a temporal deep learning model as this can result in more accurate pose predictions when temporary occlusions or substantial movements occur. Generally, deep learning models require a lot of data to perform well. To our knowledge, public pose datasets containing videos of dogs are non existent. To solve this problem, and avoid manually labelling videos as it can take a lot of time, we generated a synthetic dataset containing 500 videos of dogs performing different actions using Unity3D. Diversity is achieved by randomising parameters such as lighting, backgrounds, camera parameters and the dog’s appearance and pose. We evaluate the quality of our synthetic dataset by assessing the model’s capacity to generalise to real data. Usually, networks trained on synthetic data perform poorly when evaluated on real data, this is due to the domain gap. As there was still a domain gap after improving the quality of the synthetic dataset and inserting diversity, we bridged the domain gap by applying 2 different methods: fine-tuning and using a mixed dataset to train the network. Additionally, we compare the model pre-trained on synthetic data with models pre-trained on a real-world animal pose datasets. We demonstrate that using the synthetic dataset is beneficial for training models with (small) real-world datasets. Furthermore, we show that pre-training the model with the synthetic dataset is the go to choice rather than pre-training on real-world datasets for solving the pose estimation task from videos of dogs. © The Author(s) 2023."/>
    <x v="1"/>
    <m/>
    <x v="1"/>
    <m/>
    <x v="0"/>
    <m/>
    <m/>
    <n v="2024"/>
    <n v="0"/>
    <s v="https://www.scopus.com/inward/record.uri?eid=2-s2.0-85180894269&amp;doi=10.1007%2fs11263-023-01946-z&amp;partnerID=40&amp;md5=1f88a9639fb26ba6f993ca81af61e26f"/>
  </r>
  <r>
    <s v="Scopus_41"/>
    <b v="1"/>
    <s v="Inferring the connectivity of coupled oscillators from event timing analysis"/>
    <x v="0"/>
    <s v="Aristides R.P.; Cerdeira H.A.; Masoller C.; Tirabassi G."/>
    <s v="Kalman filters; Network inference; Time series analysis"/>
    <s v="Understanding the coupling structure of interacting systems is an important open problem, and many methods have been proposed to reconstruct a network from observed data. Most require continuous observation of the nodes’ dynamics; however, in many situations, we can only monitor the times when some events occur (e.g., in neural systems, spike times). Here, we propose a method for network reconstruction based on the analysis of event times at the network's nodes. First, from the event times, we generate phase time series. Then, we assimilate the phase time series to the Kuramoto model by using the unscented Kalman filter (UKF) that returns the inferred coupling coefficients. Finally, we use a clustering algorithm to discriminate the coupling coefficients into two groups that we associate with existing and non-existing links. We demonstrate the method with synthetic data from small networks of Izhikevich neurons, where we analyze the spike times, and with experimental data from a larger network of chaotic electronic circuits, where the events are voltage threshold-crossings. We also compare the UKF with the performance of the cross-correlation (CC), and the mutual information (MI). We show that, for neural network reconstruction, UKF often outperforms CC and MI, while for electronic network reconstruction, UKF shows similar performance to MI, and both methods outperform CC. Altogether, our results suggest that when event times are the only information available, the UKF can give a good reconstruction of small networks. However, as the network size increases, the method becomes computationally demanding. © 2024 Elsevier Ltd"/>
    <x v="2"/>
    <m/>
    <x v="1"/>
    <m/>
    <x v="0"/>
    <m/>
    <m/>
    <n v="2024"/>
    <n v="0"/>
    <s v="https://www.scopus.com/inward/record.uri?eid=2-s2.0-85190134531&amp;doi=10.1016%2fj.chaos.2024.114837&amp;partnerID=40&amp;md5=a9bec1a3819e7efa66d841e800481abd"/>
  </r>
  <r>
    <s v="Scopus_42"/>
    <b v="1"/>
    <s v="Synthetic Time Series Generation for Decision Intelligence Using Large Language Models"/>
    <x v="0"/>
    <s v="Grigoraș A.; Leon F."/>
    <s v="decision intelligence; large language models; synthetic data; time series; transformer architecture"/>
    <s v="A model for generating synthetic time series data using pre-trained large language models is proposed. Starting with the Google T5-base model, which employs an encoder–decoder transformer architecture, the model underwent pre-training on diverse datasets. It was then fine-tuned using the QLoRA technique, which reduces computational complexity by quantizing weight parameters. The process involves the tokenization of time series data through mean scaling and quantization. The performance of the model was evaluated with fidelity, utility, and privacy metrics, showing improvements in fidelity and utility but a trade-off with reduced privacy. The proposed model offers a foundation for decision intelligence systems. © 2024 by the authors."/>
    <x v="2"/>
    <m/>
    <x v="1"/>
    <m/>
    <x v="0"/>
    <m/>
    <m/>
    <n v="2024"/>
    <n v="0"/>
    <s v="https://www.scopus.com/inward/record.uri?eid=2-s2.0-85202577612&amp;doi=10.3390%2fmath12162494&amp;partnerID=40&amp;md5=02258a9f981b986b90f8a9b8f64d3173"/>
  </r>
  <r>
    <s v="Scopus_43"/>
    <b v="1"/>
    <s v="Temporal Graph Generative Models: An empirical study"/>
    <x v="0"/>
    <s v="Souid H.E.; Ody L.; Achenchabe Y.; Lemaire V.; Aversano G.; Skhiri S."/>
    <s v="Dynamic graphs; Evaluation framework; Synthetic data generation"/>
    <s v="Graph Neural Networks (GNNs) have recently emerged as popular methods for learning representations of non-euclidean data often encountered in diverse areas ranging from chemistry to source code generation. Recently, researchers have focused on learning about temporal graphs, wherein the nodes and edges of a graph and their respective features may change over time. In this paper, we focus on a nascent domain: learning generative models on temporal graphs. We have noticed that papers on this topic so far have lacked a standard evaluation for all existing models on the same benchmark of datasets and a solid evaluation protocol. We present extensive comparative experiments on state-of-the-art models from the literature. Furthermore, we propose a rigorous evaluation protocol to assess temporal generation quality, utility, and privacy. © 2024 Copyright held by the owner/author(s)."/>
    <x v="2"/>
    <m/>
    <x v="1"/>
    <m/>
    <x v="0"/>
    <m/>
    <m/>
    <n v="2024"/>
    <n v="0"/>
    <s v="https://www.scopus.com/inward/record.uri?eid=2-s2.0-85192269757&amp;doi=10.1145%2f3642970.3655829&amp;partnerID=40&amp;md5=07704366bb1e3711dd278e1e91f04134"/>
  </r>
  <r>
    <s v="Scopus_44"/>
    <b v="1"/>
    <s v="Robust high frequency seismic bandwidth extension with a deep neural network trained using synthetic data"/>
    <x v="1"/>
    <s v="Zwartjes P.; Yoo J."/>
    <s v="Bandwidth extension; Resolution; Seismic data; Synthetic data; u-Net"/>
    <s v="Geophysicists interpreting seismic reflection data aim for the highest resolution possible as this facilitates the interpretation and discrimination of subtle geological features. Various deterministic methods based on Wiener filtering exist to increase the temporal frequency bandwidth and compress the seismic wavelet in a process called spectral shaping. Auto-encoder neural networks with convolutional layers have been applied to this problem, with encouraging results, but the problem of generalization to unseen data remains. Most published works have used supervised learning with training data constructed from field seismic data or synthetic seismic data generated based on measured well logs or based on seismic wavefield modelling. This leads to satisfactory results on datasets similar to the training data but requires re-training of the networks for unseen data with different characteristics. In this work seek to improve the generalization, not by experimenting with network architecture (we use a conventional U-net with some small modifications), but by adopting a different approach to creating the training data for the supervised learning process. Although the network is important, at this stage of development we see more improvement in prediction results by altering the design of the training data than by architectural changes. The approach we take is to create synthetic training data consisting of simple geometric shapes convolved with a seismic wavelet. We created a very diverse training dataset consisting of 9000 seismic images with between 5 and 300 seismic events resembling seismic reflections that have geophysically motived perturbations in terms of shape and character. The 2D U-net we have trained can boost robustly and recursively the dominant frequency by 50%. We demonstrate this on unseen field data with different bandwidths and signal-to-noise ratios. Additionally, this 2D U-net can handle non-stationary wavelets and overlapping events of different bandwidth without creating excessive ringing. It is also robust in the presence of noise. The significance of this result is that it simplifies the effort of bandwidth extension and demonstrates the usefulness of auto-encoder neural network for geophysical data processing. © 2024 The Authors"/>
    <x v="1"/>
    <m/>
    <x v="1"/>
    <m/>
    <x v="0"/>
    <m/>
    <m/>
    <n v="2024"/>
    <n v="0"/>
    <s v="https://www.scopus.com/inward/record.uri?eid=2-s2.0-85184989085&amp;doi=10.1016%2fj.aiig.2024.100071&amp;partnerID=40&amp;md5=dc430bde7a53b932e84c08cbd86a8e09"/>
  </r>
  <r>
    <s v="Scopus_45"/>
    <b v="1"/>
    <s v="Enhancing Image Alignment in Time-Lapse-Ground-Penetrating Radar through Dynamic Time Warping"/>
    <x v="1"/>
    <s v="Wen J.; Huang T.; Cui X.; Zhang Y.; Shi J.; Jiang Y.; Li X.; Guo L."/>
    <s v="dynamic time warping (DTW); field condition; forward simulation; geometric mismatch; GPR; subsurface flow"/>
    <s v="Ground-penetrating radar (GPR) is a rapid and non-destructive geophysical technique widely employed to detect and quantify subsurface structures and characteristics. Its capability for time lapse (TL) detection provides essential insights into subsurface hydrological dynamics, including lateral flow and soil water distribution. However, during TL-GPR surveys, field conditions often create discrepancies in surface geometry, which introduces mismatches across sequential TL-GPR images. These discrepancies may generate spurious signal variations that impede the accurate interpretation of TL-GPR data when assessing subsurface hydrological processes. In responding to this issue, this study introduces a TL-GPR image alignment method by employing the dynamic time warping (DTW) algorithm. The purpose of the proposed method, namely TLIAM–DTW, is to correct for geometric mismatch in TL-GPR images collected from the identical survey line in the field. We validated the efficacy of the TLIAM–DTW method using both synthetic data from gprMax V3.0 simulations and actual field data collected from a hilly, forested area post-infiltration experiment. Analyses of the aligned TL-GPR images revealed that the TLIAM–DTW method effectively eliminates the influence of geometric mismatch while preserving the integrity of signal variations due to actual subsurface hydrological processes. Quantitative assessments of the proposed methods, measured by mean absolute error (MAE) and root mean square error (RMSE), showed significant improvements. After performing the TLIAM–DTW method, the MAE and RMSE between processed TL-GPR images and background images were reduced by 96% and 78%, respectively, in simple simulation scenarios; in more complex simulations, MAE declined by 27–31% and RMSE by 17–43%. Field data yielded reductions in MAE and RMSE of &gt;82% and 69%, respectively. With these substantial improvements, the processed TL-GPR images successfully depict the spatial and temporal transitions associated with subsurface lateral flows, thereby enhancing the accuracy of monitoring subsurface hydrological processes under field conditions. © 2024 by the authors."/>
    <x v="1"/>
    <m/>
    <x v="1"/>
    <m/>
    <x v="0"/>
    <m/>
    <m/>
    <n v="2024"/>
    <n v="0"/>
    <s v="https://www.scopus.com/inward/record.uri?eid=2-s2.0-85188879704&amp;doi=10.3390%2frs16061040&amp;partnerID=40&amp;md5=325aab7047dd629f27b7d178e225361e"/>
  </r>
  <r>
    <s v="Scopus_46"/>
    <b v="1"/>
    <s v="Enhancing the capability of registration networks in multimodal remote sensing image registration using synthetic data"/>
    <x v="1"/>
    <s v="Tian L.; Luo J.; Yu M."/>
    <s v="Image Registration; Multimodal Remote Sensing; Neural Networks; Synthetic Data"/>
    <s v="The accurate alignment of multimodal remote sensing images is of paramount importance for a wide range of applications, including environmental monitoring, change detection, and resource management. These tasks require robust registration techniques capable of handling the inherent variations in image appearance due to different sensor modalities. In this study, we introduce a novel approach that leverages synthetic data to improve the performance of image registration networks for multimodal remote sensing imagery. Our method involves the generation of synthetic image pairs through color-space transformations applied to synthetic data, which are then utilized to fine-tune a neural network specifically designed for image registration tasks. By training on these synthetic pairs, the network learns to cope with the complex variations between different sensor modalities. The fine-tuned network demonstrates state-of-the-art (SOTA) performance when applied to real-world remote sensing images, showcasing the effectiveness of synthetic data in enhancing the network’s ability to generalize across diverse imaging conditions. This advancement represents a significant step forward in the field of remote sensing image analysis, offering a robust solution for the precise registration of multimodal datasets. © 2024 SPIE."/>
    <x v="1"/>
    <m/>
    <x v="1"/>
    <m/>
    <x v="0"/>
    <m/>
    <m/>
    <n v="2024"/>
    <n v="0"/>
    <s v="https://www.scopus.com/inward/record.uri?eid=2-s2.0-85203104336&amp;doi=10.1117%2f12.3038564&amp;partnerID=40&amp;md5=4e70418fe2526ca93a6c374756c50aad"/>
  </r>
  <r>
    <s v="Scopus_47"/>
    <b v="1"/>
    <s v="Inter-seasons and Inter-households Domain Adaptation Based on DANNs and Pseudo Labeling for Non-Intrusive Occupancy Detection"/>
    <x v="1"/>
    <s v="Oshima H.; Ishizone T.; Higuchi T."/>
    <s v="domain adaptation; domain adversarial neural network; occupancy detection; pseudo labeling; smart meter"/>
    <s v="These days the demand for non-intrusive occupancy detection using low time frequency e.g. 30 minutes household energy data from smart meters has been increased, because it is beneficial to society in many applicable areas such as removing absent delivery and controlling supply of energy automatically. There are privacy concerns for the public thus gathering the supervised occupancy labels on a large scale is infeasible. Previous signal processing studies in unsupervised domain adaptation realise unsupervised prediction, though assumption that a distribution shifts once by domains is inappropriate for non-intrusive occupancy detection because two time shifts occur naturally between seasons and between households. This paper proposes novel unsupervised domain adaptation strategy interseasons and inter-households domain adversarial neural networks (isih-DA) using domain adversarial neural networks (DANNs) and pseudo labeling, which smoothly learns distribution gaps in two dimensional domains. The isih-DA splits the problem into two sub-problems converting domain adaptation between seasons and between households into (1)domain adaptation between seasons (2)domain adaptation between households, thus divergence of each data pattern in sub-problems is decreased compared with direct domain adaptation between seasons and between house-holds, finally this eases learning convergence in terms of classification performance for target data. We demonstrated experimental superiority over the previous studies using publicly largest ECO data set and temporal shift synthetic data we created via ECO data set. Temporal shift synthetic data corresponds to a simplified version of the situation inherent in the data that isih-DA excels at modeling. © 2024, Japanese Society for Artificial Intelligence. All rights reserved."/>
    <x v="1"/>
    <m/>
    <x v="1"/>
    <m/>
    <x v="0"/>
    <m/>
    <m/>
    <n v="2024"/>
    <n v="0"/>
    <s v="https://www.scopus.com/inward/record.uri?eid=2-s2.0-85203551197&amp;doi=10.1527%2ftjsai.39-5_E-O41&amp;partnerID=40&amp;md5=0975e45e02bd2ffe74df0bba31b8f3f5"/>
  </r>
  <r>
    <s v="Scopus_48"/>
    <b v="1"/>
    <s v="ITF-GAN: Synthetic time series dataset generation and manipulation by interpretable features"/>
    <x v="0"/>
    <s v="Klopries H.; Schwung A."/>
    <s v="GAN; Interpretability; Synthetic data; Time series"/>
    <s v="Machine Learning methods require a huge amount of data to train. Real world constraints and missing labels hinder the assimilation of large data sets and therefore limit these methods. A common applied solution is the generation of synthetic data. The problem with most approaches is the quality and interpretability of the data generated by such black box systems. Therefore, this work proposes two interpretable methods to generate synthetic data, using features out of a pool of continuous function candidates. In the first approach, we manipulate features of a deep autoencoder to sample synthetic data, while keeping the basic components. The second method utilizes a generative adversarial learning to generate synthetic data, where the generation process is guided by the main characteristics of the source dataset. Compared to existing methods, we are able to create indistinguishable data patterns for multiple datasets, while having full control over every individual component in the time series. Besides that, the approach presents interpretable and clearly separated features of the time series in the source as well as in the target dataset domain. The approach is evaluated on multiple industrial datasets and provides qualitative and quantitative benefits compared to existing methods. © 2023 Elsevier B.V."/>
    <x v="0"/>
    <m/>
    <x v="3"/>
    <m/>
    <x v="0"/>
    <b v="1"/>
    <m/>
    <n v="2024"/>
    <n v="1"/>
    <s v="https://www.scopus.com/inward/record.uri?eid=2-s2.0-85175640076&amp;doi=10.1016%2fj.knosys.2023.111131&amp;partnerID=40&amp;md5=a83f10c3c91f29113d46c1100cc58b9d"/>
  </r>
  <r>
    <s v="Scopus_49"/>
    <b v="1"/>
    <s v="Strategies for overcoming data scarcity, imbalance, and feature selection challenges in machine learning models for predictive maintenance"/>
    <x v="0"/>
    <s v="Hakami A."/>
    <s v=""/>
    <s v="Predictive maintenance harnesses statistical analysis to preemptively identify equipment and system faults, facilitating cost- effective preventive measures. Machine learning algorithms enable comprehensive analysis of historical data, revealing emerging patterns and accurate predictions of impending system failures. Common hurdles in applying ML algorithms to PdM include data scarcity, data imbalance due to few failure instances, and the temporal dependence nature of PdM data. This study proposes an ML-based approach that adapts to these hurdles through the generation of synthetic data, temporal feature extraction, and the creation of failure horizons. The approach employs Generative Adversarial Networks to generate synthetic data and LSTM layers to extract temporal features. ML algorithms trained on the generated data achieved high accuracies: ANN (88.98%), Random Forest (74.15%), Decision Tree (73.82%), KNN (74.02%), and XGBoost (73.93%). © The Author(s) 2024."/>
    <x v="0"/>
    <s v="Manufacturing"/>
    <x v="0"/>
    <s v="GAN"/>
    <x v="0"/>
    <m/>
    <m/>
    <n v="2024"/>
    <n v="1"/>
    <s v="https://www.scopus.com/inward/record.uri?eid=2-s2.0-85191639398&amp;doi=10.1038%2fs41598-024-59958-9&amp;partnerID=40&amp;md5=fe09f805a5357113b377ba022a8e63b7"/>
  </r>
  <r>
    <s v="Scopus_50"/>
    <b v="1"/>
    <s v="VCISR: Blind Single Image Super-Resolution with Video Compression Synthetic Data"/>
    <x v="1"/>
    <s v="Wang B.; Liu B.; Liu S.; Yang F."/>
    <s v="3D; Algorithms; Algorithms; Computational photography; etc; Generative models for image; image and video synthesis; video"/>
    <s v="In the blind single image super-resolution (SISR) task, existing works have been successful in restoring image-level unknown degradations. However, when a single video frame becomes the input, these works usually fail to address degradations caused by video compression, such as mosquito noise, ringing, blockiness, and staircase noise. In this work, we for the first time, present a video compressionbased degradation model to synthesize low-resolution image data in the blind SISR task. Our proposed image synthesizing method is widely applicable to existing image datasets, so that a single degraded image can contain distortions caused by the lossy video compression algorithms. This overcomes the leak of feature diversity in video data and thus retains the training efficiency. By introducing video coding artifacts to SISR degradation models, neural networks can super-resolve images with the ability to restore video compression degradations, and achieve better results on restoring generic distortions caused by image compression as well. Our proposed approach achieves superior performance in SOTA no-reference Image Quality Assessment, and shows better visual quality on various datasets. In addition, we evaluate the SISR neural network trained with our degradation model on video super-resolution (VSR) datasets. Compared to architectures specifically designed for the VSR purpose, our method exhibits similar or better performance, evidencing that the presented strategy on infusing video-based degradation is generalizable to address more complicated compression artifacts even without temporal cues. The code is available at https://github.com/Kiteretsu77/VCISR-official. © 2024 IEEE."/>
    <x v="1"/>
    <m/>
    <x v="1"/>
    <m/>
    <x v="0"/>
    <m/>
    <m/>
    <n v="2024"/>
    <n v="0"/>
    <s v="https://www.scopus.com/inward/record.uri?eid=2-s2.0-85188850848&amp;doi=10.1109%2fWACV57701.2024.00425&amp;partnerID=40&amp;md5=693fd13f0a191230a6a2017fef48a095"/>
  </r>
  <r>
    <s v="Scopus_51"/>
    <b v="1"/>
    <s v="HTC-GEN: A Generative LLM-Based Approach to Handle Data Scarcity in Hierarchical Text Classification"/>
    <x v="0"/>
    <s v="Longo C.F.; Mongiovì M.; Bulla L.; Tuccari G.G."/>
    <s v="Hierarchical Text Classification; Large Language Models; Synthetic Data Generation"/>
    <s v="Hierarchical text classification is a challenging task, in particular when complex taxonomies, characterized by multi-level labeling structures, need to be handled. A critical aspect of the task lies in the scarcity of labeled data capable of representing the entire spectrum of taxonomy labels. To address this, we propose HTC-GEN, a novel framework that leverages on synthetic data generation by means of large language models, with a specific focus on LLama2. LLama2 generates coherent, contextually relevant text samples across hierarchical levels, faithfully emulating the intricate patterns of real-world text data. HTC-GEN obviates the need for labor-intensive human annotation required to build data for training supervised models. The proposed methodology effectively handles the common issue of imbalanced datasets, enabling robust generalization for labels with minimal or missing real-world data. We test our approach on a widely recognized benchmark dataset for hierarchical zero-shot text classification, demonstrating superior performance compared to the state-of-the-art zero-shot model. Our findings underscore the significant potential of synthetic-data-driven solutions to effectively address the intricate challenges of hierarchical text classification. © 2024 by SCITEPRESS – Science and Technology Publications, Lda."/>
    <x v="2"/>
    <m/>
    <x v="1"/>
    <m/>
    <x v="0"/>
    <m/>
    <m/>
    <n v="2024"/>
    <n v="0"/>
    <s v="https://www.scopus.com/inward/record.uri?eid=2-s2.0-85203075922&amp;doi=10.5220%2f0012790700003756&amp;partnerID=40&amp;md5=9aed5ee7c7704084cfef740aa7ed2a63"/>
  </r>
  <r>
    <s v="Scopus_52"/>
    <b v="1"/>
    <s v="One flexible model for multiclass gravitational wave signal and glitch generation"/>
    <x v="1"/>
    <s v="Dooney T.; Curier R.L.; Tan D.S.; Lopez M.; Van Den Broeck C.; Bromuri S."/>
    <s v=""/>
    <s v="Simulating realistic time-domain observations of gravitational waves (GWs) and other events of interest in GW detectors, such as transient noise bursts called glitches, can help in advancing GW data analysis. Simulated data can be used in downstream data analysis tasks by augmenting datasets for signal searches, balancing datasets for machine learning applications, validating detection schemes, and constructing mock data challenges. In this work, we present a conditional derivative GAN (cDVGAN), a novel conditional model in the generative adversarial network framework for simulating multiple classes of time-domain observations that represent gravitational waves (GWs) and detector glitches. cDVGAN can also generate generalized hybrid samples that span the variation between classes through class interpolation in the conditioned class vector. cDVGAN introduces an additional player into the typical 2-player adversarial game of GANs, where an auxiliary discriminator analyzes the first-order derivative time series. Our results show that this provides synthetic data that better capture the features of the original data. cDVGAN conditions on three classes in the time domain, two denoized from LIGO blip and tomte glitch events from its third observing run (O3), and the third representing binary black hole (BBH) mergers. Our proposed cDVGAN outperforms four different baseline GAN models in replicating the features of the three classes. Specifically, our experiments show that training convolutional neural networks (CNNs) with our cDVGAN-generated data improves the detection of samples embedded in detector noise beyond the synthetic data from other state-of-the-art GAN models. Our best synthetic dataset yields as much as a 4.2% increase in area-under-the-curve (AUC) performance, maintaining the same CNN architecture, compared to synthetic datasets from baseline GANs. Moreover, training the CNN with class-interpolated hybrid samples from our cDVGAN outperforms CNNs trained only on the standard classes, when identifying real samples embedded in LIGO detector background between signal-to-noise ratios ranging from 1 to 16 (4% AUC improvement for cDVGAN). We also illustrate an application of cDVGAN in a data augmentation example, showing that it is competitive with a traditional augmentation approach. Lastly, we test cDVGAN's BBH signals in a fitting-factor study, showing that the synthetic signals are generally consistent with the semianalytical model used to generate the training signals and the corresponding parameter space. © 2024 American Physical Society."/>
    <x v="1"/>
    <m/>
    <x v="1"/>
    <m/>
    <x v="0"/>
    <m/>
    <m/>
    <n v="2024"/>
    <n v="0"/>
    <s v="https://www.scopus.com/inward/record.uri?eid=2-s2.0-85198976160&amp;doi=10.1103%2fPhysRevD.110.022004&amp;partnerID=40&amp;md5=6e8469549028efe0afef91db696204c2"/>
  </r>
  <r>
    <s v="Scopus_53"/>
    <b v="1"/>
    <s v="Sparse and regression learning of large-scale fuzzy cognitive maps based on adaptive loss function"/>
    <x v="1"/>
    <s v="Zhou Q.; Ma Y.; Xing Z.; Yang X."/>
    <s v="Adaptive loss function; Fuzzy cognitive map; Gene regulation network; Time series prediction"/>
    <s v="Fuzzy cognitive maps (FCMs) learning is a hot topic in recent years. However, as the number of concepts increases in FCMs, it is difficult to learn the sparse and robust FCMs from a small amount of data, especially from noise data. In this paper, a new large-scale FCMs learning method based on the sparse regression of adaptive loss function is presented, marked as AQP-FCM. Adaptive loss function and L1-norm are introduced in the model to deal with noise data. We solve the model by ADMM method and quadratic programming method to learn the FCMs better. Moreover, the convergence of model is proved. We did a series of experiments under the synthetic data of time series and noise synthesis data. AQP-FCM is also applied to reconstruct gene regulatory network (GRNs). The results of the experiments show that the proposed AQP-FCM method has good performance. © The Author(s), under exclusive licence to Springer Science+Business Media, LLC, part of Springer Nature 2024."/>
    <x v="1"/>
    <m/>
    <x v="1"/>
    <m/>
    <x v="0"/>
    <m/>
    <m/>
    <n v="2024"/>
    <n v="0"/>
    <s v="https://www.scopus.com/inward/record.uri?eid=2-s2.0-85185147505&amp;doi=10.1007%2fs10489-023-05112-3&amp;partnerID=40&amp;md5=afd563253a7e02d302603897f1b12812"/>
  </r>
  <r>
    <s v="Scopus_54"/>
    <b v="1"/>
    <s v="Synthetic data generation methods in healthcare: A review on open-source tools and methods"/>
    <x v="0"/>
    <s v="Pezoulas V.C.; Zaridis D.I.; Mylona E.; Androutsos C.; Apostolidis K.; Tachos N.S.; Fotiadis D.I."/>
    <s v="Artificial intelligence; Data privacy; Healthcare; Imaging data; Multimodal data; Omics data; Radiomics data; Synthetic data generation; Tabular data; Time-series data"/>
    <s v="Synthetic data generation has emerged as a promising solution to overcome the challenges which are posed by data scarcity and privacy concerns, as well as, to address the need for training artificial intelligence (AI) algorithms on unbiased data with sufficient sample size and statistical power. Our review explores the application and efficacy of synthetic data methods in healthcare considering the diversity of medical data. To this end, we systematically searched the PubMed and Scopus databases with a great focus on tabular, imaging, radiomics, time-series, and omics data. Studies involving multi-modal synthetic data generation were also explored. The type of method used for the synthetic data generation process was identified in each study and was categorized into statistical, probabilistic, machine learning, and deep learning. Emphasis was given to the programming languages used for the implementation of each method. Our evaluation revealed that the majority of the studies utilize synthetic data generators to: (i) reduce the cost and time required for clinical trials for rare diseases and conditions, (ii) enhance the predictive power of AI models in personalized medicine, (iii) ensure the delivery of fair treatment recommendations across diverse patient populations, and (iv) enable researchers to access high-quality, representative multimodal datasets without exposing sensitive patient information, among others. We underline the wide use of deep learning based synthetic data generators in 72.6 % of the included studies, with 75.3 % of the generators being implemented in Python. A thorough documentation of open-source repositories is finally provided to accelerate research in the field. © 2024"/>
    <x v="2"/>
    <m/>
    <x v="2"/>
    <s v="WGAN-GP, RadSynth, CTGAN, TVAE, CTGAN, Copula GAN,  DoppelGANger, WaveGAN, CRVAE, GES, TS-GAN, VAE, MTGAN, COSCI-GAN, HealthGAN, WGAN, TimeGAN, TTS-GAN, HMM"/>
    <x v="0"/>
    <m/>
    <m/>
    <n v="2024"/>
    <n v="0"/>
    <s v="https://www.scopus.com/inward/record.uri?eid=2-s2.0-85198390263&amp;doi=10.1016%2fj.csbj.2024.07.005&amp;partnerID=40&amp;md5=f0937849159542432ef0306051d64e47"/>
  </r>
  <r>
    <s v="Scopus_55"/>
    <b v="1"/>
    <s v="Learning debiased graph representations from the OMOP common data model for synthetic data generation"/>
    <x v="1"/>
    <s v="Schulz N.A.; Carus J.; Wiederhold A.J.; Johanns O.; Peters F.; Rath N.; Rausch K.; Holleczek B.; Katalinic A.; Nennecke A.; Kusche H.; Heinrichs V.; Eberle A.; Luttmann S.; Abnaof K.; Kim-Wanner S.-Z.; Handels H.; Germer S.; Halber M.; Richter M.; Pinnau M.; Reiner D.; Schaaf J.; Storf H.; Hartz T.; Goeken N.; Bösche J.; Stein A.; Weitmann K.; Hoffmann W.; Labohm L.; Rudolph C.; Gundler C.; Ückert F."/>
    <s v="Causal Discovery; Constraint-based Causal Discovery; Discrete Time Series; DYNOTEARS; Gradient-Based Causal Discovery; Graphical Models; Standardized Electronic Health Records; Structural Equation Models; Synthetic Data Generation; Temporal Association Rule Mining (TARM)"/>
    <s v="Background: Generating synthetic patient data is crucial for medical research, but common approaches build up on black-box models which do not allow for expert verification or intervention. We propose a highly available method which enables synthetic data generation from real patient records in a privacy preserving and compliant fashion, is interpretable and allows for expert intervention. Methods: Our approach ties together two established tools in medical informatics, namely OMOP as a data standard for electronic health records and Synthea as a data synthetization method. For this study, data pipelines were built which extract data from OMOP, convert them into time series format, learn temporal rules by 2 statistical algorithms (Markov chain, TARM) and 3 algorithms of causal discovery (DYNOTEARS, J-PCMCI+, LiNGAM) and map the outputs into Synthea graphs. The graphs are evaluated quantitatively by their individual and relative complexity and qualitatively by medical experts. Results: The algorithms were found to learn qualitatively and quantitatively different graph representations. Whereas the Markov chain results in extremely large graphs, TARM, DYNOTEARS, and J-PCMCI+ were found to reduce the data dimension during learning. The MultiGroupDirect LiNGAM algorithm was found to not be applicable to the problem statement at hand. Conclusion: Only TARM and DYNOTEARS are practical algorithms for real-world data in this use case. As causal discovery is a method to debias purely statistical relationships, the gradient-based causal discovery algorithm DYNOTEARS was found to be most suitable. © The Author(s) 2024."/>
    <x v="1"/>
    <m/>
    <x v="1"/>
    <m/>
    <x v="0"/>
    <m/>
    <m/>
    <n v="2024"/>
    <n v="0"/>
    <s v="https://www.scopus.com/inward/record.uri?eid=2-s2.0-85196889697&amp;doi=10.1186%2fs12874-024-02257-8&amp;partnerID=40&amp;md5=6cd1b8926639d98f6081fbd329bcb291"/>
  </r>
  <r>
    <s v="Scopus_57"/>
    <b v="1"/>
    <s v="Approaching epidemiological dynamics of COVID-19 with physics-informed neural networks"/>
    <x v="1"/>
    <s v="Han S.; Stelz L.; Stoecker H.; Wang L.; Zhou K."/>
    <s v="COVID-19; Epidemiological dynamics; Physics-informed machine learning"/>
    <s v="A physics-informed neural network (PINN) embedded with the susceptible–infected–removed (SIR) model is devised to understand the temporal evolution dynamics of infectious diseases. Firstly, the effectiveness of this approach is demonstrated on synthetic data as generated from the numerical solution of the susceptible–asymptomatic–infected–recovered–dead (SAIRD) model. Then, the method is applied to COVID-19 data reported for Germany and shows that it can accurately identify and predict virus spread trends. The results indicate that an incomplete physics-informed model can approach more complicated dynamics efficiently. Thus, the present work demonstrates the high potential of using machine learning methods, e.g., PINNs, to study and predict epidemic dynamics in combination with compartmental models. © 2024 The Franklin Institute"/>
    <x v="1"/>
    <m/>
    <x v="1"/>
    <m/>
    <x v="0"/>
    <m/>
    <m/>
    <n v="2024"/>
    <n v="0"/>
    <s v="https://www.scopus.com/inward/record.uri?eid=2-s2.0-85186494686&amp;doi=10.1016%2fj.jfranklin.2024.106671&amp;partnerID=40&amp;md5=c6f62df7ebafa637a85e89ac5ee26f45"/>
  </r>
  <r>
    <s v="Scopus_58"/>
    <b v="1"/>
    <s v="Performance enhancement of wind power forecast model using novel pre-processing strategy and hybrid optimization approach"/>
    <x v="1"/>
    <s v="Kumar K.; Prabhakar P.; Verma A."/>
    <s v="forecast; optimization; RNN; time-series data; wind power"/>
    <s v="Due to the energy crisis and environmental concerns, wind power has seen a considerable increase in use over the past 10 years as a source of renewable energy. Since wind is intermittent and variable, it is obvious that as penetration levels rise, the influence of wind power generation on the electric power system must be considered. Wind power forecasting is essential because large-scale wind power integration will make it more difficult to plan, operate, and control the power system. An accurate forecast is an efficient way to deal with the operational problems brought on by wind variability. To better utilize wind energy resources, it is essential to increase prediction accuracy. Frequently, the noise in the dataset causes the ramp events to be misclassified or overestimated. The main emphasis of this study is the pre-processing of wind power data that produces precise time-series data while reducing noise or artifact content and maintaining the swing feature of the original data. For this task, the data augmentation approach is proposed, where the augmented data (synthetic data) will be added up with the training data, in such a way as to make the strategy useful for real-time applications. As the next step, the significant features, such as higher-order statistical features and lower-order statistical features are extracted. The extracted features act as the input to the recurrent neural network (RNN) classifier, the weights of which are tuned using the proposed honey badger crow (HBCro) optimization algorithm. The proposed HBCro optimization algorithm acts as the major contribution of the proposed model, and it is modeled with the integration of the concepts of the crow search optimization (CSO) algorithm and the honey badger optimization algorithm (HBA). The proposed system is simulated in MATLAB and the effectiveness of the proposed method is validated by comparison with other conventional methods in terms of Error measures. Furthermore, the developed HBCro-based RNN obtained efficient performance in terms of MSE, MAE, RMSE, RMPSE, MAPE, MARE, MSRE, and RMSRE of 0.1578, 0.0442, 0.2102, 123.238, 124.72, 0.9944, 1.1799, and 1.0732, respectively. © 2023 John Wiley &amp; Sons Ltd."/>
    <x v="1"/>
    <m/>
    <x v="1"/>
    <m/>
    <x v="0"/>
    <m/>
    <m/>
    <n v="2024"/>
    <n v="3"/>
    <s v="https://www.scopus.com/inward/record.uri?eid=2-s2.0-85179361116&amp;doi=10.1002%2facs.3721&amp;partnerID=40&amp;md5=0db59d0129850f092f394954de12004d"/>
  </r>
  <r>
    <s v="Scopus_59"/>
    <b v="1"/>
    <s v="EEG-Based Feature Classification Combining 3D-Convolutional Neural Networks with Generative Adversarial Networks for Motor Imagery"/>
    <x v="1"/>
    <s v="Fan C.; Yang B.; Li X.; Gao S.; Zan P."/>
    <s v="brain network analysis; brain-computer interfaces; convolutional neural networks; generative adversarial networks; motor imagery"/>
    <s v="Background: The adoption of convolutional neural networks (CNNs) for decoding electroencephalogram (EEG)-based motor imagery (MI) in brain-computer interfaces has significantly increased recently. The effective extraction of motor imagery features is vital due to the variability among individuals and temporal states. Methods: This study introduces a novel network architecture, 3D-convolutional neural network-generative adversarial network (3D-CNN-GAN), for decoding both within-session and cross-session motor imagery. Initially, EEG signals were extracted over various time intervals using a sliding window technique, capturing temporal, frequency, and phase features to construct a temporal-frequency-phase feature (TFPF) three-dimensional feature map. Generative adversarial networks (GANs) were then employed to synthesize artificial data, which, when combined with the original datasets, expanded the data capacity and enhanced functional connectivity. Moreover, GANs proved capable of learning and amplifying the brain connectivity patterns present in the existing data, generating more distinctive brain network features. A compact, two-layer 3D-CNN model was subsequently developed to efficiently decode these TFPF features. Results: Taking into account session and individual differences in EEG data, tests were conducted on both the public GigaDB dataset and the SHU laboratory dataset. On the GigaDB dataset, our 3D-CNN and 3D-CNN-GAN models achieved two-class within-session motor imagery accuracies of 76.49% and 77.03%, respectively, demonstrating the algorithm’s effectiveness and the improvement provided by data augmentation. Furthermore, on the SHU dataset, the 3D-CNN and 3D-CNN-GAN models yielded two-class within-session motor imagery accuracies of 67.64% and 71.63%, and cross-session motor imagery accuracies of 58.06% and 63.04%, respectively. Conclusions: The 3D-CNN-GAN algorithm significantly enhances the generalizability of EEG-based motor imagery brain-computer interfaces (BCIs). Additionally, this research offers valuable insights into the potential applications of motor imagery BCIs. © 2024 The Author(s)."/>
    <x v="1"/>
    <m/>
    <x v="1"/>
    <m/>
    <x v="0"/>
    <m/>
    <m/>
    <n v="2024"/>
    <n v="0"/>
    <s v="https://www.scopus.com/inward/record.uri?eid=2-s2.0-85201779769&amp;doi=10.31083%2fj.jin2308153&amp;partnerID=40&amp;md5=b80d92c304f9579700d2a9a41fe1e93b"/>
  </r>
  <r>
    <s v="Scopus_60"/>
    <b v="1"/>
    <s v="A generative adversarial networks based methodology for imbalanced multidimensional time-series augmentation of complex electromechanical systems[Formula presented]"/>
    <x v="0"/>
    <s v="Wang R.; Li T.; Gao Z.; Yan X.; Wang J.; Wang Z.; Gao J."/>
    <s v="Complex electromechanical systems; Data augmentation; Data imbalance; Generative adversarial networks; Multidimensional time-series"/>
    <s v="Multidimensional monitoring time-series of complex electromechanical systems (CESs) plays a foundational role in data-based state management, maintenance, and performance adjustment. However, it is still a challenging work to extract valuable and complete information due to the imbalanced data. To address this issue, a methodology called GAN4MTS (Generative Adversarial Networks for Multidimensional Time-Series) that generates synthetic data closely mimicking the characteristics of real data was proposed, thus directly tackling the problem of data imbalance. First, the uniqueness of multidimensional time series of CESs was analyzed to identify the requirements for data augmentation and to define the problem formulations. Second, the architecture and loss functions of GAN4MTS model were designed based on generative adversarial networks and three specific constraints. Finally, the effectiveness of the proposed work was validated through comparative analysis. Furthermore, the intrinsic mechanisms of data augmentation in enhancing the model capabilities were discussed. The proposed methodology serves as a comprehensive technical solution for data augmentation, enabling the generation of high-quality synthetic data that adheres to the constraints of multidimensional time series in CESs. Additionally, as an open architecture model, this work provides novel methods for time-series data augmentation, addressing the issues of low accuracy and limited model generalization in state classification, identification, and prediction tasks for CESs caused by the presence of highly imbalanced data. © 2024 Elsevier B.V."/>
    <x v="0"/>
    <m/>
    <x v="3"/>
    <s v="GAN4MTS"/>
    <x v="2"/>
    <b v="1"/>
    <m/>
    <n v="2024"/>
    <n v="0"/>
    <s v="https://www.scopus.com/inward/record.uri?eid=2-s2.0-85183861551&amp;doi=10.1016%2fj.asoc.2024.111301&amp;partnerID=40&amp;md5=86fa66f7f5ffe490d19deed24b16488b"/>
  </r>
  <r>
    <s v="Scopus_61"/>
    <b v="1"/>
    <s v="Locally Stationary Wavelet Analysis of Nonstationary Turbulent Fluxes"/>
    <x v="1"/>
    <s v="Arias-Arana D.; Fochesatto G.J.; Jimenez R.; Ojeda C."/>
    <s v="Land-surface atmosphere interactions; Multivariate locally stationary wavelet process; Nonstationary time series; Spectral gap; Surface turbulent fluxes"/>
    <s v="We propose the multivariate locally stationary wavelet (mvLSW) process to analyze surface turbulent fluxes in nonstationary atmospheric conditions. Using theoretical spectral characteristics, we generated synthetic data representing stationary and nonstationary turbulence time series. This data enables us to explore the impact of mesoscale atmospheric flows on the stationary microscale turbulence field and detect the spectral gap in the time-varying cospectra. Applying this approach to experimental data collected in Fairbanks, Alaska and Bogota, Colombia, we demonstrated the ability to detect cospectral gaps and compute bandwidth-limited turbulent fluxes arising from stationary components of the atmospheric flow. These findings underscore the importance of considering scale-dependent atmospheric forcing when comparing model and experimental data. © The Author(s) 2024."/>
    <x v="1"/>
    <m/>
    <x v="1"/>
    <m/>
    <x v="0"/>
    <m/>
    <m/>
    <n v="2024"/>
    <n v="0"/>
    <s v="https://www.scopus.com/inward/record.uri?eid=2-s2.0-85198622596&amp;doi=10.1007%2fs10546-024-00872-y&amp;partnerID=40&amp;md5=4091148dc34bd8703235f9ceb1007bfa"/>
  </r>
  <r>
    <s v="Scopus_63"/>
    <b v="1"/>
    <s v="Synthetic Patient Perspective Data for the Curation and Evaluation of Rare Disease Patient-Facing Technology"/>
    <x v="0"/>
    <s v="Nielsen E.; Owen T.; Roach M.; Dix A."/>
    <s v="Data generation; Diagnosis; Health; Patient-facing technology; Rare disease; Synthetic data"/>
    <s v="Patient-facing technology to support rare disease patients seeking diagnosis has received comparatively little focus from the literature, despite the recognition of its importance. We hypothesise that this is due to the challenges presented when designing pre-diagnostic patient-facing technology within this area. A significant obstacle for research in this area is the lack of data which represents the patient’s perspective. Existing data typically does not present the temporal aspects of diagnosis which are crucial to evaluate the diagnosis time of technology and consists of clinical terminology which is not representative of patients. This work aims to bridge this gap by creating open-source data which: (i) utilises patient-friendly terms and (ii) facilitates the sequencing of phenotypes to temporally recreate the informational journey of a rare disease patient. Therefore, this work facilitates evaluations on whether pre-diagnostic technology reduces the time to a rare disease diagnosis, thus providing more meaningful metrics for success. © The Author(s), under exclusive license to Springer Nature Switzerland AG 2024."/>
    <x v="2"/>
    <m/>
    <x v="1"/>
    <m/>
    <x v="0"/>
    <m/>
    <m/>
    <n v="2024"/>
    <n v="0"/>
    <s v="https://www.scopus.com/inward/record.uri?eid=2-s2.0-85202296530&amp;doi=10.1007%2f978-3-031-67285-9_24&amp;partnerID=40&amp;md5=c08902d2bcdcd8dc5053e9125aad0240"/>
  </r>
  <r>
    <s v="Scopus_64"/>
    <b v="1"/>
    <s v="Machine learning approach to detect dynamical states from recurrence measures"/>
    <x v="0"/>
    <s v="Thakur D.; Mohan A.; Ambika G.; Meena C."/>
    <s v=""/>
    <s v="We integrate machine learning approaches with nonlinear time series analysis, specifically utilizing recurrence measures to classify various dynamical states emerging from time series. We implement three machine learning algorithms: Logistic Regression, Random Forest, and Support Vector Machine for this study. The input features are derived from the recurrence quantification of nonlinear time series and characteristic measures of the corresponding recurrence networks. For training and testing, we generate synthetic data from standard nonlinear dynamical systems and evaluate the efficiency and performance of the machine learning algorithms in classifying time series into periodic, chaotic, hyperchaotic, or noisy categories. Additionally, we explore the significance of input features in the classification scheme and find that the features quantifying the density of recurrence points are the most relevant. Furthermore, we illustrate how the trained algorithms can successfully predict the dynamical states of two variable stars, SX Her and AC Her, from the data of their light curves. We also indicate how the algorithms can be trained to classify data from discrete systems. © 2024 Author(s)."/>
    <x v="2"/>
    <m/>
    <x v="1"/>
    <m/>
    <x v="0"/>
    <m/>
    <m/>
    <n v="2024"/>
    <n v="0"/>
    <s v="https://www.scopus.com/inward/record.uri?eid=2-s2.0-85191289225&amp;doi=10.1063%2f5.0196382&amp;partnerID=40&amp;md5=9c235f0623293eb0927c683683304f89"/>
  </r>
  <r>
    <s v="Scopus_66"/>
    <b v="1"/>
    <s v="State of charge estimation for lithium-ion batteries based on data augmentation with generative adversarial network"/>
    <x v="1"/>
    <s v="Hu C.; Cheng F.; Zhao Y.; Guo S.; Ma L."/>
    <s v="Battery management; Data augmentation; Deep convolutional generative adversarial networks; Lithium-ion batteries; State of charge; Time-series generation"/>
    <s v="Ever-increasing efforts in state of charge (SOC) of lithium-ion battery estimation techniques have been centered on machine learning-based methods, and a prerequisite guaranteeing the effectiveness of these methods demands an abundance of high-quality datasets. However, performing battery-related experiments is time-consuming and expensive, and manufacturers are reluctant to release their datasets due to confidentiality constraints. This limited data availability has hindered further research in this area. This paper proposes a time series augmentation model (TS-DCGAN) based on a deep convolutional generative adversarial framework. By converting the data generation problem into image generation and utilizing the advancements in GAN-based image generation, the proposed method can produce high-quality battery data. The distributional similarity and diversity of generated datasets are evaluated quantitatively and qualitatively with several metrics. The SOC estimator trained on the synthetic datasets achieved comparable execution to the actual data. Additionally, when integrated with a few real datasets, the performance of baseline SOC estimators improved to varying degrees. Extensive experiments demonstrate that the proposed method can generate synthetic data that accurately reflects the original feature distributions and temporal dynamics. This has the potential to greatly assist researchers in developing reliable battery SOC estimators. © 2023"/>
    <x v="1"/>
    <m/>
    <x v="1"/>
    <m/>
    <x v="0"/>
    <m/>
    <m/>
    <n v="2024"/>
    <n v="2"/>
    <s v="https://www.scopus.com/inward/record.uri?eid=2-s2.0-85181776089&amp;doi=10.1016%2fj.est.2023.110004&amp;partnerID=40&amp;md5=a6fb9b128f0f70e27d0b1a0767dc6b62"/>
  </r>
  <r>
    <s v="Scopus_67"/>
    <b v="1"/>
    <s v="Design of Nonlinear Delay Differential System for Analyzing Vulnerabilities in Nanoscale Hardware Implants: A Deep Dive into Intelligent Computing Networks"/>
    <x v="1"/>
    <s v="Asif Raja M.J.A.; Masood Z.; Hussain I.; Zameer A.; Mehmood A.; Raja M.A.Z."/>
    <s v="attack free; basic reproduction number; equilibria points; hardware implants; Intel management engine vulnerabilities; long short-term memory neural networks; time delay differential model"/>
    <s v="In the annals of contemporary innovation, the study of miniature marvels nanoscale hardware implants emerged as a pivotal instrument, scarcely perceptible to the naked eye, embodies a prowess of cutting-edge technologies and clandestine intrigue. The objective of this research is to introduce a time delay nonlinear system for nanoscale hardware implants vulnerabilities that portray the exploitation of a system by utilizing the stupendous knacks of advanced deep bidirectional long short-term memory (LSTM) networks for time series predictions. Firmware-level bugs present the potential for escalating privileges and executing of code remotely beneath the operating system, allowing for infiltration or complete intervention within a computer system. The designed deep bidirectional LSTM is configured to precisely predict and forecast the dynamic states of time delay differential system, offering a robust framework for mimicking delays that commonly manifest in the real cyber-physical systems. To orchestrate the system compromises in real scenarios through the activation of bugged hardware, time delay factors τ1 and τ2 are introduced to account the time delays necessary for exploiting the bugged and patched nodes, respectively. Synthetic data is generated to train the LSTM network for all scenarios of the model for the dynamics of bugged, compromised, patched nodes and these acquired information is used for training, testing and validation purposes regarding exploitation of the bugged hardware. Comparative analysis on exhaustive simulations revealed a minimal difference between the LSTM's predictions and those from the numerical outcomes with MSE in the range of 10-7, underscoring the network's effectiveness, robustness and stability in modeling complex system dynamics of hardware vulnerabilities.  © 2024 World Scientific Publishing Company."/>
    <x v="1"/>
    <m/>
    <x v="1"/>
    <m/>
    <x v="0"/>
    <m/>
    <m/>
    <n v="2024"/>
    <n v="0"/>
    <s v="https://www.scopus.com/inward/record.uri?eid=2-s2.0-85202828669&amp;doi=10.1142%2fS1793292024501303&amp;partnerID=40&amp;md5=c5330231dbdd8e54f8567c0f466e24e7"/>
  </r>
  <r>
    <s v="Scopus_70"/>
    <b v="1"/>
    <s v="Evaluation of synthetic electronic health records: A systematic review and experimental assessment"/>
    <x v="0"/>
    <s v="Budu E.; Etminani K.; Soliman A.; Rögnvaldsson T."/>
    <s v="Electronic health records (EHRs); Evaluation; Synthetic data"/>
    <s v="Recent studies have shown how synthetic data generation methods can be applied to electronic health records (EHRs) to obtain synthetic versions that do not violate privacy rules. This growing body of research has resulted in the emergence of numerous methods for evaluating the quality of generated data, with new publications often introducing novel evaluation methods. This work presents a detailed review of synthetic EHRs, focusing on the various evaluation methods used to assess the quality of the generated EHRs. We discuss the existing evaluation methods, offering insights into their use as well as providing an interpretation of the evaluation metrics from the perspectives of achieving fidelity, utility and privacy. Furthermore, we highlight the key factors influencing the selection of evaluation methods, such as the type of data (e.g., categorical, continuous, or discrete) and the mode of application (e.g., patient level, cohort level, and feature level). To assess the effectiveness of current evaluation measures, we conduct a series of experiments to shed light on the potential limitations of these measures. The findings from these experiments reveal notable shortcomings, including the need for meticulous application of methods to the data to reduce inconsistent evaluations, the qualitative nature of some assessments subject to individual judgment, the need for clinical validations, and the absence of techniques to evaluate temporal dependencies within the data. This highlights the need to place greater emphasis on evaluation measures, their application, and the development of comprehensive evaluation frameworks as it is crucial for advancing progress in this field. © 2024 The Author(s)"/>
    <x v="2"/>
    <m/>
    <x v="1"/>
    <m/>
    <x v="0"/>
    <m/>
    <m/>
    <n v="2024"/>
    <n v="0"/>
    <s v="https://www.scopus.com/inward/record.uri?eid=2-s2.0-85200824698&amp;doi=10.1016%2fj.neucom.2024.128253&amp;partnerID=40&amp;md5=843b95d326cd1d46c3bf071455e7e815"/>
  </r>
  <r>
    <s v="Scopus_71"/>
    <b v="1"/>
    <s v="Fully embedded time series generative adversarial networks"/>
    <x v="0"/>
    <s v="Beck J.; Chakraborty S."/>
    <s v="Adversarial autoencoder; Generative adversarial networks (GANs); Synthetic time series data"/>
    <s v="Generative adversarial networks should produce synthetic data that fits the underlying distribution of the data being modeled. For real-valued time series data, this implies the need to simultaneously capture the static distribution of the data, but also the full temporal distribution of the data for any potential time horizon. This temporal element produces a more complex problem that can potentially leave current solutions under-constrained, unstable during training, or prone to varying degrees of mode collapse. In FETSGAN, entire sequences are translated directly to the generator’s sampling space using a seq2seq style adversarial autoencoder, where adversarial training is used to match the training distribution in both the feature space and the lower-dimensional sampling space. This additional constraint provides a loose assurance that the temporal distribution of the synthetic samples will not collapse. In addition, the First Above Threshold operator is introduced to supplement the reconstruction of encoded sequences, which improves training stability and the overall quality of the synthetic data being generated. These novel contributions demonstrate a significant improvement to the current state of the art for adversarial learners in qualitative measures of temporal similarity and quantitative predictive ability of data generated through FETSGAN. © The Author(s), under exclusive licence to Springer-Verlag London Ltd., part of Springer Nature 2024."/>
    <x v="0"/>
    <m/>
    <x v="3"/>
    <s v="FETSGAN"/>
    <x v="2"/>
    <b v="1"/>
    <m/>
    <n v="2024"/>
    <n v="0"/>
    <s v="https://www.scopus.com/inward/record.uri?eid=2-s2.0-85192791310&amp;doi=10.1007%2fs00521-024-09825-5&amp;partnerID=40&amp;md5=738bb0d30c11c1dc3e08877e8a94152c"/>
  </r>
  <r>
    <s v="Scopus_72"/>
    <b v="1"/>
    <s v="Design and Analysis of VNF Scaling Mechanisms for 5G-and-Beyond Networks using Federated Learning"/>
    <x v="1"/>
    <s v="Verma R.; Sivalingam K.M."/>
    <s v="5G; Federated Learning; GAN; Multi-domain slicing; Network Slicing; Time Series Modeling; TIMEGAN; VNF scaling"/>
    <s v="This paper deals with Network Slicing-based 5G Networks. A network slice can be defined as a set of network and virtual network function (VNF) resources deployed across multiple independent infrastructure provider domains. Such multi-domain 5G deployments pose challenges since the domains would not share internal resource allocation details. Slice demands and QoS requirements tend to vary dynamically and must be satisfied by scaling the allocated VNF resources. In this paper, we use the federated learning approach in which the training data remains within the respective domains, while the system learns a shared model by aggregating locally-computed updates. Two state-of-the-art deep learning models, namely Long Short-Term Memory (LSTM) and Gated recurrent units (GRU) are used for forecasting. We present a comparison of the performance of the proposed federated system with the centralized system. Further, synthetic data in each domain has been generated using Generative Adversarial Networks (GAN) to improve the forecasting results. A Python-based discrete event simulator model of the proposed auto-scaling system was written. The experiments were used to study the performance of scaling and non-scaling systems across various workloads, and proactive approach's effectiveness over reactive scaling. The average queue length was reduced by scaling, compared to a non-scaling system, by around 75% to 82% for different traffic type mixes. The results show that the proactive scaling system outperformed the reactive system in terms of the time required to set up new instances by around 70%. © 2013 IEEE."/>
    <x v="1"/>
    <m/>
    <x v="1"/>
    <m/>
    <x v="0"/>
    <m/>
    <m/>
    <n v="2024"/>
    <n v="0"/>
    <s v="https://www.scopus.com/inward/record.uri?eid=2-s2.0-85203803979&amp;doi=10.1109%2fACCESS.2024.3458437&amp;partnerID=40&amp;md5=eec2f0445010c1a15461dcc6706b70c3"/>
  </r>
  <r>
    <s v="Scopus_73"/>
    <b v="1"/>
    <s v="WindSeer: real-time volumetric wind prediction over complex terrain aboard a small uncrewed aerial vehicle"/>
    <x v="1"/>
    <s v="Achermann F.; Stastny T.; Danciu B.; Kolobov A.; Chung J.J.; Siegwart R.; Lawrance N."/>
    <s v=""/>
    <s v="Real-time high-resolution wind predictions are beneficial for various applications including safe crewed and uncrewed aviation. Current weather models require too much compute and lack the necessary predictive capabilities as they are valid only at the scale of multiple kilometers and hours – much lower spatial and temporal resolutions than these applications require. Our work demonstrates the ability to predict low-altitude time-averaged wind fields in real time on limited-compute devices, from only sparse measurement data. We train a deep neural network-based model, WindSeer, using only synthetic data from computational fluid dynamics simulations and show that it can successfully predict real wind fields over terrain with known topography from just a few noisy and spatially clustered wind measurements. WindSeer can generate accurate predictions at different resolutions and domain sizes on previously unseen topography without retraining. We demonstrate that the model successfully predicts historical wind data collected by weather stations and wind measured by drones during flight. © The Author(s) 2024."/>
    <x v="1"/>
    <m/>
    <x v="1"/>
    <m/>
    <x v="0"/>
    <m/>
    <m/>
    <n v="2024"/>
    <n v="1"/>
    <s v="https://www.scopus.com/inward/record.uri?eid=2-s2.0-85191296427&amp;doi=10.1038%2fs41467-024-47778-4&amp;partnerID=40&amp;md5=3c1768411513eb21d5b39116cb71d81f"/>
  </r>
  <r>
    <s v="Scopus_74"/>
    <b v="1"/>
    <s v="Enhancing Financial Time Series Prediction with Quantum-Enhanced Synthetic Data Generation: A Case Study on the S&amp;P 500 Using a Quantum Wasserstein Generative Adversarial Network Approach with a Gradient Penalty"/>
    <x v="0"/>
    <s v="Orlandi F.; Barbierato E.; Gatti A."/>
    <s v="financial time series prediction; generative adversarial networks (GANs); quantum machine learning; synthetic data generation"/>
    <s v="This study introduces a novel Quantum Wasserstein Generative Adversarial Network approach with a Gradient Penalty (QWGAN-GP) model that leverages a quantum generator alongside a classical discriminator to synthetically generate time series data. This approach aims to accurately replicate the statistical properties of the S&amp;P 500 index. The synthetic data generated by this model were compared to the original series using various metrics, including Wasserstein distance, Dynamic Time Warping (DTW) distance, and entropy measures, among others. The outcomes demonstrate the model’s robustness, with the generated data exhibiting a high degree of fidelity to the statistical characteristics of the original data. Additionally, this study explores the applicability of the synthetic time series in enhancing prediction models. An LSTM (Long-Short Term Memory)-based model was developed to evaluate the impact of incorporating synthetic data on forecasting accuracy, particularly focusing on general trends and extreme market events. The findings reveal that models trained on a mix of synthetic and real data significantly outperform those trained solely on historical data, improving predictive performance. © 2024 by the authors."/>
    <x v="0"/>
    <s v="Finance"/>
    <x v="3"/>
    <s v="QWGAN-GP"/>
    <x v="2"/>
    <b v="1"/>
    <m/>
    <n v="2024"/>
    <n v="0"/>
    <s v="https://www.scopus.com/inward/record.uri?eid=2-s2.0-85195784191&amp;doi=10.3390%2felectronics13112158&amp;partnerID=40&amp;md5=00cb24cbe924fdcb4b1c15bd0df65dce"/>
  </r>
  <r>
    <s v="Scopus_75"/>
    <b v="1"/>
    <s v="Statistical and density-based clustering of geographical flows for crowd movement patterns recognition"/>
    <x v="1"/>
    <s v="Tang J.; Zhao Y.; Yang X.; Deng M.; Liu H.; Ding C.; Peng J.; Mei X."/>
    <s v="Flow clustering; Hotspot detection; Movement patterns; OD flow; Statistical significance of clusters"/>
    <s v="With the rapid development of sensors and communication technologies, it has become easy to collect large-scale and long-term crowd movement positioning data, which brings new opportunities for studying crowd movement patterns. This paper proposes a novel Statistical and Density-Based Clustering algorithm (SDBC) to identify implicit significant spatial aggregation patterns in geographical flow data. Unlike existing flow clustering algorithms, this method identifies the hot spots of origin-destination (OD) flows based on local spatial statistics and density-growing clustering. It also evaluates the significance of the identified geographic flow clusters, effectively reducing the identification of spurious clusters generated by chance in data. In our method, the spatial neighborhood of each flow is first obtained based on spatial proximity, temporal similarity, and directional similarity. Then, the number of flows in the spatial neighborhood of each flow is calculated and used as the density measure. Based on this, high-density flows are automatically detected using local spatial aggregation statistics, and a hierarchical density-based clustering strategy is developed to merge adjacent high-density flows to generate candidate flow clusters. Finally, we perform permutation tests to infer the statistical significance of each flow cluster and eliminate the candidate clusters generated by chance. Experiments on synthetic data and real-world taxi trajectory data were conducted to evaluate the effectiveness of the proposed method. Results show that the proposed method can accurately identify the statistically significant flow clusters of different shapes and densities and performs better than the available state-of-the-art flow clustering algorithms. © 2024"/>
    <x v="1"/>
    <m/>
    <x v="1"/>
    <m/>
    <x v="0"/>
    <m/>
    <m/>
    <n v="2024"/>
    <n v="0"/>
    <s v="https://www.scopus.com/inward/record.uri?eid=2-s2.0-85197059214&amp;doi=10.1016%2fj.asoc.2024.111912&amp;partnerID=40&amp;md5=90101d557b018213fe86a1c098fa6253"/>
  </r>
  <r>
    <s v="Scopus_76"/>
    <b v="1"/>
    <s v="An approach for handwritten Chinese text recognition unifying character segmentation and recognition"/>
    <x v="1"/>
    <s v="Yu M.-M.; Zhang H.; Yin F.; Liu C.-L."/>
    <s v="Character segmentation; Connectionist temporal classification; Handwritten Chinese text recognition; Weakly supervised learning"/>
    <s v="Text line recognition methods can be categorized into explicit segmentation based and implicit segmentation based ones. Explicit segmentation based methods require character-level annotation during training, while implicit segmentation based methods, trained on line-level annotated data, face alignment drift challenges. Though some methods have been proposed to address these challenges using weakly supervised object detection, they often rely on cumbersome pseudo-box generation processes and complex decoding. In this paper, we propose a unified framework to overcome these challenges, achieving high accuracy in text recognition and character segmentation. To eliminate the need of character-level annotated real text line data in training, we introduce a novel training paradigm that utilizes character-level annotated synthetic data and line-level annotated real data jointly. For synthetic data, candidate characters are explicitly aligned with labeled characters to generate hard labels for supervising model training. For real data, implicit alignment is produced by Connectionist Temporal Classification (CTC) mapping to provide soft labels for weakly-supervised model training. And for inference, we propose two decoding strategies leveraging the advantages of Non-Maximum Suppression (NMS) and CTC decoding. Extensive experiments on benchmark datasets demonstrate the superior performance of our method in text recognition and character localization, even with minimal amounts of character-level annotated line data. © 2024 Elsevier Ltd"/>
    <x v="1"/>
    <m/>
    <x v="1"/>
    <m/>
    <x v="0"/>
    <m/>
    <m/>
    <n v="2024"/>
    <n v="2"/>
    <s v="https://www.scopus.com/inward/record.uri?eid=2-s2.0-85186509899&amp;doi=10.1016%2fj.patcog.2024.110373&amp;partnerID=40&amp;md5=0a2cda3ceaba061b04a1d967eefe508e"/>
  </r>
  <r>
    <s v="Scopus_77"/>
    <b v="1"/>
    <s v="Positron Emission Projection Imaging: A technique for concentration field measurements in opaque industrial systems"/>
    <x v="1"/>
    <s v="Hart-Villamil R.; Sykes J.; Ingram A.; Windows-Yule C.R.K.; Gupta S.K."/>
    <s v="Computational fluid dynamics; Mixing; Ploughshare mixer; Positron emission particle tracking; Positron emission projection imaging"/>
    <s v="A novel Positron Emission Projection Imaging (PEPI) algorithm designed to compute the plane-projected spatial distribution of radiolabelled materials without the need for collimation is introduced. By leveraging improved data efficiency, we have achieved a technique with enhanced spatial resolution and temporal resolution compared to previous PEPI algorithms. Validation of this algorithm was conducted using synthetic data generated from a digital twin of a PET scanner, demonstrating its accuracy for practical applications. The industrial advantage of this novel algorithm was applied in the imaging of laminar flow mixing within a ploughshare mixer, with the experimental results compared against those obtained from validated computational fluid dynamics (CFD) models. This comparison highlights an important use case for PEPI as a robust validation tool for CFD simulations, crucial for enhancing industrial processes. PEPI, which uses deeply penetrating gamma-photons, is now capable of imaging opaque fluids and solids in industrial casing. Future directions for this work include further algorithmic refinements and expanding its application across various industrial systems, establishing PEPI as a robust tool for in-depth industrial process analysis. The advancements presented here allow for optimized mixer design and enhanced process efficiency, extending the frontiers of tomographic imaging in industrial applications. © 2024"/>
    <x v="1"/>
    <m/>
    <x v="1"/>
    <m/>
    <x v="0"/>
    <m/>
    <m/>
    <n v="2024"/>
    <n v="0"/>
    <s v="https://www.scopus.com/inward/record.uri?eid=2-s2.0-85200484779&amp;doi=10.1016%2fj.partic.2024.07.009&amp;partnerID=40&amp;md5=293257a280f97aba228a1057a12529dd"/>
  </r>
  <r>
    <s v="Scopus_78"/>
    <b v="1"/>
    <s v="Generating Synthetic Health Sensor Data for Privacy-Preserving Wearable Stress Detection"/>
    <x v="0"/>
    <s v="Lange L.; Wenzlitschke N.; Rahm E."/>
    <s v="differential privacy; generative adversarial network; physiological sensor data; privacy-preserving machine learning; smart health; smartwatch; stress recognition; synthetic data; time series"/>
    <s v="Smartwatch health sensor data are increasingly utilized in smart health applications and patient monitoring, including stress detection. However, such medical data often comprise sensitive personal information and are resource-intensive to acquire for research purposes. In response to this challenge, we introduce the privacy-aware synthetization of multi-sensor smartwatch health readings related to moments of stress, employing Generative Adversarial Networks (GANs) and Differential Privacy (DP) safeguards. Our method not only protects patient information but also enhances data availability for research. To ensure its usefulness, we test synthetic data from multiple GANs and employ different data enhancement strategies on an actual stress detection task. Our GAN-based augmentation methods demonstrate significant improvements in model performance, with private DP training scenarios observing an 11.90–15.48% increase in F1-score, while non-private training scenarios still see a 0.45% boost. These results underline the potential of differentially private synthetic data in optimizing utility–privacy trade-offs, especially with the limited availability of real training samples. Through rigorous quality assessments, we confirm the integrity and plausibility of our synthetic data, which, however, are significantly impacted when increasing privacy requirements. © 2024 by the authors."/>
    <x v="0"/>
    <s v="Health"/>
    <x v="2"/>
    <s v="DP-CGAN"/>
    <x v="0"/>
    <m/>
    <m/>
    <n v="2024"/>
    <n v="0"/>
    <s v="https://www.scopus.com/inward/record.uri?eid=2-s2.0-85194219376&amp;doi=10.3390%2fs24103052&amp;partnerID=40&amp;md5=8a981d253dfbbb5ae7859719491c1529"/>
  </r>
  <r>
    <s v="Scopus_79"/>
    <b v="1"/>
    <s v="Variational autoencoders and transformers for multivariate time-series generative modeling and forecasting: Applications to vortex-induced vibrations"/>
    <x v="0"/>
    <s v="Mentzelopoulos A.P.; Fan D.; Sapsis T.P.; Triantafyllou M.S."/>
    <s v="Deep Learning; Deep Neural Networks; Forecasting; Generative modeling; Generative-AI; LSTM; Time-series forecasting; Time-series generation; Transformers; Variational autoencoders"/>
    <s v="This study employs a data-driven approach to studying physical system vibrations, focusing on two main aspects: using variational autoencoders (VAEs) to generate physical data (i.e. data “similar” to those obtained via real-world processes) and using transformers in order to continuously forecast flexible body nonstationary vibrations (2D time-series) in time–space using information from sparse sensors on the body (observers). A VAE is trained on vortex-induced vibrations (VIV) data collected from experiments conducted by the authors and is then tasked with generating synthetic VIV data similar to the experimental. The synthetic data are then used to train a transformer architecture whose objective is to continuously forecast the vibrations in time–space using sparse observations. The transformer (which has never seen real data) is tested against real experiments and its performance is compared to that of the same architecture trained on real data. In doing so, the ability of VAEs to generate data which preserve their training data's intrinsic properties (i.e. physicality) is evaluated. Finally a comparison between the forecasting performance of the transformer architecture, an LSTM, and a DNN is presented. © 2024 Elsevier Ltd"/>
    <x v="0"/>
    <s v="Manufacturing"/>
    <x v="0"/>
    <s v="VAE"/>
    <x v="0"/>
    <m/>
    <m/>
    <n v="2024"/>
    <n v="0"/>
    <s v="https://www.scopus.com/inward/record.uri?eid=2-s2.0-85198602010&amp;doi=10.1016%2fj.oceaneng.2024.118639&amp;partnerID=40&amp;md5=2e5207dd145b9ed4970ddf17569ab054"/>
  </r>
  <r>
    <s v="Scopus_80"/>
    <b v="1"/>
    <s v="A Comprehensive guide to Generative Adversarial Networks (GANs) and application to individual electricity demand"/>
    <x v="0"/>
    <s v="Yilmaz B.; Korn R."/>
    <s v="Evaluation metrics; Generative adversarial networks; Synthetic data generation"/>
    <s v="Generative Adversarial Networks (GANs) have become a popular research topic in many research fields in the last decade. The fragmented body of knowledge on GANs drives researchers to a trial-and-error procedure while choosing the right GAN for a given task. This study provides a comprehensive guide on GANs, where we start with considering problems such as nonconvergence, mode collapse, vanishing gradient, and unstable training. We then compare various GANs concerning the application perspective, their outputs, and evaluation metrics. In addition, we suggest using a new evaluation metric to identify the best candidate of GANs for time series tasks, the so-called average coverage error (ACE). Finally, we discuss the application of the ACE using the electricity consumption of an individual industry customer and display significant selection criteria. The ACE is beneficial in identifying the best GANs by comparing outcomes and reduces the computational cost of searching related to the evaluation metrics. © 2024 Elsevier Ltd"/>
    <x v="2"/>
    <m/>
    <x v="1"/>
    <m/>
    <x v="0"/>
    <m/>
    <m/>
    <n v="2024"/>
    <n v="0"/>
    <s v="https://www.scopus.com/inward/record.uri?eid=2-s2.0-85189941921&amp;doi=10.1016%2fj.eswa.2024.123851&amp;partnerID=40&amp;md5=4a2616c4c0498ec170a9c04e621ba182"/>
  </r>
  <r>
    <s v="Scopus_82"/>
    <b v="1"/>
    <s v="Evaluating the dynamic interplay of social distancing policies regarding airborne pathogens through a temporal interaction-driven model that uses real-world and synthetic data"/>
    <x v="1"/>
    <s v="Mokryn O.; Abbey A.; Marmor Y.; Shahar Y."/>
    <s v="Community infection rate; Interaction-driven contagion model; Social distancing; Temporal networks; Time dilation"/>
    <s v="Objective: The recent SARS-CoV-2 pandemic has exhibited diverse patterns of spread across countries and communities, emphasizing the need to consider the underlying population dynamics in modeling its progression and the importance of evaluating the effectiveness of non-pharmaceutical intervention strategies in combating viral transmission within human communities. Such an understanding requires accurate modeling of the interplay between the community dynamics and the disease propagation dynamics within the community. Methods: We build on an interaction-driven model of an airborne disease over contact networks that we have defined. Using the model, we evaluate the effectiveness of temporal, spatial, and spatiotemporal social distancing policies. Temporal social distancing involves a pure dilation of the timeline while preserving individual activity potential and thus prolonging the period of interaction; spatial distancing corresponds to social distancing pods; and spatiotemporal distancing pertains to the situation in which fixed subgroups of the overall group meet at alternate times. We evaluate these social distancing policies over real-world interactions’ data and over history-preserving synthetic temporal random networks. Furthermore, we evaluate the policies for the disease's with different number of initial patients, corresponding to either the phase in the progression of the infection through a community or the number of patients infected together at the initial infection event. We expand our model to consider the exposure to viral load, which we correlate with the meetings’ duration. Results: Our results demonstrate the superiority of decreasing social interactions (i.e., time dilation) within the community over partial isolation strategies, such as the spatial distancing pods and the spatiotemporal distancing strategy. In addition, we found that slow-spreading pathogens (i.e., pathogens that require a longer exposure to infect) spread roughly at the same rate as fast-spreading ones in highly active communities. This result is surprising since the pathogens may follow different paths. However, we demonstrate that the dilation of the timeline considerably slows the spread of the slower pathogens. Conclusions: Our results demonstrate that the temporal dynamics of a community have a more significant effect on the spread of the disease than the characteristics of the spreading processes. © 2024 Elsevier Inc."/>
    <x v="1"/>
    <m/>
    <x v="1"/>
    <m/>
    <x v="0"/>
    <m/>
    <m/>
    <n v="2024"/>
    <n v="0"/>
    <s v="https://www.scopus.com/inward/record.uri?eid=2-s2.0-85185329442&amp;doi=10.1016%2fj.jbi.2024.104601&amp;partnerID=40&amp;md5=ddabec3853d3926bfd37e733e1c3e84f"/>
  </r>
  <r>
    <s v="Scopus_83"/>
    <b v="1"/>
    <s v="Exploring a CNN model for earthquake magnitude estimation using HR-GNSS data"/>
    <x v="1"/>
    <s v="Quinteros-Cartaya C.; Köhler J.; Li W.; Faber J.; Srivastava N."/>
    <s v="Deep learning; Earthquake magnitude; Geodetic data"/>
    <s v="High-rate Global Navigation Satellite System (HR-GNSS) data can be highly useful for earthquake analysis as it provides continuous high-frequency measurements of ground motion. This data can be used to analyze diverse parameters related to the seismic source and to assess the potential of an earthquake to prompt strong motions at certain distances and even generate tsunamis. In this work, we present the first results of a deep learning model based on a convolutional neural network for earthquake magnitude estimation, using HR-GNSS displacement time series. The influence of different dataset configurations, such as station numbers, epicentral distances, signal duration, and earthquake size, were analyzed to figure out how the model can be adapted to various scenarios. We explored the potential of the model for global application and compared its performance using both synthetic and real data from different seismogenic regions. The performance of our model at this stage was satisfactory in estimating earthquake magnitude from synthetic data with 0.07 ≤ RMS ≤ 0.11. Comparable results were observed in tests using synthetic data from a different region than the training data, with RMS ≤ 0.15. Furthermore, the model was tested using real data from different regions and magnitudes, resulting in the best cases with 0.09 ≤ RMS ≤ 0.33, provided that the data from a particular group of stations had similar epicentral distance constraints to those used during the model training. The robustness of the DL model can be improved to work independently from the window size of the time series and the number of stations, enabling faster estimation by the model using only near-field data. Overall, this study provides insights for the development of future DL approaches for earthquake magnitude estimation with HR-GNSS data, emphasizing the importance of proper handling and careful data selection for further model improvements. © 2024 The Authors"/>
    <x v="1"/>
    <m/>
    <x v="1"/>
    <m/>
    <x v="0"/>
    <m/>
    <m/>
    <n v="2024"/>
    <n v="0"/>
    <s v="https://www.scopus.com/inward/record.uri?eid=2-s2.0-85184801533&amp;doi=10.1016%2fj.jsames.2024.104815&amp;partnerID=40&amp;md5=325c6524d8f4b9e6f7e88a0c13696d55"/>
  </r>
  <r>
    <s v="Scopus_84"/>
    <b v="1"/>
    <s v="Deep learning based processing framework for spatio-temporal analysis and classification of laser biospeckle data"/>
    <x v="1"/>
    <s v="Thakur P.S.; Krejcar O.; Bhatia V.; Prakash S."/>
    <s v="Convolution neural network; Deep learning; Image processing; Laser biospeckle; Photonics; Seed infection"/>
    <s v="Laser biospeckle is an advanced optical technique with the ability to non-destructively visualize various transient phenomenon via spatial and temporal statistics. However, accuracy of the existing image processing techniques used to process biospeckle data is hampered by various experimental and processing dependent factors. Therefore, in this work, a novel 3D convolution neural network (3D CNN) based deep learning (DL) architecture is developed for spatio-temporal analysis of biospeckle data in both qualitative and quantitative domains that effectively reduces errors introduced due to the influence of varying experimental parameters. Firstly, 3D CNN based image processing model is proposed for spatio-temporal analysis and classification of biospeckle data. Furthermore, a novel DL based numerical indexing strategy is developed for identification of level of activity in a sample. Finally, impact of varying experimental parameters on accuracy of the proposed technique is analyzed. In this direction, multiple experiments were performed to examine the effect of variation in input data parameters such as frame dimension, frame rate, number of frames, and background noise on accuracy of the trained model. Performance of the proposed model was analyzed and compared with respect to synthetic data generated by using rotating diffuser based simulation model. Robustness of the proposed strategy was also validated experimentally on practical data associated with identification of disease in seeds. Obtained results demonstrated that the proposed technique is accurate and can perform spatio-temporal classification and numerical indexing of the biospeckle data under varying experimental parameters. © 2023 Elsevier Ltd"/>
    <x v="1"/>
    <m/>
    <x v="1"/>
    <m/>
    <x v="0"/>
    <m/>
    <m/>
    <n v="2024"/>
    <n v="1"/>
    <s v="https://www.scopus.com/inward/record.uri?eid=2-s2.0-85172891539&amp;doi=10.1016%2fj.optlastec.2023.110138&amp;partnerID=40&amp;md5=4786cac38b17704869f4bb4fc3aa9ceb"/>
  </r>
  <r>
    <s v="Scopus_85"/>
    <b v="1"/>
    <s v="Speech Self-Supervised Learning Using Diffusion Model Synthetic Data"/>
    <x v="1"/>
    <s v="Gao H.; Qian K.; Ni J.; Gan C.; Hasegawa-Johnson M.; Chang S.; Zhang Y."/>
    <s v=""/>
    <s v="While self-supervised learning (SSL) in speech has greatly reduced the reliance of speech processing systems on annotated corpora, the success of SSL still hinges on the availability of a large-scale unannotated corpus, which is still often impractical for many low-resource languages or under privacy concerns. Some existing work seeks to alleviate the problem by data augmentation, but most works are confined to introducing perturbations to real speech and do not introduce new variations in speech prosody, speakers, and speech content, which are important for SSL. Motivated by the recent finding that diffusion models have superior capabilities for modeling data distributions, we propose DIFFS4L, a pretraining scheme that augments the limited unannotated data with synthetic data with different levels of variations, generated by a diffusion model trained on the limited unannotated data. Finally, an SSL model is pre-trained on the real and the synthetic speech. Our experiments show that DIFFS4L can significantly improve the performance of SSL models, such as reducing the WER of the HuBERT pretrained model by 6.26 percentage points in the English ASR task. Notably, we find that the synthetic speech with all levels of variations, i.e. new prosody, new speakers, and even new content (despite the new content being mostly babble), accounts for significant performance improvement. The code is available at github.com/Hertin/DiffS4L. Copyright 2024 by the author(s)"/>
    <x v="1"/>
    <m/>
    <x v="1"/>
    <m/>
    <x v="0"/>
    <m/>
    <m/>
    <n v="2024"/>
    <n v="0"/>
    <s v="https://www.scopus.com/inward/record.uri?eid=2-s2.0-85203830467&amp;partnerID=40&amp;md5=12d872bb5a1c10a49407dd9b89fc2aa5"/>
  </r>
  <r>
    <s v="Scopus_86"/>
    <b v="1"/>
    <s v="CHeart: A Conditional Spatio-Temporal Generative Model for Cardiac Anatomy"/>
    <x v="0"/>
    <s v="Qiao M.; Wang S.; Qiu H.; De Marvao A.; O'Regan D.P.; Rueckert D.; Bai W."/>
    <s v="cardiac anatomy and motion; cardiac image analysis; Conditional generative model; synthetic data generation"/>
    <s v="Two key questions in cardiac image analysis are to assess the anatomy and motion of the heart from images; and to understand how they are associated with non-imaging clinical factors such as gender, age and diseases. While the first question can often be addressed by image segmentation and motion tracking algorithms, our capability to model and answer the second question is still limited. In this work, we propose a novel conditional generative model to describe the 4D spatio-temporal anatomy of the heart and its interaction with non-imaging clinical factors. The clinical factors are integrated as the conditions of the generative modelling, which allows us to investigate how these factors influence the cardiac anatomy. We evaluate the model performance in mainly two tasks, anatomical sequence completion and sequence generation. The model achieves high performance in anatomical sequence completion, comparable to or outperforming other state-of-the-art generative models. In terms of sequence generation, given clinical conditions, the model can generate realistic synthetic 4D sequential anatomies that share similar distributions with the real data. The code and the trained generative model are available at https://github.com/MengyunQ/CHeart.  © 1982-2012 IEEE."/>
    <x v="2"/>
    <m/>
    <x v="1"/>
    <m/>
    <x v="0"/>
    <m/>
    <m/>
    <n v="2024"/>
    <n v="2"/>
    <s v="https://www.scopus.com/inward/record.uri?eid=2-s2.0-85177091932&amp;doi=10.1109%2fTMI.2023.3331982&amp;partnerID=40&amp;md5=b6be38b5542ec80512ca9f47a51d91e3"/>
  </r>
  <r>
    <s v="Scopus_87"/>
    <b v="1"/>
    <s v="Time Series Analysis of Nonlinear Head Dynamics Using Synthetic Data Generated with a Variably Saturated Model"/>
    <x v="0"/>
    <s v="Vonk M.A.; Collenteur R.A.; Panday S.; Schaars F.; Bakker M."/>
    <s v=""/>
    <s v="The performance of time series models is assessed using synthetic head series simulated with a numerical model that solves Richards' equation for variably saturated flow. Heads were simulated in a homogeneous unconfined aquifer between two parallel canals; measured daily precipitation and potential evaporation are specified at the land surface and root water uptake is simulated. The head response to a precipitation event is nonlinear and depends on the saturation degree and rainfall before and after the precipitation event while evaporation reduction occurs during summers. Synthetic series were generated for 27 years and three different soil types; the unsaturated zone thickness varies between 0 and &gt;5 m. The synthetic head series were simulated with a linear and nonlinear time series model. Performance of a linear time series model with four parameters, using a scaled Gamma response, gave R2 values ranging from 0.67 to 0.96. The nonlinear time series model with five parameters simulates recharge using a root zone reservoir after which the head response to recharge is simulated with a scaled Gamma response function. The nonlinear time series model was able to simulate all synthetic head series very well with R2 values above 0.9 for almost all models. The head response of the nonlinear model to a single precipitation event compares well to the response of the variably saturated groundwater model. The provided scripts may be used to simulate synthetic head series for other climates or for systems with additional complexity to assess the performance of other data-driven models. © 2024 The Authors. Groundwater published by Wiley Periodicals LLC on behalf of National Ground Water Association."/>
    <x v="2"/>
    <s v="Commodities"/>
    <x v="1"/>
    <m/>
    <x v="0"/>
    <m/>
    <m/>
    <n v="2024"/>
    <n v="0"/>
    <s v="https://www.scopus.com/inward/record.uri?eid=2-s2.0-85189953327&amp;doi=10.1111%2fgwat.13403&amp;partnerID=40&amp;md5=2d6cc00dee04db27c6c63643a0e6efd1"/>
  </r>
  <r>
    <s v="Scopus_88"/>
    <b v="1"/>
    <s v="Improving ED admissions forecasting by using generative AI: An approach based on DGAN"/>
    <x v="0"/>
    <s v="Álvarez-Chaves H.; Spruit M.; R-Moreno M.D."/>
    <s v="Data augmentation; DoppelGANger; Emergency department; Generative adversarial networks; Generative AI"/>
    <s v="Background and Objective: Generative Deep Learning has emerged in recent years as a significant player in the Artificial Intelligence field. Synthesizing new data while maintaining the features of reality has revolutionized the field of Deep Learning, proving to be particularly useful in contexts where obtaining data is challenging. The objective of this study is to employ the DoppelGANger algorithm, a cutting-edge approach based on Generative Adversarial Networks for time series, to enhance patient admissions forecasting in a hospital Emergency Department. Methods: We employed the DoppelGANger algorithm in a sequential methodology, conditioning generated time series with unique attributes to optimize data utilization. After confirming the successful creation of synthetic data with new attribute values, we adopted the Train-Synthetic-Test-Real framework to ensure the reliability of our synthetic data validation. We then augmented the original series with synthetic data to enhance the Prophet model's performance. This process was applied to two datasets derived from the original: one with four years of training followed by one year of testing, and another with three years of training and two years of testing. Results: The experimental results show that the generative model outperformed Prophet on the forecasting task, improving the SMAPE from 7.30 to 6.99 with the four-year training set, and from 22.84 to 7.41 for the three-year training set, all in daily aggregations. For the data replacement task, the Prophet SMAPE values decreased to 6.84 and 7.18 for four and three-year sets on the same aggregation. Additionally, data augmentation reduced the SMAPE to 6.79 for a one-year test set and achieved 8.56 for the two-year test set, surpassing the performance achieved by the same Prophet model when trained only on real data. Results for the remaining aggregations were consistent. Conclusions: The findings of this study suggest that employing a generative algorithm to extend a training dataset can effectively enhance predictive models within the domain of Emergency Department admissions. The improvement can lead to more efficient resource allocation and patient management. © 2024"/>
    <x v="0"/>
    <s v="Health"/>
    <x v="0"/>
    <s v="DoppelGANger"/>
    <x v="0"/>
    <m/>
    <m/>
    <n v="2024"/>
    <n v="0"/>
    <s v="https://www.scopus.com/inward/record.uri?eid=2-s2.0-85201670205&amp;doi=10.1016%2fj.cmpb.2024.108363&amp;partnerID=40&amp;md5=d3dbb47049b66fd2f97f438c63d3e19b"/>
  </r>
  <r>
    <s v="Scopus_89"/>
    <b v="1"/>
    <s v="Fractal interpolation in the context of prediction accuracy optimization"/>
    <x v="1"/>
    <s v="Băicoianu A.; Gavrilă C.G.; Păcurar C.M.; Păcurar V.D."/>
    <s v="Fractal interpolation; LSTM; Machine learning; Meteorological data; Optimization; Synthetic data"/>
    <s v="This paper focuses on the hypothesis of optimizing time series predictions using fractal interpolation techniques. In general, the accuracy of machine learning model predictions is closely related to the quality and quantitative aspects of the data used, following the principle of garbage-in, garbage-out. In order to quantitatively and qualitatively augment datasets, one of the most prevalent concerns of data scientists is to generate synthetic data, which should follow as closely as possible the actual pattern of the original data. This study proposes three different data augmentation strategies based on fractal interpolation, namely the Closest Hurst Strategy, Closest Values Strategy and Formula Strategy. To validate the strategies, we used four public datasets from the literature, as well as a private dataset obtained from meteorological records in the city of Braşov, Romania. The prediction results obtained with the LSTM model using the presented interpolation strategies showed a significant accuracy improvement compared to the raw datasets, thus providing a possible answer to practical problems in the field of remote sensing and sensor sensitivity. Moreover, our methodologies answer some optimization-related open questions for the fractal interpolation step using Optuna framework. © 2024 The Author(s)"/>
    <x v="1"/>
    <m/>
    <x v="1"/>
    <m/>
    <x v="0"/>
    <m/>
    <m/>
    <n v="2024"/>
    <n v="0"/>
    <s v="https://www.scopus.com/inward/record.uri?eid=2-s2.0-85189944235&amp;doi=10.1016%2fj.engappai.2024.108380&amp;partnerID=40&amp;md5=8ead332f3a2121d8fae19879587a8b86"/>
  </r>
  <r>
    <s v="Scopus_90"/>
    <b v="1"/>
    <s v="Twin support vector quantile regression[Formula presented]"/>
    <x v="1"/>
    <s v="Ye Y.; Xu Z.; Zhang J.; Chen W.; Shao Y."/>
    <s v="Asymmetry; Heterogeneity; Quantile regression; Twin support vector regression"/>
    <s v="We propose a twin support vector quantile regression (TSVQR) to capture the heterogeneous and asymmetric information in modern data. Using a quantile parameter, TSVQR effectively depicts the heterogeneous distribution information with respect to all portions of data points. Correspondingly, TSVQR constructs two smaller sized quadratic programming problems (QPPs) to generate two nonparallel planes to measure the distributional asymmetry between the lower and upper bounds at each quantile level. The QPPs in TSVQR are smaller and easier to solve than those in previous quantile regression methods. Moreover, the dual coordinate descent algorithm for TSVQR also accelerates the training speed. Experimental results on six artificial data sets, five benchmark data sets, two large scale data sets, two time-series data sets, and two imbalanced data sets indicate that the TSVQR outperforms previous quantile regression methods in terms of the effectiveness of completely capturing the heterogeneous and asymmetric information and the efficiency of the learning process. © 2023 Elsevier Ltd"/>
    <x v="1"/>
    <m/>
    <x v="1"/>
    <m/>
    <x v="0"/>
    <m/>
    <m/>
    <n v="2024"/>
    <n v="4"/>
    <s v="https://www.scopus.com/inward/record.uri?eid=2-s2.0-85170428387&amp;doi=10.1016%2fj.eswa.2023.121239&amp;partnerID=40&amp;md5=4d604b97a1d07e89d35fe92c67c485f7"/>
  </r>
  <r>
    <s v="Scopus_91"/>
    <b v="1"/>
    <s v="NetDiffus: Network traffic generation by diffusion models through time-series imaging"/>
    <x v="0"/>
    <s v="Sivaroopan N.; Bandara D.; Madarasingha C.; Jourjon G.; Jayasumana A.P.; Thilakarathna K."/>
    <s v="Diffusion models; ML classification; Network traffic generation; Synthetic data generation"/>
    <s v="While Machine-Learning based network data analytics are now commonplace for many networking solutions, nonetheless, limited access to appropriate networking data has been an enduring challenge for many networking problems. Causes for lack of such data include complexity of data gathering, commercial sensitivity, as well as privacy and regulatory constraints. To overcome these challenges, we present a Diffusion-Model (DM) based end-to-end framework, NetDiffus, for synthetic network traffic generation which is one of the emerging topics in networking and computing system. NetDiffus first converts one-dimensional time-series network traffic into two-dimensional images, and then synthesizes representative images for the original data. We demonstrate that NetDiffus outperforms the state-of-the-art traffic generation methods based on Generative Adversarial Networks (GANs) by providing 66.4% increase in the fidelity of the generated data and an 18.1% increase in downstream machine learning tasks. We evaluate NetDiffus on seven diverse traffic traces and show that utilizing synthetic data significantly improves several downstream ML tasks including traffic fingerprinting, anomaly detection and traffic classification. The code has been included at https://github.com/Nirhoshan/NetDiffus. © 2024 Elsevier B.V."/>
    <x v="0"/>
    <s v="Transport"/>
    <x v="3"/>
    <s v="NetDiffus"/>
    <x v="6"/>
    <b v="1"/>
    <m/>
    <n v="2024"/>
    <n v="0"/>
    <s v="https://www.scopus.com/inward/record.uri?eid=2-s2.0-85198017979&amp;doi=10.1016%2fj.comnet.2024.110616&amp;partnerID=40&amp;md5=5dfc5f2513e2f90a3ff7484f52df0489"/>
  </r>
  <r>
    <s v="Scopus_92"/>
    <b v="1"/>
    <s v="Comparative assessment of synthetic time series generation approaches in healthcare: leveraging patient metadata for accurate data synthesis"/>
    <x v="0"/>
    <s v="Isasa I.; Hernandez M.; Epelde G.; Londoño F.; Beristain A.; Larrea X.; Alberdi A.; Bamidis P.; Konstantinidis E."/>
    <s v="Health data; Privacy-preserving data sharing; Synthetic data; Time series"/>
    <s v="Background: Synthetic data is an emerging approach for addressing legal and regulatory concerns in biomedical research that deals with personal and clinical data, whether as a single tool or through its combination with other privacy enhancing technologies. Generating uncompromised synthetic data could significantly benefit external researchers performing secondary analyses by providing unlimited access to information while fulfilling pertinent regulations. However, the original data to be synthesized (e.g., data acquired in Living Labs) may consist of subjects’ metadata (static) and a longitudinal component (set of time-dependent measurements), making it challenging to produce coherent synthetic counterparts. Methods: Three synthetic time series generation approaches were defined and compared in this work: only generating the metadata and coupling it with the real time series from the original data (A1), generating both metadata and time series separately to join them afterwards (A2), and jointly generating both metadata and time series (A3). The comparative assessment of the three approaches was carried out using two different synthetic data generation models: the Wasserstein GAN with Gradient Penalty (WGAN-GP) and the DöppelGANger (DGAN). The experiments were performed with three different healthcare-related longitudinal datasets: Treadmill Maximal Effort Test (TMET) measurements from the University of Malaga (1), a hypotension subset derived from the MIMIC-III v1.4 database (2), and a lifelogging dataset named PMData (3). Results: Three pivotal dimensions were assessed on the generated synthetic data: resemblance to the original data (1), utility (2), and privacy level (3). The optimal approach fluctuates based on the assessed dimension and metric. Conclusion: The initial characteristics of the datasets to be synthesized play a crucial role in determining the best approach. Coupling synthetic metadata with real time series (A1), as well as jointly generating synthetic time series and metadata (A3), are both competitive methods, while separately generating time series and metadata (A2) appears to perform more poorly overall. © 2024, The Author(s)."/>
    <x v="0"/>
    <s v="Health"/>
    <x v="2"/>
    <s v="WGAN-GP, DoppelGANger"/>
    <x v="0"/>
    <m/>
    <m/>
    <n v="2024"/>
    <n v="2"/>
    <s v="https://www.scopus.com/inward/record.uri?eid=2-s2.0-85183664449&amp;doi=10.1186%2fs12911-024-02427-0&amp;partnerID=40&amp;md5=58393c5ce94a14ceb88b013806653000"/>
  </r>
  <r>
    <s v="Scopus_93"/>
    <b v="1"/>
    <s v="Transfer learning from synthetic data for open-circuit voltage curve reconstruction and state of health estimation of lithium-ion batteries from partial charging segments"/>
    <x v="0"/>
    <s v="Hofmann T.; Hamar J.; Mager B.; Erhard S.; Schmidt J.P."/>
    <s v="Lithium-ion battery; OCV curve; Partial charging; State of health estimation; Synthetic data; Transfer learning"/>
    <s v="Data-driven models for battery state estimation require extensive experimental training data, which may not be available or suitable for specific tasks like open-circuit voltage (OCV) reconstruction and subsequent state of health (SOH) estimation. This study addresses this issue by developing a transfer-learning-based OCV reconstruction model using a temporal convolutional long short-term memory (TCN-LSTM) network trained on synthetic data from an automotive nickel cobalt aluminium oxide (NCA) cell generated through a mechanistic model approach. The data consists of voltage curves at constant temperature, C-rates between C/30 to 1C, and a SOH-range from 70 % to 100 %. The model is refined via Bayesian optimization and then applied to four use cases with reduced experimental nickel manganese cobalt oxide (NMC) cell training data for higher use cases. The TL models’ performances are compared with models trained solely on experimental data, focusing on different C-rates and voltage windows. The results demonstrate that the OCV reconstruction mean absolute error (MAE) within the average battery electric vehicle (BEV) home charging window (30 % to 85 % state of charge (SOC)) is less than 22 mV for the first three use cases across all C-rates. The SOH estimated from the reconstructed OCV exhibits an mean absolute percentage error (MAPE) below 2.2 % for these cases. The study further investigates the impact of the source domain on TL by incorporating two additional synthetic datasets, a lithium iron phosphate (LFP) cell and an entirely artificial, non-existing, cell, showing that solely the shifting and scaling of gradient changes in the charging curve suffice to transfer knowledge, even between different cell chemistries. A key limitation with respect to extrapolation capability is identified and evidenced in our fourth use case, where the absence of such comprehensive data hindered the TL process. © 2024 The Author(s)"/>
    <x v="2"/>
    <m/>
    <x v="1"/>
    <m/>
    <x v="0"/>
    <m/>
    <m/>
    <n v="2024"/>
    <n v="1"/>
    <s v="https://www.scopus.com/inward/record.uri?eid=2-s2.0-85195576446&amp;doi=10.1016%2fj.egyai.2024.100382&amp;partnerID=40&amp;md5=7169e39a40ee5777a95376ecf2d945e8"/>
  </r>
  <r>
    <s v="Scopus_94"/>
    <b v="1"/>
    <s v="Stochastic Models of Rainfall"/>
    <x v="1"/>
    <s v="Northrop P.J."/>
    <s v="climate change; flood risk assessment; point process; Poisson cluster process; stochastic rainfall generation; stochastic-mechanistic model"/>
    <s v="Rainfall is the main input to most hydrological systems. To assess flood risk for a catchment area, hydrologists use models that require long series of subdaily, perhaps even subhourly, rainfall data, ideally from locations that cover the area. If historical data are not sufficient for this purpose, an alternative is to simulate synthetic data from a suitably calibrated model. We review stochastic models that have a mechanistic structure, intended to mimic physical features of the rainfall processes, and are constructed using stationary point processes. We describe models for temporal and spatial-temporal rainfall and consider how they can be fitted to data. We provide an example application using a temporal model and an illustration of data simulated from a spatial-temporal model. We discuss how these models can contribute to the simulation of future rainfall that reflects our changing climate. ©  Copyright © 2024 by the author(s)."/>
    <x v="1"/>
    <m/>
    <x v="1"/>
    <m/>
    <x v="0"/>
    <m/>
    <m/>
    <n v="2024"/>
    <n v="1"/>
    <s v="https://www.scopus.com/inward/record.uri?eid=2-s2.0-85193445149&amp;doi=10.1146%2fannurev-statistics-040622-023838&amp;partnerID=40&amp;md5=b4fb7324c1217bbc74afa40bfb57595d"/>
  </r>
  <r>
    <s v="Scopus_95"/>
    <b v="1"/>
    <s v="Molecular communication data augmentation and deep learning based detection"/>
    <x v="1"/>
    <s v="Scazzoli D.; Vakilipoor F.; Magarini M."/>
    <s v="Convolutional neural networks; Data augmentation; Machine learning; Molecular communication; Sequence detection"/>
    <s v="This manuscript presents a novel model for generating synthetic data for a biological molecular communication (MC) system to train a Neural Network (NN) for the purpose of discriminating transmitted bits. To achieve this, a deep learning algorithm was trained using the synthetic data and tested against experimentally measured data. The polynomial curve fitting coefficients are chosen as features. The featurization stage is followed by a NN that captures different aspects of the temporal correlation of the received signals. The real data was collected from an MC testbed that employed transfected Escherichia coli (E. coli) bacteria expressing the light-driven proton pump gloeorhodopsin from Gloeobacter violaceus. By stimulating the bacteria with externally controlled light, protons were secreted, which changed the pH level of the environment. A pH detector was then used to measure the pH of the environment. We propose the use of a deep convolutional neural network to detect the transmitted bits. This paper discusses the data augmentation, processing, and NNs that are pertinent to practical MC problems. The trained algorithm demonstrated an accuracy of over 99.9% in detecting transmitted bits from received signals at a bit rate of 1 bit/min, without requiring any specific knowledge of the underlying channel. © 2024 The Author(s)"/>
    <x v="1"/>
    <m/>
    <x v="1"/>
    <m/>
    <x v="0"/>
    <m/>
    <m/>
    <n v="2024"/>
    <n v="0"/>
    <s v="https://www.scopus.com/inward/record.uri?eid=2-s2.0-85192178052&amp;doi=10.1016%2fj.nancom.2024.100510&amp;partnerID=40&amp;md5=f4ecf553e00a30651289971bf9f5a607"/>
  </r>
  <r>
    <s v="Scopus_96"/>
    <b v="1"/>
    <s v="AI-enhanced time–frequency domain reflectometry for robust series arc fault detection in DC grids"/>
    <x v="1"/>
    <s v="Park H.-P.; Kwon G.-Y.; Lee C.-K.; Chang S.J."/>
    <s v="Anomaly detection; PV system; Reflectometry; Series arc fault"/>
    <s v="The generation of series arc fault (SAF) within DC grids poses a significant hazard, potentially leading to electrical fires. However, developing a diagnostic method that is robust to the external environment and noise remains challenging. Conventional reflectometry methods are unable to discern minute impedance fluctuations at cable joint, as they analyze reflected signals generated at points of impedance mismatch to locate faults. This paper presents a new version of reflectometry, which merges artificial intelligence (AI) with the time–frequency domain reflectometry (TFDR) technique. In this study, we designed a structure that combines denoising autoencoders (DAE) with autoencoders (AE) to secure robust SAF detection performance against noise such as ambient environmental changes and weather fluctuations. Furthermore, the time-series generative adversarial network (TimeGAN) was utilized to generate synthetic data. Three experiments were conducted to verify the performance of the proposed method. (1) According to the UL1699B safety standard, an experiment was conducted under laboratory conditions to check whether a SAF could be detected within a maximum of 2.5s immediately after a SAF occurred. (2) To simulate external environmental conditions, a system connected to an inverter and a photovoltaic (PV) simulator was utilized to emulate the occurrence of SAFs. The manipulation of the PV simulator allowed for the simulation of solar irradiance changes due to weather variations and power fluctuations occurring immediately after the system's power was turned on. This created an experimental setup that closely resembled actual PV systems, where the performance of the proposed algorithm was validated. (3) Finally, a 1kW capacity PV system was constructed, and SAF was simulated within it. The system was tested using four SAF detection methods, and the experimental results were compared and validated. © 2024 Elsevier Ltd"/>
    <x v="1"/>
    <m/>
    <x v="1"/>
    <m/>
    <x v="0"/>
    <m/>
    <m/>
    <n v="2024"/>
    <n v="0"/>
    <s v="https://www.scopus.com/inward/record.uri?eid=2-s2.0-85198708332&amp;doi=10.1016%2fj.measurement.2024.115188&amp;partnerID=40&amp;md5=42b946894325a817b6c12664bb38ee49"/>
  </r>
  <r>
    <s v="Scopus_97"/>
    <b v="1"/>
    <s v="Synthetic data for reef modelling"/>
    <x v="0"/>
    <s v="Crocker R.; Robson B.J.; Ani C.; Anthony K.; Iwanaga T."/>
    <s v="Data pipeline; Decision support tools; Machine learning; Model testing and validation; Neural networks; Reef modelling; Synthetic data; Synthetic data vault"/>
    <s v="Synthetic data mimics the statistical properties of real-world datasets while removing reference to sensitive or confidential information in the original dataset (Quintana, 2020). Synthetic data is also useful for general model testing and development, with many methods available for generating data from machine learning models (Raghunathan, 2021). Although not widely used in the context of ecological and environmental modelling, synthetic data can support and accelerate model testing and analyses where rightsholders are sensitive to data disclosure for study areas, or data collection is expensive. In the context of reef modelling, synthetic data can be used to support model analyses that can be published without referring to specific sites, reefs, or study areas. This is desirable in the context of decision support for restoration of the Great Barrier Reef. The Reef has many stakeholders and release of early modelling results for intervention scenarios for specific areas would be premature until management or intervention strategy options have been discussed with stakeholders and/or rightsholders. Synthetic data allows a path to publish model and method demonstrations to share knowledge with the reef decision support community without prematurely suggesting policy recommendations for reefs which are sensitive to rightsholders or stakeholders. We showcase a synthetic data pipeline developed for the reef decision-support system ADRIA (Adaptive Dynamic Reef Intervention Algorithms), using methods from the Python package Synthetic Data Vault (Patki et al., 2016) and others. The synthetic data models are developed to emulate the statistics of case-study reefs for publishing decision-support tool demonstrations, testing and method validation without revealing sensitive reef site information. This pipeline includes developing models for tabular (benthic/compositional reef data), spatial-temporal (wave and heat stress data) and spatial network data (coral larval connectivity). Conditional sampling methods which connect spatial relationships across datasets are used to develop synthetic reef data packages which mimic the statistical properties of the original dataset. The utility of the synthetic data is demonstrated on a sample reef data package, and methods used for anonymizing the data are detailed. The results are discussed in the context of formalizing synthetic data for reef modelling. All synthetic data code is available at ADRIA-synthetic-data/README.md at v0.1.0 · open-AIMS/ADRIA-synthetic-data (github.com), DOI: https://doi.org/10.5281/zenodo.10158323. © 2023"/>
    <x v="0"/>
    <s v="Natural Conservation"/>
    <x v="0"/>
    <s v="Gaussian Copula, TVAE, CTGAN, CopulaGAN, PAR, GAN"/>
    <x v="0"/>
    <m/>
    <m/>
    <n v="2024"/>
    <n v="0"/>
    <s v="https://www.scopus.com/inward/record.uri?eid=2-s2.0-85196760966&amp;doi=10.1016%2fj.ecoinf.2024.102698&amp;partnerID=40&amp;md5=205045817ec263c753b6b60b47c55f3e"/>
  </r>
  <r>
    <s v="Scopus_98"/>
    <b v="1"/>
    <s v="A hybrid neural ordinary differential equation model of the cardiovascular system"/>
    <x v="1"/>
    <s v="Grigorian G.; George S.V.; Lishak S.; Shipley R.J.; Arridge S."/>
    <s v="cardiovascular system; neural network; ordinary differential equations; symbolic regression; time series"/>
    <s v="In the human cardiovascular system (CVS), the interaction between the left and right ventricles of the heart is influenced by the septum and the pericardium. Computational models of the CVS can capture this interaction, but this often involves approximating solutions to complex nonlinear equations numerically. As a result, numerous models have been proposed, where these nonlinear equations are either simplified, or ventricular interaction is ignored. In this work, we propose an alternative approach to modelling ventricular interaction, using a hybrid neural ordinary differential equation (ODE) structure. First, a lumped parameter ODE model of the CVS (including a Newton-Raphson procedure as the numerical solver) is simulated to generate synthetic time-series data. Next, a hybrid neural ODE based on the same model is constructed, where ventricular interaction is instead set to be governed by a neural network. We use a short range of the synthetic data (with various amounts of added measurement noise) to train the hybrid neural ODE model. Symbolic regression is used to convert the neural network into analytic expressions, resulting in a partially learned mechanistic model. This approach was able to recover parsimonious functions with good predictive capabilities and was robust to measurement noise.  © 2024 The Authors."/>
    <x v="1"/>
    <m/>
    <x v="1"/>
    <m/>
    <x v="0"/>
    <m/>
    <m/>
    <n v="2024"/>
    <n v="0"/>
    <s v="https://www.scopus.com/inward/record.uri?eid=2-s2.0-85188760883&amp;doi=10.1098%2frsif.2023.0710&amp;partnerID=40&amp;md5=30227412c164178d73132fb57c7680be"/>
  </r>
  <r>
    <s v="Scopus_99"/>
    <b v="1"/>
    <s v="HierTGAN: Hierarchical Time Series Generation with Aggregation Constraints"/>
    <x v="0"/>
    <s v="Gujulla Leel S.R.; Dey V.; Majumdar P.; Khairkar A."/>
    <s v="GAN; Hierarchical Time Series Generation; Synthetic Data; Time Series Forecasting"/>
    <s v="Generative models for time series data have been able to preserve the temporal dynamics of the original time series and are extremely successful in generating realistic synthetic data. However, in the real world, time series data can be disaggregated by various attributes of interest, thereby forming a hierarchical structure, often referred to as hierarchical time series data. Existing models for time series generation do not capture the structural dynamics (inter-level relationships of the hierarchy) of hierarchical time series data. Therefore, in this research, for the first time, we introduce HierTGAN, an auto-regressive generative adversarial network (GAN) for hierarchical time series generation. The proposed HierTGAN solves for an equivalent inter-level relationship within the embedding space generated by an autoencoder. Multiple experiments have been performed to evaluate the effectiveness of HierTGAN in generating realistic synthetic hierarchical time series data.  © 2024 ACM."/>
    <x v="0"/>
    <m/>
    <x v="3"/>
    <s v="HierTGAN"/>
    <x v="2"/>
    <b v="1"/>
    <m/>
    <n v="2024"/>
    <n v="0"/>
    <s v="https://www.scopus.com/inward/record.uri?eid=2-s2.0-85183580429&amp;doi=10.1145%2f3632410.3632444&amp;partnerID=40&amp;md5=e7455750d951634ebcca658ddb1d088a"/>
  </r>
  <r>
    <s v="Scopus_101"/>
    <b v="1"/>
    <s v="A comparison of phase unwrapping methods in velocity-encoded MRI for aortic flows"/>
    <x v="1"/>
    <s v="Löcke M.; Garay Labra J.E.; Franco P.; Uribe S.; Bertoglio C."/>
    <s v="4D flow MRI; phase-contrast MRI; unwrapping methods; VENC"/>
    <s v="Purpose: The phase of a MRI signal is used to encode the velocity of blood flow. Phase unwrapping artifacts may appear when aiming to improve the velocity-to-noise ratio (VNR) of the measured velocity field. This study aims to compare various unwrapping algorithms on ground-truth synthetic data generated using computational fluid dynamics (CFD) simulations. Methods: We compare four different phase unwrapping algorithms on two different synthetic datasets of four-dimensional flow MRI and 26 datasets of 2D PC-MRI acquisitions including the ascending and descending aorta. The synthetic datasets are constructed using CFD simulations of an aorta with a coarctation, with different levels of spatiotemporal resolutions and noise. The error of the unwrapped images was assessed by comparison against the ground truth velocity field in the synthetic data and dual-VENC reconstructions in the in vivo data. Results: Using the unwrapping algorithms, we were able to remove aliased voxels in the data almost entirely, reducing the L2-error compared to the ground truth by 50%–80%. Results indicated that the best choice of algorithm depend on the spatiotemporal resolution and noise level of the dataset. Temporal unwrapping is most successful with a high temporal and low spatial resolution ((Figure presented.) ms, (Figure presented.) mm), reducing the L2-error by 70%–85%, while Laplacian unwrapping performs better with a lower temporal or better spatial resolution ((Figure presented.) ms, (Figure presented.) mm), especially for signal-to-noise ratio (SNR) 12 as opposed to SNR 15, with an error reduction of 55%–85% compared to the 50%–75% achieved by the Temporal method. The differences in performance between the methods are statistically significant. Conclusions: The temporal method and spatiotemporal Laplacian method provide the best results, with the spatiotemporal Laplacian being more robust. However, single- (Figure presented.) methods only situationally and not generally reach the performance of dual- (Figure presented.) unwrapping methods. © 2023 The Authors. Magnetic Resonance in Medicine published by Wiley Periodicals LLC on behalf of International Society for Magnetic Resonance in Medicine."/>
    <x v="1"/>
    <m/>
    <x v="1"/>
    <m/>
    <x v="0"/>
    <m/>
    <m/>
    <n v="2023"/>
    <n v="1"/>
    <s v="https://www.scopus.com/inward/record.uri?eid=2-s2.0-85162643549&amp;doi=10.1002%2fmrm.29767&amp;partnerID=40&amp;md5=93f7f904102ae885ccdd346ac667bb46"/>
  </r>
  <r>
    <s v="Scopus_104"/>
    <b v="1"/>
    <s v="Sequential stochastic and bootstrap methods to generate synthetic solar irradiance time series of high temporal resolution based on historical observations"/>
    <x v="0"/>
    <s v="Salazar-Peña N.; Tabares A.; González-Mancera A."/>
    <s v="Clear-sky index; Irradiance generation; Sky condition; Solar radiation models; Stochastic modeling; Synthetic data"/>
    <s v="Generating synthetic solar irradiance data through computational methods has become an attractive approach, especially when obtaining accurate measurements from historical observations or satellite-derived estimates is not feasible. Since solar photovoltaic energy production is influenced by variable weather conditions, having reliable solar irradiance data is crucial for evaluating the performance of photovoltaic systems accurately. In this paper, we propose two methods, namely stochastic method, and bootstrap method, to generate one-day synthetic solar irradiance data at a minimum 60-minute time resolution. Both techniques consider dynamic meteorological behavior and maintain the physical significance of the observed data, effectively capturing the intermittent nature of solar irradiance. Validations were performed for five sites with different climate conditions and significant geographical separation, and different time resolutions, through various metrics, including variability, statistical distribution, and energy production, which demonstrated mean average percentage errors as low as 2.1% for intraday irradiance fluctuations, statistical distribution goodness-of-fit up to 80%, and discrepancy for energy production close to 2.4%. results verify the applicability of the proposed methods regardless the time resolution, the location of the measured data and the procedure to record it (i.e., from ground weather stations or satellite-derived estimates). We also evaluated the computational performance of the proposed methods, synthetic, where the elapsed time to generate the synthetic data takes less than a minute to generate a hundred one-day solar irradiance time series. The novelty of the proposed methods is that it is only needed the information of a single month to generate representative synthetic solar irradiance one-day sequences generated for five climate conditions without the need of a training process (i.e., iterative adjustments of the parameters), being useful for pre-feasibility studies of the photovoltaic project and to train machine learning algorithms that deals with time series. To encourage the reproducibility of the research presented in this paper, the proposed methods to generate synthetic solar irradiance data are freely available in a well-documented GitHub repository from https://github.com/salazarna/synthetic-irradiance-sequence. © 2023 The Author(s)"/>
    <x v="0"/>
    <s v="Energy"/>
    <x v="2"/>
    <s v="Stochastic, Bootstrap"/>
    <x v="0"/>
    <m/>
    <m/>
    <n v="2023"/>
    <n v="0"/>
    <s v="https://www.scopus.com/inward/record.uri?eid=2-s2.0-85172004657&amp;doi=10.1016%2fj.solener.2023.112030&amp;partnerID=40&amp;md5=efc3cb7850e9a34758ab067776a84b46"/>
  </r>
  <r>
    <s v="Scopus_105"/>
    <b v="1"/>
    <s v="A 2D/3D multimodal data simulation approach with applications on urban semantic segmentation, building extraction and change detection"/>
    <x v="0"/>
    <s v="Fuentes Reyes M.; Xie Y.; Yuan X.; d'Angelo P.; Kurz F.; Cerra D.; Tian J."/>
    <s v="3D change detection; Building extraction; Synthetic datasets; Urban semantic segmentation"/>
    <s v="Advances in remote sensing image processing techniques have further increased the demand for annotated datasets. However, preparing annotated multi-temporal 2D/3D multimodal data is especially challenging, both for the increased costs of the annotation step and the lack of multimodal acquisitions available on the same area. We introduce the Simulated Multimodal Aerial Remote Sensing (SMARS) dataset, a synthetic dataset aimed at the tasks of urban semantic segmentation, change detection, and building extraction, along with a description of the pipeline to generate them and the parameters required to set our rendering. Samples in the form of orthorectified photos, digital surface models and ground truth for all the tasks are provided. Unlike existing datasets, orthorectified images and digital surface models are derived from synthetic images using photogrammetry, yielding more realistic simulations of the data. The increased size of SMARS, compared to available datasets of this kind, facilitates both traditional and deep learning algorithms. Reported experiments from state-of-the-art algorithms on SMARS scenes yield satisfactory results, in line with our expectations. Both benefits of the SMARS datasets and constraints imposed by its use are discussed. Specifically, building detection on the SMARS-real Potsdam cross-domain test demonstrates the quality and the advantages of proposed synthetic data generation workflow. SMARS is published as an ISPRS benchmark dataset and can be downloaded from https://www2.isprs.org/commissions/comm1/wg8/benchmark_smars/. © 2023 The Author(s)"/>
    <x v="2"/>
    <m/>
    <x v="1"/>
    <m/>
    <x v="0"/>
    <m/>
    <m/>
    <n v="2023"/>
    <n v="9"/>
    <s v="https://www.scopus.com/inward/record.uri?eid=2-s2.0-85173149435&amp;doi=10.1016%2fj.isprsjprs.2023.09.013&amp;partnerID=40&amp;md5=e448e625efb8374c3c68773d93fd9f6b"/>
  </r>
  <r>
    <s v="Scopus_106"/>
    <b v="1"/>
    <s v="Using a physics-based hydrological model and storm transposition to investigate machine-learning algorithms for streamflow prediction"/>
    <x v="1"/>
    <s v="Gurbuz F.; Mudireddy A.; Mantilla R.; Xiao S."/>
    <s v="Artificial Intelligence; Scale independent performance metrics; Streamflow prediction"/>
    <s v="Machine learning (ML) algorithms have produced remarkable advances in streamflow prediction, exceeding the performance of calibrated conceptual and physics-based hydrological models that have been developed over many decades. ML algorithms seem to overcome the issue of errors known to be present in rainfall and streamflow estimates that have hindered the performance of hydrological models for decades. In this paper, we propose a methodology for testing and benchmarking ML algorithms using artificial data generated by physically-based hydrological models. Our approach makes it possible to design controlled numerical experiments that can improve our understanding of this new generation of black-box models. We conducted a diagnostics study to demonstrate our methodology in which we attempted to determine if ML algorithms can identify a function relating streamflow and rainfall. This exercise combined the implementation of the distributed hillslope-link hydrological model (HLM) on a 4,385 km2 basin driven by precipitation fields created using the stochastic storm transposition (SST) framework, and an advanced deep learning algorithm based on gated recurrent unit (GRU)-Attention neural networks. The data generated allowed us to create prediction scenarios that are equivalent to the hindcast and real-time forecast problems. We proposed a set of scale-independent performance metrics to evaluate the results of our experiment and found that the GRU can correctly identify a predictive function for all analyzed locations in the river network. We concluded that under the circumstances tested in this study, deep learning can identify the transformation function when trained in Hindcast Mode, making it a powerful tool to determine the streamflow response of a basin to predetermined rainfall scenarios. However, it fails to significantly outperform the predictions of temporal persistence when tested in Forecast Mode. © 2023 Elsevier B.V."/>
    <x v="1"/>
    <m/>
    <x v="1"/>
    <m/>
    <x v="0"/>
    <m/>
    <m/>
    <n v="2024"/>
    <n v="6"/>
    <s v="https://www.scopus.com/inward/record.uri?eid=2-s2.0-85182234896&amp;doi=10.1016%2fj.jhydrol.2023.130504&amp;partnerID=40&amp;md5=f12b83cc794ab57b56aad9a3282b81fd"/>
  </r>
  <r>
    <s v="Scopus_107"/>
    <b v="1"/>
    <s v="Cotton Yield Prediction: A Machine Learning Approach With Field and Synthetic Data"/>
    <x v="1"/>
    <s v="Mitra A.; Beegum S.; Fleisher D.; Reddy V.R.; Sun W.; Ray C.; Timlin D.; Malakar A."/>
    <s v="climate change effect; Cotton yield prediction; field data; machine learning; smart agriculture; synthetic data"/>
    <s v="The United States cotton industry is devoted to sustainable production strategies that reduce water, land, and energy consumption while enhancing soil health and cotton yield. Climate-smart agricultural solutions are being developed to increase yields and reduce operational costs. However, crop yield prediction is challenging because of the complex and nonlinear interactive effects of cultivar, soil type, management, pests and diseases, climate, and weather patterns on crops. To address this challenge, the machine learning (ML) method was used to predict yield, considering climatic change, soil diversity, cultivars, and fertilizer applications. Field data were collected over the southern US cotton belt in the 1980s and the 1990s. A second data source was generated from the process-based cotton model GOSSYM to reflect the most recent effects of climate change over the last six years (2017–2022). We focused on nine locations in three southern states: Texas, Mississippi, and Georgia. The accumulated heat for each set of experimental data was used as an analogue for the time-series weather data to reduce the number of computations. The Random Forest (RF) regressor, Support Vector Regression (SVR), Light Gradient Boosting Machine (LightGBM) regressor, Multiple Linear Regression (MLR), and neural networks were evaluated. Cross-validation was performed to obtain an improved model that did not suffer from overfitting. The RF regressor achieved an accuracy of 97.75%, with an R2 of roughly 0.98 and a root mean square error of 55.05 kg/ha. The results demonstrate how a simple and robust model can be developed and utilized to help cotton climate-smart efforts. © 2024 The Authors."/>
    <x v="1"/>
    <m/>
    <x v="1"/>
    <m/>
    <x v="0"/>
    <m/>
    <m/>
    <n v="2024"/>
    <n v="0"/>
    <s v="https://www.scopus.com/inward/record.uri?eid=2-s2.0-85197051140&amp;doi=10.1109%2fACCESS.2024.3418139&amp;partnerID=40&amp;md5=c45eb835c040daf7da5abb9e978d228a"/>
  </r>
  <r>
    <s v="Scopus_108"/>
    <b v="1"/>
    <s v="Data Augmentation Techniques for Machine Learning Applied to Optical Spectroscopy Datasets in Agrifood Applications: A Comprehensive Review"/>
    <x v="1"/>
    <s v="Gracia Moisés A.; Vitoria Pascual I.; Imas González J.J.; Ruiz Zamarreño C."/>
    <s v="agrifood industry; artificial intelligence; data augmentation (DA); generative adversarial networks (GANs); optical spectroscopy"/>
    <s v="Machine learning (ML) and deep learning (DL) have achieved great success in different tasks. These include computer vision, image segmentation, natural language processing, predicting classification, evaluating time series, and predicting values based on a series of variables. As artificial intelligence progresses, new techniques are being applied to areas like optical spectroscopy and its uses in specific fields, such as the agrifood industry. The performance of ML and DL techniques generally improves with the amount of data available. However, it is not always possible to obtain all the necessary data for creating a robust dataset. In the particular case of agrifood applications, dataset collection is generally constrained to specific periods. Weather conditions can also reduce the possibility to cover the entire range of classifications with the consequent generation of imbalanced datasets. To address this issue, data augmentation (DA) techniques are employed to expand the dataset by adding slightly modified copies of existing data. This leads to a dataset that includes values from laboratory tests, as well as a collection of synthetic data based on the real data. This review work will present the application of DA techniques to optical spectroscopy datasets obtained from real agrifood industry applications. The reviewed methods will describe the use of simple DA techniques, such as duplicating samples with slight changes, as well as the utilization of more complex algorithms based on deep learning generative adversarial networks (GANs), and semi-supervised generative adversarial networks (SGANs). © 2023 by the authors."/>
    <x v="1"/>
    <m/>
    <x v="1"/>
    <m/>
    <x v="0"/>
    <m/>
    <m/>
    <n v="2023"/>
    <n v="8"/>
    <s v="https://www.scopus.com/inward/record.uri?eid=2-s2.0-85191714500&amp;doi=10.3390%2fs23208562&amp;partnerID=40&amp;md5=196a2b6c9aa805e6089fee4227397742"/>
  </r>
  <r>
    <s v="Scopus_109"/>
    <b v="1"/>
    <s v="Scaling Exponents of Time Series Data: A Machine Learning Approach"/>
    <x v="0"/>
    <s v="Raubitzek S.; Corpaci L.; Hofer R.; Mallinger K."/>
    <s v="artificial intelligence; complexity; Hurst exponent; machine learning; regression analysis; scaling exponent"/>
    <s v="In this study, we present a novel approach to estimating the Hurst exponent of time series data using a variety of machine learning algorithms. The Hurst exponent is a crucial parameter in characterizing long-range dependence in time series, and traditional methods such as Rescaled Range (R/S) analysis and Detrended Fluctuation Analysis (DFA) have been widely used for its estimation. However, these methods have certain limitations, which we sought to address by modifying the R/S approach to distinguish between fractional Lévy and fractional Brownian motion, and by demonstrating the inadequacy of DFA and similar methods for data that resembles fractional Lévy motion. This inspired us to utilize machine learning techniques to improve the estimation process. In an unprecedented step, we train various machine learning models, including LightGBM, MLP, and AdaBoost, on synthetic data generated from random walks, namely fractional Brownian motion and fractional Lévy motion, where the ground truth Hurst exponent is known. This means that we can initialize and create these stochastic processes with a scaling Hurst/scaling exponent, which is then used as the ground truth for training. Furthermore, we perform the continuous estimation of the scaling exponent directly from the time series, without resorting to the calculation of the power spectrum or other sophisticated preprocessing steps, as done in past approaches. Our experiments reveal that the machine learning-based estimators outperform traditional R/S analysis and DFA methods in estimating the Hurst exponent, particularly for data akin to fractional Lévy motion. Validating our approach on real-world financial data, we observe a divergence between the estimated Hurst/scaling exponents and results reported in the literature. Nevertheless, the confirmation provided by known ground truths reinforces the superiority of our approach in terms of accuracy. This work highlights the potential of machine learning algorithms for accurately estimating the Hurst exponent, paving new paths for time series analysis. By marrying traditional finance methods with the capabilities of machine learning, our study provides a novel contribution towards the future of time series data analysis. © 2023 by the authors."/>
    <x v="2"/>
    <m/>
    <x v="1"/>
    <m/>
    <x v="0"/>
    <m/>
    <m/>
    <n v="2023"/>
    <n v="3"/>
    <s v="https://www.scopus.com/inward/record.uri?eid=2-s2.0-85180719671&amp;doi=10.3390%2fe25121671&amp;partnerID=40&amp;md5=b71e3ee0905c39cd54d908ea142e454d"/>
  </r>
  <r>
    <s v="Scopus_110"/>
    <b v="1"/>
    <s v="Vector Quantized Variational Autoencoder-Based Compressive Sampling Method for Time Series in Structural Health Monitoring"/>
    <x v="0"/>
    <s v="Liang G.; Ji Z.; Zhong Q.; Huang Y.; Han K."/>
    <s v="compressive sampling; deep generative models; deep learning; structural health monitoring; time series; vector quantized–variational autoencoder"/>
    <s v="The theory of compressive sampling (CS) has revolutionized data compression technology by capitalizing on the inherent sparsity of a signal to enable signal recovery from significantly far fewer samples than what is required by the Nyquist–Shannon sampling theorem. Recent advancement in deep generative models, which can represent high-dimension data in a low-dimension latent space efficiently when trained with big data, has been used to further reduce the sample size for image data compressive sampling. However, compressive sampling for 1D time series data has not significantly benefited from this technological progress. In this study, we investigate the application of different architectures of deep neural networks suitable for time series data compression and propose an efficient method to solve the compressive sampling problem on one-dimensional (1D) structural health monitoring (SHM) data, based on block CS and the vector quantized–variational autoencoder model with a naïve multitask paradigm (VQ-VAE-M). The proposed method utilizes VQ-VAE-M to learn the data characteristics of the signal, replaces the “hard constraint” of sparsity to realize the compressive sampling signal reconstruction and thereby does not need to select the appropriate sparse basis for the signal. A comparative analysis against various CS methods and other deep neural network models was performed in both synthetic data and real-world data from two real bridges in China. The results have demonstrated the superiority of the proposed method, with achieving the smallest reconstruction error of 0.038, 0.034 and 0.021, and the highest reconstruction accuracy of 0.882, 0.892 and 0.936 for compression ratios of 4.0, 2.66, and 2.0, respectively. © 2023 by the authors."/>
    <x v="2"/>
    <m/>
    <x v="1"/>
    <m/>
    <x v="0"/>
    <m/>
    <m/>
    <n v="2023"/>
    <n v="2"/>
    <s v="https://www.scopus.com/inward/record.uri?eid=2-s2.0-85192929659&amp;doi=10.3390%2fsu152014868&amp;partnerID=40&amp;md5=215f8320a4be1658d05421ad3fa87d32"/>
  </r>
  <r>
    <s v="Scopus_113"/>
    <b v="1"/>
    <s v="Generating synthetic mixed-type longitudinal electronic health records for artificial intelligent applications"/>
    <x v="0"/>
    <s v="Li J.; Cairns B.J.; Li J.; Zhu T."/>
    <s v=""/>
    <s v="The recent availability of electronic health records (EHRs) have provided enormous opportunities to develop artificial intelligence (AI) algorithms. However, patient privacy has become a major concern that limits data sharing across hospital settings and subsequently hinders the advances in AI. Synthetic data, which benefits from the development and proliferation of generative models, has served as a promising substitute for real patient EHR data. However, the current generative models are limited as they only generate single type of clinical data for a synthetic patient, i.e., either continuous-valued or discrete-valued. To mimic the nature of clinical decision-making which encompasses various data types/sources, in this study, we propose a generative adversarial network (GAN) entitled EHR-M-GAN that simultaneously synthesizes mixed-type timeseries EHR data. EHR-M-GAN is capable of capturing the multidimensional, heterogeneous, and correlated temporal dynamics in patient trajectories. We have validated EHR-M-GAN on three publicly-available intensive care unit databases with records from a total of 141,488 unique patients, and performed privacy risk evaluation of the proposed model. EHR-M-GAN has demonstrated its superiority over state-of-the-art benchmarks for synthesizing clinical timeseries with high fidelity, while addressing the limitations regarding data types and dimensionality in the current generative models. Notably, prediction models for outcomes of intensive care performed significantly better when training data was augmented with the addition of EHR-M-GAN-generated timeseries. EHR-M-GAN may have use in developing AI algorithms in resource-limited settings, lowering the barrier for data acquisition while preserving patient privacy. © 2023, The Author(s)."/>
    <x v="0"/>
    <s v="Health"/>
    <x v="3"/>
    <s v="EHR-M-GAN"/>
    <x v="2"/>
    <b v="1"/>
    <m/>
    <n v="2023"/>
    <n v="19"/>
    <s v="https://www.scopus.com/inward/record.uri?eid=2-s2.0-85160207635&amp;doi=10.1038%2fs41746-023-00834-7&amp;partnerID=40&amp;md5=098f14c990777ef4c018d13e3d045d77"/>
  </r>
  <r>
    <s v="Scopus_114"/>
    <b v="1"/>
    <s v="A probabilistic generative model to discover the treatments of coexisting diseases with missing data"/>
    <x v="0"/>
    <s v="Zaballa O.; Pérez A.; Gómez-Inhiesto E.; Acaiturri-Ayesta T.; Lozano J.A."/>
    <s v="Comorbidity modeling; Electronic health records; Latent variable model; Markov model; Probabilistic generative model"/>
    <s v="Background and Objective: Comorbidities, defined as the presence of co-existing diseases, progress through complex temporal patterns among patients. Learning such dynamics from electronic health records is crucial for understanding the coevolution of diseases. In general, medical records are represented through temporal sequences of clinical variables together with their diagnosis. However, we consider the specific problem where most of the diagnoses are missing. We present a novel probabilistic generative model with a three-fold objective: (i) identify and segment the medical history of patients into treatments associated with comorbidities; (ii) learn the model associated with each identified disease treatment; and (iii) discover subtypes of patients with similar coevolution of comorbidities. Methods: To this end, the model considers a latent structure for the sequences, where patients are modeled by a latent class defined by the evolution of their comorbidities, and each observed medical event of their clinical history is associated with a latent disease. The learning process is performed using an Expectation-Maximization algorithm that considers the exponential number of configurations of the latent variables and is efficiently solved with dynamic programming. Results: The evaluation of the method is carried out both on synthetic and real world data: the experiments on synthetic data show that the learning procedure allows the generative model underlying the data to be recovered; the experiments on real medical data show accurate results in the segmentation of sequences into different treatments, subtyping of patients and diagnosis imputation. Conclusion: We present an interpretable generative model that handles the incompleteness of EHRs and describes the different joint evolution of coexisting diseases depending on the active comorbidities of the patient at each moment. © 2023 Elsevier B.V."/>
    <x v="2"/>
    <m/>
    <x v="1"/>
    <m/>
    <x v="0"/>
    <m/>
    <m/>
    <n v="2024"/>
    <n v="0"/>
    <s v="https://www.scopus.com/inward/record.uri?eid=2-s2.0-85178649016&amp;doi=10.1016%2fj.cmpb.2023.107870&amp;partnerID=40&amp;md5=e008e20d838edeebfa3e123d658c0d70"/>
  </r>
  <r>
    <s v="Scopus_115"/>
    <b v="1"/>
    <s v="Smart Lithium-Ion Battery Monitoring in Electric Vehicles: An AI-Empowered Digital Twin Approach"/>
    <x v="1"/>
    <s v="Pooyandeh M.; Sohn I."/>
    <s v="digital twin; lithium-ion battery; state of charge; time-series GAN"/>
    <s v="This paper presents a transformative methodology that harnesses the power of digital twin (DT) technology for the advanced condition monitoring of lithium-ion batteries (LIBs) in electric vehicles (EVs). In contrast to conventional solutions, our approach eliminates the need to calibrate sensors or add additional hardware circuits. The digital replica works seamlessly alongside the embedded battery management system (BMS) in an EV, delivering real-time signals for monitoring. Our system is a significant step forward in ensuring the efficiency and sustainability of EVs, which play an essential role in reducing carbon emissions. A core innovation lies in the integration of the digital twin into the battery monitoring process, reshaping the landscape of energy storage and alternative power sources such as lithium-ion batteries. Our comprehensive system leverages a cloud-based IoT network and combines both physical and digital components to provide a holistic solution. The physical side encompasses offline modeling, where a long short-term memory (LSTM) algorithm trained with various learning rates (LRs) and optimized by three types of optimizers ensures precise state-of-charge (SOC) predictions. On the digital side, the digital twin takes center stage, enabling the real-time monitoring and prediction of battery activity. A particularly innovative aspect of our approach is the utilization of a time-series generative adversarial network (TS-GAN) to generate synthetic data that seamlessly complement the monitoring process. This pioneering use of a TS-GAN offers an effective solution to the challenge of limited real-time data availability, thus enhancing the system’s predictive capabilities. By seamlessly integrating these physical and digital elements, our system enables the precise analysis and prediction of battery behavior. This innovation—particularly the application of a TS-GAN for data generation—significantly contributes to optimizing battery performance, enhancing safety, and extending the longevity of lithium-ion batteries in EVs. Furthermore, the model developed in this research serves as a benchmark for future digital energy storage in lithium-ion batteries and comprehensive energy utilization. According to statistical tests, the model has a high level of precision. Its exceptional safety performance and reduced energy consumption offer promising prospects for sustainable and efficient energy solutions. This paper signifies a pivotal step towards realizing a cleaner and more sustainable future through advanced EV battery management. © 2023 by the authors."/>
    <x v="1"/>
    <m/>
    <x v="1"/>
    <m/>
    <x v="0"/>
    <m/>
    <m/>
    <n v="2023"/>
    <n v="3"/>
    <s v="https://www.scopus.com/inward/record.uri?eid=2-s2.0-85178926549&amp;doi=10.3390%2fmath11234865&amp;partnerID=40&amp;md5=e1effca812b487c3753e9cd308e0cd5d"/>
  </r>
  <r>
    <s v="Scopus_116"/>
    <b v="1"/>
    <s v="Analysing Urban Transport Using Synthetic Journeys"/>
    <x v="0"/>
    <s v="Luckner M.; Wrona P.; Grzenda M.; Łysak A."/>
    <s v="public transport; synthetic journeys; Travel mode choice"/>
    <s v="Travel mode choice models make it possible to learn under what conditions people decide to use different means of transport. Typically, such models are based on real trip records provided by respondents, e.g. city inhabitants. However, the question arises of how to scale the insights from an inevitably limited number of trips described in their travel diaries to entire cities. To address the limited availability of real trip records, we propose the Urban Journey System integrating big data platforms, analytic engines, and synthetic data generators for urban transport analysis. First of all, the system makes it possible to generate random synthetic journeys linking origin and destination pairs by producing location pairs using an input probability distribution. For each synthetic journey, the system calculates candidate routes for different travel modes (car, public transport (PT), cycling, and walking). Next, the system calculates Level of Service (LOS) attributes such as travel duration, waiting time and distances involved, assuming both planned and real behaviour of the transport system. This allows us to compare travel parameters for planned and real transits. We validate the system with spatial, schedule and GPS data from the City of Warsaw. We analyse LOS attributes and underlying vehicle trajectories over time to estimate spatio-temporal distributions of features such as travel duration, and number of transfers. We extend this analysis by referring to the travel mode choice model developed for the city. © The Author(s), under exclusive license to Springer Nature Switzerland AG 2024."/>
    <x v="2"/>
    <m/>
    <x v="1"/>
    <m/>
    <x v="0"/>
    <m/>
    <m/>
    <n v="2024"/>
    <n v="0"/>
    <s v="https://www.scopus.com/inward/record.uri?eid=2-s2.0-85199533641&amp;doi=10.1007%2f978-3-031-63783-4_10&amp;partnerID=40&amp;md5=984744897ed1b3de343b72ed7a046d83"/>
  </r>
  <r>
    <s v="Scopus_117"/>
    <b v="1"/>
    <s v="Evaluating Time Series Classification with GAN-Generated Synthetic Data"/>
    <x v="0"/>
    <s v="Espejo-Muñoz A.; Ávila-Jiménez J.L.; Ventura S."/>
    <s v=""/>
    <s v="In supervised machine learning, accurate classification tasks depend on the availability of diverse and extensive datasets. Nonetheless, data scarcity compromises the consistency and reliability of these tasks. This study addresses this challenge by evaluating Generative Adversarial Networks (GANs) for augmenting time series data when data is limited. We employed three GAN architectures, RCGAN, SIGCWGAN, and RTSGAN, to generate synthetic samples from ten unidimensional, balanced time series datasets. After integrating these samples into the original datasets, we evaluated the classification performance using five different classifiers, measuring accuracy and F1 score. Our findings reveal that GANs’ effectiveness in improving time series classification varies by dataset and architecture. Some GANs marginally enhanced accuracy and F1 scores, but this was not consistent across all models, with occasional performance declines. © The Author(s), under exclusive license to Springer Nature Switzerland AG 2024."/>
    <x v="0"/>
    <m/>
    <x v="2"/>
    <s v="RCGAN, SIGCWGAN, RTSGAN"/>
    <x v="0"/>
    <m/>
    <m/>
    <n v="2024"/>
    <n v="0"/>
    <s v="https://www.scopus.com/inward/record.uri?eid=2-s2.0-85200685289&amp;doi=10.1007%2f978-3-031-64836-6_16&amp;partnerID=40&amp;md5=56a4325aaf4b9ca631521dc0f53c9f99"/>
  </r>
  <r>
    <s v="Scopus_118"/>
    <b v="1"/>
    <s v="Tigrinya End-to-End Speech Recognition: A Hybrid Connectionist Temporal Classification-Attention Approach"/>
    <x v="1"/>
    <s v="Ghebregiorgis B.D.; Tekle Y.Y.; Kidane M.F.; Keleta M.K.; Ghebraeb R.F.; Gebretatios D.T."/>
    <s v="Automatic Speech Recognition; CTC with Attention; Data augmentation; Low Resource Language; Noise removal; Tigrinya"/>
    <s v="The latest improvements in end-to-end Automatic Speech Recognition (ASR) systems have achieved outstanding results and have thus enabled the creation of state-of-the-art models for well-resourced languages. However, most languages, such as Tigrinya, are under-resourced, discouraging field efforts. Tigrinya is a Semitic language with over nine million speakers. This paper presents the first hybrid Connectionist Temporal Classification (CTC) with an attention-based end-to-end speaker-independent ASR model for Tigrinya. This initiative constructed new text and speech corpora encompassing multiple domains and thorough pre-processing, which amounted to about 170,000 phrases and sentences of text and 30 h of speech corpus. Data augmentation was applied to generate synthetic data for better generalization capability. A Recurrent Neural Network Language Model (RNN-LM) was also used for post-processing to complement the model to achieve even better results. Multiple experiments were conducted with different settings and parameters. Whilst keeping the data size/split constant and employing various combinations of data augmentation techniques along with varying LM’s vocabulary size showed improved performances, increasing the vocabulary size from 5k to 20k resulted in minute decoding improvement. Our best model exhibited a Character Error Rate (CER) of 14.28% and a Word Error Rate (WER) of 36.01%, which is significant considering this end-to-end approach is the first of its kind for the under-resourced Tigrinya language. © The Author(s), under exclusive license to Springer Nature Switzerland AG 2024."/>
    <x v="1"/>
    <m/>
    <x v="1"/>
    <m/>
    <x v="0"/>
    <m/>
    <m/>
    <n v="2024"/>
    <n v="0"/>
    <s v="https://www.scopus.com/inward/record.uri?eid=2-s2.0-85190695400&amp;doi=10.1007%2f978-3-031-57624-9_12&amp;partnerID=40&amp;md5=976c199df164a2324d55d789f8da8f72"/>
  </r>
  <r>
    <s v="Scopus_119"/>
    <b v="1"/>
    <s v="Multi-Modal Financial Time-Series Retrieval Through Latent Space Projections"/>
    <x v="0"/>
    <s v="Bamford T.; Coletta A.; Fons E.; Gopalakrishnan S.; Vyetrenko S.; Balch T.; Veloso M."/>
    <s v="datasets; neural networks; text tagging; Time-series"/>
    <s v="Financial firms commonly process and store billions of time-series data, generated continuously and at a high frequency. To support efficient data storage and retrieval, specialized time-series databases and systems have emerged. These databases support indexing and querying of time-series by a constrained Structured Query Language(SQL)-like format to enable queries like &quot;Stocks with monthly price returns greater than 5%&quot;, and expressed in rigid formats. However, such queries do not capture the intrinsic complexity of high dimensional time-series data, which can often be better described by images or language (e.g., &quot;A stock in low volatility regime&quot;). Moreover, the required storage, computational time, and retrieval complexity to search in the time-series space are often non-trivial. In this paper, we propose and demonstrate a framework to store multi-modal data for financial time-series in a lower-dimensional latent space using deep encoders, such that the latent space projections capture not only the time series trends but also other desirable information or properties of the financial time-series data (such as price volatility). Moreover, our approach allows user-friendly query interfaces, enabling natural language text or sketches of time-series, for which we have developed intuitive interfaces. We demonstrate the advantages of our method in terms of computational efficiency and accuracy on real historical data as well as synthetic data, and highlight the utility of latent-space projections in the storage and retrieval of financial time-series data with intuitive query modalities. © 2023 ACM."/>
    <x v="2"/>
    <m/>
    <x v="1"/>
    <m/>
    <x v="0"/>
    <m/>
    <m/>
    <n v="2023"/>
    <n v="0"/>
    <s v="https://www.scopus.com/inward/record.uri?eid=2-s2.0-85179841500&amp;doi=10.1145%2f3604237.3626901&amp;partnerID=40&amp;md5=8be1d433adc89bfb732e597acfdb9bc6"/>
  </r>
  <r>
    <s v="Scopus_120"/>
    <b v="1"/>
    <s v="Neuronal temporal filters as normal mode extractors"/>
    <x v="1"/>
    <s v="Golkar S.; Berman J.; Lipshutz D.; Haret R.M.; Gollisch T.; Chklovskii D.B."/>
    <s v=""/>
    <s v="This article is part of the Physical Review Research collection titled Physics of Neuroscience. To generate actions in the face of physiological delays, the brain must predict the future. Here we explore how prediction may lie at the core of brain function by considering a neuron predicting the future of a scalar time series input. Assuming that the dynamics of the lag vector (a vector composed of several consecutive elements of the time series) are locally linear, normal mode decomposition decomposes the dynamics into independently evolving (eigen)modes allowing for straightforward prediction. We propose that a neuron learns the top mode and projects its input onto the associated subspace. Under this interpretation, the temporal filter of a neuron corresponds to the left eigenvector of a generalized eigenvalue problem. We mathematically analyze the operation of such an algorithm on noisy observations of synthetic data generated by a linear system. Interestingly, the shape of the temporal filter varies with the signal-to-noise ratio (SNR): a noisy input yields a monophasic filter and a growing SNR leads to multiphasic filters with progressively greater number of phases. Such variation in the temporal filter with input SNR resembles that observed experimentally in biological neurons.  © 2024 authors. Published by the American Physical Society. Published by the American Physical Society under the terms of the Creative Commons Attribution 4.0 International license. Further distribution of this work must maintain attribution to the author(s) and the published article's title, journal citation, and DOI."/>
    <x v="1"/>
    <m/>
    <x v="1"/>
    <m/>
    <x v="0"/>
    <m/>
    <m/>
    <n v="2024"/>
    <n v="0"/>
    <s v="https://www.scopus.com/inward/record.uri?eid=2-s2.0-85184008640&amp;doi=10.1103%2fPhysRevResearch.6.013111&amp;partnerID=40&amp;md5=e0975325624b3ef8f8f78e54de15e65f"/>
  </r>
  <r>
    <s v="Scopus_122"/>
    <b v="1"/>
    <s v="Recruiting neural field theory for data augmentation in a motor imagery brain–computer interface"/>
    <x v="1"/>
    <s v="Polyakov D.; Robinson P.A.; Muller E.J.; Shriki O."/>
    <s v="brain-computer interface (BCI); common spatial pattern (CSP); data augmentation; EEG; motor imagery; neural field theory"/>
    <s v="We introduce a novel approach to training data augmentation in brain–computer interfaces (BCIs) using neural field theory (NFT) applied to EEG data from motor imagery tasks. BCIs often suffer from limited accuracy due to a limited amount of training data. To address this, we leveraged a corticothalamic NFT model to generate artificial EEG time series as supplemental training data. We employed the BCI competition IV ‘2a’ dataset to evaluate this augmentation technique. For each individual, we fitted the model to common spatial patterns of each motor imagery class, jittered the fitted parameters, and generated time series for data augmentation. Our method led to significant accuracy improvements of over 2% in classifying the “total power” feature, but not in the case of the “Higuchi fractal dimension” feature. This suggests that the fit NFT model may more favorably represent one feature than the other. These findings pave the way for further exploration of NFT-based data augmentation, highlighting the benefits of biophysically accurate artificial data. Copyright © 2024 Polyakov, Robinson, Muller and Shriki."/>
    <x v="1"/>
    <m/>
    <x v="1"/>
    <m/>
    <x v="0"/>
    <m/>
    <m/>
    <n v="2024"/>
    <n v="0"/>
    <s v="https://www.scopus.com/inward/record.uri?eid=2-s2.0-85191786450&amp;doi=10.3389%2ffrobt.2024.1362735&amp;partnerID=40&amp;md5=21ad235c18ea83bb31673114fdf841b6"/>
  </r>
  <r>
    <s v="Scopus_123"/>
    <b v="1"/>
    <s v="Texture synthesis for generating realistic-looking bronchoscopic videos"/>
    <x v="1"/>
    <s v="Guo L.; Nahm W."/>
    <s v="Bronchoscopy; Endoscopy; GANs; Synthetic data generation; Texture synthesis; Video augmentation"/>
    <s v="Purpose : Synthetic realistic-looking bronchoscopic videos are needed to develop and evaluate depth estimation methods as part of investigating vision-based bronchoscopic navigation system. To generate these synthetic videos under the circumstance where access to real bronchoscopic images/image sequences is limited, we need to create various realistic-looking image textures of the airway inner surface with large size using a small number of real bronchoscopic image texture patches. Methods : A generative adversarial networks-based method is applied to create realistic-looking textures of the airway inner surface by learning from a limited number of small texture patches from real bronchoscopic images. By applying a purely convolutional architecture without any fully connected layers, this method allows the production of textures with arbitrary size. Results : Authentic image textures of airway inner surface are created. An example of the synthesized textures and two frames of the thereby generated bronchoscopic video are shown. The necessity and sufficiency of the generated textures as image features for further depth estimation methods are demonstrated. Conclusions : The method can generate textures of the airway inner surface that meet the requirements for the texture itself and for the thereby generated bronchoscopic videos, including “realistic-looking,” “long-term temporal consistency,” “sufficient image features for depth estimation,” and “large size and variety of synthesized textures.” Besides, it also shows advantages with respect to the easy accessibility to required data source. A further validation of this approach is planned by utilizing the realistic-looking bronchoscopic videos with textures generated by this method as training and test data for some depth estimation networks. © 2023, The Author(s)."/>
    <x v="1"/>
    <m/>
    <x v="1"/>
    <m/>
    <x v="0"/>
    <m/>
    <m/>
    <n v="2023"/>
    <n v="1"/>
    <s v="https://www.scopus.com/inward/record.uri?eid=2-s2.0-85159106191&amp;doi=10.1007%2fs11548-023-02874-6&amp;partnerID=40&amp;md5=fa274400f6f98207a753a67b8ed04e55"/>
  </r>
  <r>
    <s v="Scopus_124"/>
    <b v="1"/>
    <s v="Towards Real-time G-buffer-Guided Style Transfer in Computer Games"/>
    <x v="1"/>
    <s v="Ioannou E.; Maddock S."/>
    <s v="computer games; convolutional neural network (CNN); G-buffer; Games; graphics pipeline; Neural style transfer; Pipelines; Rendering (computer graphics); Synthetic data; Three-dimensional displays; Training; Video games"/>
    <s v="Artistic Neural Style Transfer (NST) has achieved remarkable success for images. However, this is not the case for dynamic 3D environments, such as computer games, where temporal coherence remains a challenge. Our paper presents an approach that uses the G-buffer information available in a game pipeline to generate robust and temporally consistent in-game artistic stylizations based on a style reference image. We use a synthetic dataset created from open-source computer games and demonstrate that the utilization of depth, normals, and edge information enables the stylization process to be more aware of the geometric and semantic aspects of a game scene. The proposed approach builds on previous work by injecting style transfer in the rendering pipeline, while also utilizing G-buffer information during inference time to improve upon the stability of the stylizations, offering a controllable way to stylize computer games in terms of temporal coherence and content preservation. Qualitative and quantitative evaluations of our in-game stylization network demonstrate significantly higher temporal stability compared to existing style transfer approaches when stylizing 3D computer games. IEEE"/>
    <x v="1"/>
    <m/>
    <x v="1"/>
    <m/>
    <x v="0"/>
    <m/>
    <m/>
    <n v="2024"/>
    <n v="0"/>
    <s v="https://www.scopus.com/inward/record.uri?eid=2-s2.0-85187348533&amp;doi=10.1109%2fTG.2024.3372829&amp;partnerID=40&amp;md5=0457efdaab8dee2d3b58a9810ba9dd3c"/>
  </r>
  <r>
    <s v="Scopus_125"/>
    <b v="1"/>
    <s v="Activity scenarios simulation by discovering knowledge through activities of daily living datasets"/>
    <x v="1"/>
    <s v="Htun S.N.N.; Egami S.; Fukuda K."/>
    <s v="abnormal activities; Activities of Daily Living; activity recognition; scenarios; simulated activities; synthetic data"/>
    <s v="Efficiently recognizing Activities of Daily Living (ADLs) requires overcoming challenges in collecting datasets through innovative approaches. Simultaneously, it involves adapting to the demand for interpreting human activities amidst temporal sequences of actions and interactions with objects, considering real-life scenarios and resource constraints. This study investigates the potential of generating synthetic training data for ADLs recognition using the VirtualHome2KG framework. Furthermore, we investigate the transformative potential of simulating activities in virtual spaces, as evidenced by our survey of real-world activity datasets and exploration of synthetic datasets in virtual environments. Our work explicitly simulates activities in the 3D Unity platform, affording seamless transitions between environments and camera perspectives. Furthermore, we meticulously construct scenarios not only for regular daily activities but also for abnormal activities to detect risky situations for independent living, ensuring the incorporation of critical criteria. We incorporate one contemporary method for abnormal activity detection to demonstrate the efficacy of our simulated activity data. Our findings suggest that our activity scenario preparation accomplishes the intended research objective while paving the way for an interesting research avenue. © 2024 The Author(s). Published by Informa UK Limited, trading as Taylor &amp; Francis Group."/>
    <x v="1"/>
    <m/>
    <x v="1"/>
    <m/>
    <x v="0"/>
    <m/>
    <m/>
    <n v="2024"/>
    <n v="0"/>
    <s v="https://www.scopus.com/inward/record.uri?eid=2-s2.0-85186232815&amp;doi=10.1080%2f18824889.2024.2318848&amp;partnerID=40&amp;md5=dab6b1d5f07ac216543addfca0964259"/>
  </r>
  <r>
    <s v="Scopus_126"/>
    <b v="1"/>
    <s v="Detecting Paleoclimate Transitions With Laplacian Eigenmaps of Recurrence Matrices (LERM)"/>
    <x v="1"/>
    <s v="James A.; Emile-Geay J.; Malik N.; Khider D."/>
    <s v="event detection; paleoclimate; recurrence matrix; regime transition; timeseries analysis; tipping point"/>
    <s v="Paleoclimate records can be considered low-dimensional projections of the climate system that generated them. Understanding what these projections tell us about past climates, and changes in their dynamics, is a main goal of time series analysis on such records. Laplacian eigenmaps of recurrence matrices (LERM) is a novel technique using univariate paleoclimate time series data to indicate when notable shifts in dynamics have occurred. LERM leverages time delay embedding to construct a manifold that is mappable to the attractor of the climate system; this manifold can then be analyzed for significant dynamical transitions. Through numerical experiments with observed and synthetic data, LERM is applied to detect both gradual and abrupt regime transitions. Our paragon for gradual transitions is the Mid-Pleistocene Transition (MPT). We show that LERM can robustly detect gradual MPT-like transitions for sufficiently high signal-to-noise (S/N) ratios, though with a time lag related to the embedding process. Our paragon of abrupt transitions is the “8.2 ka” event; we find that LERM is generally robust at detecting 8.2 ka-like transitions for sufficiently high S/N ratios, though edge effects become more influential. We conclude that LERM can usefully detect dynamical transitions in paleogeoscientific time series, with the caveat that false positive rates are high when dynamical transitions are not present, suggesting the importance of using multiple records to confirm the robustness of transitions. We share an open-source Python package to facilitate the use of LERM in paleoclimatology and paleoceanography. © 2024. American Geophysical Union. All Rights Reserved."/>
    <x v="1"/>
    <m/>
    <x v="1"/>
    <m/>
    <x v="0"/>
    <m/>
    <m/>
    <n v="2024"/>
    <n v="0"/>
    <s v="https://www.scopus.com/inward/record.uri?eid=2-s2.0-85181485223&amp;doi=10.1029%2f2023PA004700&amp;partnerID=40&amp;md5=7818a64566207984c204b9ee671c2f39"/>
  </r>
  <r>
    <s v="Scopus_128"/>
    <b v="1"/>
    <s v="The Impact of Synthetic Data on Fall Detection Application"/>
    <x v="0"/>
    <s v="Debnath M.; Kabir M.S.; Ni J.; Ngu A.H.H."/>
    <s v="Diffusion model; Fall detection; Time series data generation; Video data extraction"/>
    <s v="Lack of real-world data in clinical fields poses a major obstacle for training deep learning models. Using data augmentation can increase data volume, making the training of deep learning models more effective. This paper aims to investigate different techniques for generating realistic multivariate synthetic fall data, addressing the challenge of limited fall data availability. We experimented with three traditional time series data augmentation techniques, a generative AI approach with diffusion, and extraction of data from public video recordings of older adults falling. We evaluated the effectiveness of the generated data with both an LSTM model trained offline and using the SmartFall App running the LSTM model in real-time. Initial results indicate a 7–10% increase in the F1-score for the fall detection model when trained with additional data generated through the diffusion method during offline evaluation and a notable improvement of 24% was observed with the real-time evaluation of the model. © The Author(s), under exclusive license to Springer Nature Switzerland AG 2024."/>
    <x v="2"/>
    <m/>
    <x v="1"/>
    <m/>
    <x v="0"/>
    <m/>
    <m/>
    <n v="2024"/>
    <n v="0"/>
    <s v="https://www.scopus.com/inward/record.uri?eid=2-s2.0-85200717284&amp;doi=10.1007%2f978-3-031-66538-7_21&amp;partnerID=40&amp;md5=251174a31632753d7000714392635b0f"/>
  </r>
  <r>
    <s v="Scopus_130"/>
    <b v="1"/>
    <s v="Conditional Generators for Limit Order Book Environments: Explainability, Challenges, and Robustness"/>
    <x v="0"/>
    <s v="Coletta A.; Jerome J.; Savani R.; Vyetrenko S."/>
    <s v="financial markets; GANs; synthetic data; time-series"/>
    <s v="Limit order books are a fundamental and widespread market mechanism. This paper investigates the use of conditional generative models for order book simulation. For developing a trading agent, this approach has drawn recent attention as an alternative to traditional backtesting, due to its ability to react to the presence of the trading agent. We explore the dependence of a state-of-the-art conditional generative adversarial network (CGAN) upon its input features, highlighting both strengths and weaknesses. To do this, we use &quot;adversarial attacks&quot;on the model's features and its mechanism. We then show how these insights can be used to improve the CGAN, both in terms of its realism and robustness. We finish by laying out a roadmap for future work. © 2023 Owner/Author."/>
    <x v="0"/>
    <s v="Finance"/>
    <x v="0"/>
    <s v="CGAN"/>
    <x v="0"/>
    <m/>
    <m/>
    <n v="2023"/>
    <n v="0"/>
    <s v="https://www.scopus.com/inward/record.uri?eid=2-s2.0-85179841958&amp;doi=10.1145%2f3604237.3626854&amp;partnerID=40&amp;md5=c9265255c6a739ecd0fd2a771426bc7d"/>
  </r>
  <r>
    <s v="Scopus_131"/>
    <b v="1"/>
    <s v="Improved TimeGAN Based on Attention for Time Series Prediction Method with Few Shot; [基于 Attention 机制改进 TimeGAN 的小样本时间序列预测方法]"/>
    <x v="0"/>
    <s v="Huang K.; Luo N."/>
    <s v="attention mechanism; data augmentation; deep learning; few shot learning; time series prediction"/>
    <s v="The superior performance of deep learning in predicting time series processes largely benefits from the large number of training samples. However, in the actual process, sample data is usually difficult to collect and cannot be accurately modeled. In order to solve the problem of small samples in time series prediction, this paper proposes a data augmentation network (ATCLSTM-TimeGAN) based on the attention mechanism and integrating temporal convolutional network and long short-term memory network. By incorporating a Soft-Attention mechanism into the Time-series Generative Adversarial Network (TimeGAN), the problem of dynamic information loss is addressed. Because the input to the generator is a series of random vector, the temporal convolution structure is combined with the Self-Attention mechanism to make the distribution of value in the normalized range interval and the distribution of real data form a corresponding relationship and achieve better data generation performance. In order to verify the authenticity and usefulness of the generated data, this paper compares the distribution differences of the data generated by different data augmentation methods and the predictive performance of the synthesized data when used for prediction. In the actual process dataset, the usefulness of the synthetic data for prediction is further verified. The experimental results show that compared to other data enhancement methods, ATCLSTM-TimeGAN can better cover the distribution of the original data and effectively reduce the prediction error under small samples. © 2023 East China University of Science and Technology. All rights reserved."/>
    <x v="2"/>
    <m/>
    <x v="1"/>
    <m/>
    <x v="0"/>
    <m/>
    <m/>
    <n v="2023"/>
    <n v="1"/>
    <s v="https://www.scopus.com/inward/record.uri?eid=2-s2.0-85182785327&amp;doi=10.14135%2fj.cnki.1006-3080.20220723001&amp;partnerID=40&amp;md5=3bc7ab688bca99d3ac86fc8e4e0674ee"/>
  </r>
  <r>
    <s v="Scopus_132"/>
    <b v="1"/>
    <s v="Cross-Domain Feature learning and data augmentation for few-shot proxy development in oil industry"/>
    <x v="1"/>
    <s v="Cirac G.; Farfan J.; Avansi G.D.; Schiozer D.J.; Rocha A."/>
    <s v="Cross-domain learning; Few-shot proxy; Numerical simulator; Oil and gas; Production forecast; Risk analysis"/>
    <s v="In reservoir engineering, numerical simulators are crucial for analyzing risks and uncertainties. The decision-making plan is complex due to numerous uncertain variables, which lead to high dimensional spaces, such as porosity and permeability 3-dimensional inputs, and a substantial computational footprint. The scientific literature has directed efforts toward proxy model construction that operates as a faster estimation function. Yet, many samples are needed to develop a reliable solution, increasing the proxy construction time. Our investigation introduces a novel Few-Shot Proxy method, which opens the possibility of dealing with high-dimensional inputs, decreasing simulator dependence without incurring a high computational cost. Our methodology utilized two initial sample sets comprising only 30 and 40 examples each. The data augmentation method ensures the requisite sample diversity essential for robust training. The study leverages the simulator's reservoir uncertainties collection to supplement the variety and representativeness of the training instances. The Few-Shot Proxy method builds upon synthetic data modeling in a Cross-Domain Feature scheme. New training data are assembled based on a meticulous selection of features, underpinned by clustering and metric learning. For time series construction, we exploited the notion of fuzzy logic and prototypical networks to cover the sparse distribution. The proxy method generates the cumulative fluid production curve from geostatistical realizations and provides the risk curve considering an uncertainty distribution. The presented strategy decreased the simulator's processing time by 87%, evaluating the training, validation, testing, and risk analysis steps. In the risk analysis, the symmetric mean absolute percentage error was less than 2% in all cases. © 2023 Elsevier B.V."/>
    <x v="1"/>
    <m/>
    <x v="1"/>
    <m/>
    <x v="0"/>
    <m/>
    <m/>
    <n v="2023"/>
    <n v="4"/>
    <s v="https://www.scopus.com/inward/record.uri?eid=2-s2.0-85175235820&amp;doi=10.1016%2fj.asoc.2023.110972&amp;partnerID=40&amp;md5=df52ec97eab9116efd0289f378d41294"/>
  </r>
  <r>
    <s v="Scopus_133"/>
    <b v="1"/>
    <s v="Synthetic data as a contribution and a reward in multi-agent urban traffic forecasting"/>
    <x v="0"/>
    <s v="Pavlyuk D.; Perevozcikova J."/>
    <s v="attention mechanisms; collaborative learning; deep learning; graph neural networks; synthetic data"/>
    <s v="Collaborative urban traffic forecasting is an emerging area of research. Given the growing number of stakeholders and owners of traffic data, the collaboration between them is extremely important for successful citywide traffic forecasting and management. A stable collaboration between data owners requires a fair and efficient scheme for valuing contributions and distributing rewards. This study proposes the use of synthetic data sets both as a contribution and a reward in collaborative forecasting. This novel approach has several significant advantages over other collaboration schemes like federated model training: it is model-agnostic, privacy-preserving, flexible and enables market mechanisms for contribution valuation. The empirical part of the study illustrates the applicability of the proposed approach, using the real-world split of a road network between organisations. The experimental setup utilises an attention-based spatial-temporal graph neural network as a forecasting model and dynamic factors as an approach to synthetic data generation. The obtained results are analysed and found promising, and the advantages of the proposed approach are articulated. © 2024 The Authors. Published by ELSEVIER B.V."/>
    <x v="0"/>
    <s v="Transport"/>
    <x v="0"/>
    <s v="DFM"/>
    <x v="0"/>
    <m/>
    <m/>
    <n v="2024"/>
    <n v="0"/>
    <s v="https://www.scopus.com/inward/record.uri?eid=2-s2.0-85187575402&amp;doi=10.1016%2fj.trpro.2024.02.017&amp;partnerID=40&amp;md5=06a26ce56c67b479375e07d254ecb234"/>
  </r>
  <r>
    <s v="Scopus_134"/>
    <b v="1"/>
    <s v="Explosive Behavior Detection of PM2.5 During Wildfire Period Based on BSADF Test"/>
    <x v="1"/>
    <s v="Sawangsawai K.; Vatiwutipong P."/>
    <s v="BSADF test; Explosive behavior; PM2.5 data"/>
    <s v="Time series is a type of data that is popular in statistical analysis. Explosive behavior, which is an immediately skyrocketing time series, is one of the important behaviors of time series that is often used in many tasks. In addition, a particular tool that has been used frequently in the last few years is the Backward Supremum Augmented Dickey-Fuller Test (BSADF Test). BSADF is developed for mainly use in the stock market, but when it is used with PM 2.5 data in which wildfires occurred, it is observed that BSADF cannot detect the explosive behavior in a short time series of the data. This problem leads to the development of a method based on BSADF to detect explosive behavior in a short period of a time series, so this new method can face various types of data. From investigating the BSADF test by using different sizes of windows in synthetic data that was generated by the ARMA process, it has been noticed that decreasing of windows will affect the BSADF test by increasing the BSADF value a little in the explosive behavior period, whereas other periods have been increased numerously. So, by using the difference in the amount of gap of the BSADF value in different sizes of windows, it led to a new test statistic. The new test statistic is outperformed compared to the BSADF test both in synthetic and real data, it could detect explosive behavior in a short period of time series when wildfire occurred and not over-detect explosive behavior in other periods. © 2023, Thammasat University. All rights reserved."/>
    <x v="1"/>
    <m/>
    <x v="1"/>
    <m/>
    <x v="0"/>
    <m/>
    <m/>
    <n v="2023"/>
    <n v="0"/>
    <s v="https://www.scopus.com/inward/record.uri?eid=2-s2.0-85180889524&amp;partnerID=40&amp;md5=cd9f009fa3ac4b433d3ca24b4c0d25c5"/>
  </r>
  <r>
    <s v="Scopus_135"/>
    <b v="1"/>
    <s v="SGAN: Appliance Signatures Data Generation for NILM Applications Using GANs"/>
    <x v="0"/>
    <s v="Gkoutroumpi C.; Gkalinikis N.V.; Vrakas D."/>
    <s v="Deep learning; Energy; GAN; Generative AI; NILM; Synthetic data; Timeseries"/>
    <s v="The development and evolution of advanced energy system technologies is one of the most important goals for the global community in recent years. In this effort, the utilization and analysis of energy time series is of decisive importance for the understanding of energy consumption and production patterns. However, access to real data may be limited due to the sensitivity of the information and the limited amount of data already available. This has led to the use of methods to produce artificial data in order to enrich existing datasets. Generative Adversarial Networks or GANs are an approach to generative modeling using deep learning methods based on the logic of adversarial learning, and consist of two adversarial neural networks, a generator and a discriminator, which work together to produce realistic and unbiased data. The subject of the current paper is the creation of a GAN pipeline capable of producing power time series that resemble those observed in the real world, preserving the main characteristics and diversity of the observed electrical devices. The proposed method shows promising results, outperforming other state-of-the-art models in two calculated metrics.  © The Author(s), under exclusive license to Springer Nature Switzerland AG 2024."/>
    <x v="0"/>
    <s v="Energy"/>
    <x v="0"/>
    <s v="GAN"/>
    <x v="0"/>
    <m/>
    <m/>
    <n v="2024"/>
    <n v="2"/>
    <s v="https://www.scopus.com/inward/record.uri?eid=2-s2.0-85199529262&amp;doi=10.1007%2f978-3-031-62269-4_23&amp;partnerID=40&amp;md5=c4f4cba99f879c0a2a8bbc6a4e2c3d99"/>
  </r>
  <r>
    <s v="Scopus_136"/>
    <b v="1"/>
    <s v="Multi-Objective Prediction of Integrated Energy System Using Generative Tractive Network"/>
    <x v="1"/>
    <s v="Zhang Z.; Wang Z."/>
    <s v="feature mining; generative tractive network; integrated energy system"/>
    <s v="Accurate load forecasting can bring economic benefits and scheduling optimization. The complexity and uncertainty arising from the coupling of different energy sources in integrated energy systems pose challenges for simultaneously predicting multiple target load sequences. Existing data-driven methods for load forecasting in integrated energy systems use multi-task learning to address these challenges. When determining the input data for multi-task learning, existing research primarily relies on data correlation analysis and considers the influence of external environmental factors in terms of feature engineering. However, such feature engineering methods lack the utilization of the characteristics of multi-target sequences. In leveraging the characteristics of multi-target sequences, language generation models trained on textual logic structures and other sequence features can generate synthetic data that can even be applied to self-training to improve model performance. This provides an idea for feature engineering in data-driven time-series forecasting models. However, because time-series data are different from textual data, existing transformer-based language generation models cannot be directly applied to generating time-series data. In order to consider the characteristics of multi-target load sequences in integrated energy system load forecasting, this paper proposed a generative tractive network (GTN) model. By selectively utilizing appropriate autoregressive feature data for temporal data, this model facilitates feature mining from time-series data. This model is capable of analyzing temporal data variations, generating novel synthetic time-series data that align with the intrinsic temporal patterns of the original sequences. Moreover, the model can generate synthetic samples that closely mimic the variations in the original time series. Subsequently, through the integration of the GTN and autoregressive feature data, various prediction models are employed in case studies to affirm the effectiveness of the proposed methodology. © 2023 by the authors."/>
    <x v="1"/>
    <m/>
    <x v="1"/>
    <m/>
    <x v="0"/>
    <m/>
    <m/>
    <n v="2023"/>
    <n v="0"/>
    <s v="https://www.scopus.com/inward/record.uri?eid=2-s2.0-85174928562&amp;doi=10.3390%2fmath11204350&amp;partnerID=40&amp;md5=b48bc51359e46407b689dc177acd310f"/>
  </r>
  <r>
    <s v="Scopus_137"/>
    <b v="1"/>
    <s v="A fault prognosis strategy for an external gear pump using Machine Learning algorithms and synthetic data generation methods"/>
    <x v="1"/>
    <s v="Lakshmanan K.; Tessicini F.; Gil A.J.; Auricchio F."/>
    <s v="Fault prognosis; High-fidelity model; Machine learning; Synthetic data generation"/>
    <s v="Fault prognosis is an important area of research that aims to predict and diagnose faults in complex systems. The sudden failure of industrial components can have adverse consequences for an organisation in terms of time, cost and workflow. It is, therefore, critical to ensure the maintenance of equipment components in optimal condition in order to avoid downtime that may cause significant disruption. Due to this reason, in recent years, there has been an increasing interest in creating innovative methods for fault prognosis that can increase system reliability and reduce maintenance costs. Gear pumps are widely utilised in a variety of industrial applications, and their reliability and effectiveness are crucial for achieving optimal system performance. Gear pumps, on the other hand, are prone to malfunctions and failures, which can result in substantial downtime and maintenance costs. The challenge is to develop a fault prognosis approach that is reliable and accurate enough to detect and diagnose defects in a gear pump before they cause system failures. This paper proposes a novel computational strategy for the fault prognosis of an external gear pump using Machine Learning (ML) approaches. Due to the unavailability of sufficient experimental data in the vicinity of failure mechanisms, a novel approach to generating a high-fidelity in-silico dataset via a Computational Fluid Dynamic (CFD) model of the gear pump in healthy and faulty working conditions is presented. However, considering the computational demand for rerunning the same CFD simulations, novel synthetic data generation techniques are implemented by perturbing the frequency content of the time series to recreate other working conditions and constructing degradation behaviour using linear and cubic interpolation methods for run-to-failure scenarios. The synthetically created datasets are used to train the underlying ML metamodel for fault prognosis. Two types of ML algorithms are employed for fault prognosis: Multilayer Perceptron (MLP) and Support Vector Machine (SVM) algorithms. A series of numerical examples are shown, allowing us to infer that the proposed modelling technique is feasible in an industrial setting and that employing the MLP algorithm delivers superior fault prognosis results when compared to SVM. Furthermore, datasets generated using the cubic interpolation method have lower prediction errors than datasets generated using the linear interpolation method due to the smoother degradation behaviour in the data. © 2023 The Author(s)"/>
    <x v="1"/>
    <m/>
    <x v="1"/>
    <m/>
    <x v="0"/>
    <m/>
    <m/>
    <n v="2023"/>
    <n v="9"/>
    <s v="https://www.scopus.com/inward/record.uri?eid=2-s2.0-85165076631&amp;doi=10.1016%2fj.apm.2023.07.001&amp;partnerID=40&amp;md5=6d285d21c245217562c0a97343584c64"/>
  </r>
  <r>
    <s v="Scopus_138"/>
    <b v="1"/>
    <s v="Deep Image Prior for Spatio-temporal Fluorescence Microscopy Images DECO-DIP"/>
    <x v="1"/>
    <s v="Meyer L.; Woelk L.-M.; Gee C.E.; Lohr C.; Kannabiran S.A.; Diercks B.-P.; Werner R."/>
    <s v=""/>
    <s v="Image deconvolution and denoising is a common postprocessing step to improve the quality of biomedical fluorescence microscopy images. In recent years, this task has been increasingly tackled with the help of supervised deep learning methods. However, generating a large number of training pairs is, if at all possible, often laborious. Here, we present a new deep learning algorithm called DECO-DIP that builds on the Deep Image Prior (DIP) framework and does not rely on training data. We extend DIP by incorporating a novel loss function that, in addition to a standard L2 data term, contains a term to model the underlying image generation forward model. We apply our framework both to synthetic data and Ca2+ microscopy data of biological samples, namely Jurkat T-cells and astrocytes. DECO-DIP outperforms both classical deconvolution and the standard DIP implementation. We further introduce an extension, DECO-DIP-T, which explicitly utilizes the time dependence in live cell microscopy image series. © Der/die Autor(en), exklusiv lizenziert an Springer Fachmedien Wiesbaden GmbH, ein Teil von Springer Nature 2024."/>
    <x v="1"/>
    <m/>
    <x v="1"/>
    <m/>
    <x v="0"/>
    <m/>
    <m/>
    <n v="2024"/>
    <n v="0"/>
    <s v="https://www.scopus.com/inward/record.uri?eid=2-s2.0-85188269508&amp;doi=10.1007%2f978-3-658-44037-4_82&amp;partnerID=40&amp;md5=75b6ac29100a56197d4a2a04210dd588"/>
  </r>
  <r>
    <s v="Scopus_140"/>
    <b v="1"/>
    <s v="Solar System Object Detection in Time Series Data Using Synthetically Trained Neural Networks"/>
    <x v="1"/>
    <s v="Krüger N.; Völschow M."/>
    <s v="Astronomy; Neural networks; Time series"/>
    <s v="For the a-posteriori detection of solar system objects in time series extracted from image data, a number of preprocessing, clustering and orbital fit algorithms have been proposed. However, for the largest datasets these methods prove to be computationally expensive or even unfeasible. With our work, we explore if and how artificial neural networks can help us with this task and which network architectures are particularly suited to distinguish between stationary and moving objects in observational time series. After defining the training and validation data, selecting five neural network architectures that fit the problem and extensive training of the networks on synthetically generated data, we evaluate all architectures in terms of their classification performance, both on synthetic data and actual observations from the Minor Planet Center’s database. The recently proposed InceptionTime architecture shows detection sensitivities of up to 99% with specificities on a similar level on both synthetic data and actual observations. Combined with the option for GPU offloading provided by popular machine learning libraries, we conclude that InceptionTime networks are promising additions to traditional a-posteriori moving object detection pipelines. © The Author(s), under exclusive license to Springer Nature Switzerland AG 2024."/>
    <x v="1"/>
    <m/>
    <x v="1"/>
    <m/>
    <x v="0"/>
    <m/>
    <m/>
    <n v="2024"/>
    <n v="0"/>
    <s v="https://www.scopus.com/inward/record.uri?eid=2-s2.0-85199779853&amp;doi=10.1007%2f978-3-031-60023-4_10&amp;partnerID=40&amp;md5=e737f0469afd1eb06ca4001990b4d023"/>
  </r>
  <r>
    <s v="Scopus_141"/>
    <b v="1"/>
    <s v="Data-augmented landslide displacement prediction using generative adversarial network"/>
    <x v="1"/>
    <s v="Ge Q.; Li J.; Lacasse S.; Sun H.; Liu Z."/>
    <s v="Generative adversarial network (GAN); Landslide displacement prediction; Machine learning (ML); Three Gorges reservoir (TGR); Time series"/>
    <s v="Landslides are destructive natural disasters that cause catastrophic damage and loss of life worldwide. Accurately predicting landslide displacement enables effective early warning and risk management. However, the limited availability of on-site measurement data has been a substantial obstacle in developing data-driven models, such as state-of-the-art machine learning (ML) models. To address these challenges, this study proposes a data augmentation framework that uses generative adversarial networks (GANs), a recent advance in generative artificial intelligence (AI), to improve the accuracy of landslide displacement prediction. The framework provides effective data augmentation to enhance limited datasets. A recurrent GAN model, RGAN-LS, is proposed, specifically designed to generate realistic synthetic multivariate time series that mimics the characteristics of real landslide on-site measurement data. A customized moment-matching loss is incorporated in addition to the adversarial loss in GAN during the training of RGAN-LS to capture the temporal dynamics and correlations in real time series data. Then, the synthetic data generated by RGAN-LS is used to enhance the training of long short-term memory (LSTM) networks and particle swarm optimization-support vector machine (PSO-SVM) models for landslide displacement prediction tasks. Results on two landslides in the Three Gorges Reservoir (TGR) region show a significant improvement in LSTM model prediction performance when trained on augmented data. For instance, in the case of the Baishuihe landslide, the average root mean square error (RMSE) increases by 16.11%, and the mean absolute error (MAE) by 17.59%. More importantly, the model's responsiveness during mutational stages is enhanced for early warning purposes. However, the results have shown that the static PSO-SVM model only sees marginal gains compared to recurrent models such as LSTM. Further analysis indicates that an optimal synthetic-to-real data ratio (50% on the illustration cases) maximizes the improvements. This also demonstrates the robustness and effectiveness of supplementing training data for dynamic models to obtain better results. By using the powerful generative AI approach, RGAN-LS can generate high-fidelity synthetic landslide data. This is critical for improving the performance of advanced ML models in predicting landslide displacement, particularly when there are limited training data. Additionally, this approach has the potential to expand the use of generative AI in geohazard risk management and other research areas. © 2024 Institute of Rock and Soil Mechanics, Chinese Academy of Sciences"/>
    <x v="1"/>
    <m/>
    <x v="1"/>
    <m/>
    <x v="0"/>
    <m/>
    <m/>
    <n v="2024"/>
    <n v="1"/>
    <s v="https://www.scopus.com/inward/record.uri?eid=2-s2.0-85191294420&amp;doi=10.1016%2fj.jrmge.2024.01.003&amp;partnerID=40&amp;md5=32cb8ab85ead6dc19d7462d75fe89909"/>
  </r>
  <r>
    <s v="Scopus_142"/>
    <b v="1"/>
    <s v="PVS-GEN: Systematic Approach for Universal Synthetic Data Generation Involving Parameterization, Verification, and Segmentation"/>
    <x v="0"/>
    <s v="Kim K.-M.; Kwak J.W."/>
    <s v="IoT data generation; possibility of reproducibility; synthetic data generation; time-series sensor data; time-series synthesis"/>
    <s v="Synthetic data generation addresses the challenges of obtaining extensive empirical datasets, offering benefits such as cost-effectiveness, time efficiency, and robust model development. Nonetheless, synthetic data-generation methodologies still encounter significant difficulties, including a lack of standardized metrics for modeling different data types and comparing generated results. This study introduces PVS-GEN, an automated, general-purpose process for synthetic data generation and verification. The PVS-GEN method parameterizes time-series data with minimal human intervention and verifies model construction using a specific metric derived from extracted parameters. For complex data, the process iteratively segments the empirical dataset until an extracted parameter can reproduce synthetic data that reflects the empirical characteristics, irrespective of the sensor data type. Moreover, we introduce the PoR metric to quantify the quality of the generated data by evaluating its time-series characteristics. Consequently, the proposed method can automatically generate diverse time-series data that covers a wide range of sensor types. We compared PVS-GEN with existing synthetic data-generation methodologies, and PVS-GEN demonstrated a superior performance. It generated data with a similarity of up to 37.1% across multiple data types and by 19.6% on average using the proposed metric, irrespective of the data type. © 2024 by the authors."/>
    <x v="0"/>
    <m/>
    <x v="3"/>
    <s v="PVS-GEN"/>
    <x v="1"/>
    <b v="1"/>
    <m/>
    <n v="2024"/>
    <n v="1"/>
    <s v="https://www.scopus.com/inward/record.uri?eid=2-s2.0-85181845287&amp;doi=10.3390%2fs24010266&amp;partnerID=40&amp;md5=fb41fd9e93dc12bc223d78196771105f"/>
  </r>
  <r>
    <s v="Scopus_143"/>
    <b v="1"/>
    <s v="Downscaling epidemiological time series data for improving forecasting accuracy: An algorithmic approach"/>
    <x v="1"/>
    <s v="Al Mobin M.; Kamrujjaman M."/>
    <s v=""/>
    <s v="Data scarcity and discontinuity are common occurrences in the healthcare and epidemiological dataset and often is needed to form an educative decision and forecast the upcoming scenario. Often to avoid these problems, these data are processed as monthly/yearly aggregate where the prevalent forecasting tools like Autoregressive Integrated Moving Average (ARIMA), Seasonal Autoregressive Integrated Moving Average (SARIMA), and TBATS often fail to provide satisfactory results. Artificial data synthesis methods have been proven to be a powerful tool for tackling these challenges. The paper aims to propose a novel algorithm named Stochastic Bayesian Downscaling (SBD) algorithm based on the Bayesian approach that can regenerate downscaled time series of varying time lengths from aggregated data, preserving most of the statistical characteristics and the aggregated sum of the original data. The paper presents two epidemiological time series case studies of Bangladesh (Dengue, Covid-19) to showcase the workflow of the algorithm. The case studies illustrate that the synthesized data agrees with the original data regarding its statistical properties, trend, seasonality, and residuals. In the case of forecasting performance, using the last 12 years data of Dengue infection data in Bangladesh, we were able to decrease error terms up to 72.76% using synthetic data over actual aggregated data.  © 2023 Al Mobin, Kamrujjaman."/>
    <x v="1"/>
    <m/>
    <x v="1"/>
    <m/>
    <x v="0"/>
    <m/>
    <m/>
    <n v="2023"/>
    <n v="0"/>
    <s v="https://www.scopus.com/inward/record.uri?eid=2-s2.0-85179774767&amp;doi=10.1371%2fjournal.pone.0295803&amp;partnerID=40&amp;md5=1448892b6e7daa8f75da940a4973c5cf"/>
  </r>
  <r>
    <s v="Scopus_144"/>
    <b v="1"/>
    <s v="Investigating the Effect of Spatial and Temporal Variabilities of Rainfall on Catchment Response"/>
    <x v="1"/>
    <s v="Ziaee P.; Abedini M.J."/>
    <s v="MIKE System Hydrological European (MIKESHE); Rainfall spatial variability; Rainfall temporal variability; Stochastic rainfall generation"/>
    <s v="This study investigates the influence of rainfall variability in time and space, as well as the location of storm center, on catchment outflow hydrograph. Synthetic data of over 600 rainfall events were generated for the Walnut Gulch catchment in Arizona using two rainfall generation models. After calibrating the distributed MIKE-SHE rainfall-runoff model for a sub-catchment in the basin, we subsequently used it to simulate the entire catchment behavior by employing the generated synthetic rainfall data with predetermined characteristics. The findings demonstrate that the storm center location has a significant impact on the characteristics of the outflow hydrograph, with closer proximity to the outlet resulting in increased peak magnitude and decreased time to peak. The spatiotemporal resolution of the monitoring network also affects the hydrograph characteristics, particularly the peak magnitude, with lower resolutions leading to underestimation of peak and overestimation of time to peak. The impact of spatial resolution on hydrograph characteristics increases as the correlation of rainfall events in space decreases. However, the effect of rainfall temporal resolution on catchment response remains almost consistent regardless of temporal correlation. Ultimately, the results imply that accurate estimation of the outflow hydrograph requires a monitoring network with relatively high spatial and temporal resolutions. © 2023, The Author(s), under exclusive licence to Springer Nature B.V."/>
    <x v="1"/>
    <m/>
    <x v="1"/>
    <m/>
    <x v="0"/>
    <m/>
    <m/>
    <n v="2023"/>
    <n v="4"/>
    <s v="https://www.scopus.com/inward/record.uri?eid=2-s2.0-85172987226&amp;doi=10.1007%2fs11269-023-03610-0&amp;partnerID=40&amp;md5=b63fd9d3624b76a217a29245356903ad"/>
  </r>
  <r>
    <s v="Scopus_148"/>
    <b v="1"/>
    <s v="Continuous Glucose, Insulin and Lifestyle Data Augmentation in Artificial Pancreas Using Adaptive Generative and Discriminative Models"/>
    <x v="1"/>
    <s v="Kalita D.; Sharma H.; Mirza K.B."/>
    <s v="Continuous glucose monitoring; data augmentation; discriminative score; generative adversarial network; predictive scores; TimeGAN"/>
    <s v="Artificial pancreas requires data from multiple sources for accurate insulin dose estimation. These include data from continuous glucose sensors, past insulin dosage information, meal quantity and time and physical activity data. The effectiveness of closed-loop diabetes management systems might be hampered by the absence of these data caused by device error or lack of compliance by patients. In this study, we demonstrate the effect of output sequence length-driven generative and discriminative model selection in high quality data generation and augmentation. This novel generative adversarial network (GAN) based architecture automatically selects the generator and discriminator architecture based on the desired output sequence length. The proposed model is able to generate glucose, physical activity, meal information data for individual patients. The discriminative scores for Ohio T1DM (2018) dataset were 0.17 ± 0.03 (Inputs: CGM, CHO, Insulin) and 0.15 ± 0.02 (Inputs: CGM, CHO, Insulin, Heart Rate, Steps) and for Ohio T1D (2020) dataset was 0.16 ± 0.02 (Inputs: CGM, CHO, Insulin) and 0.15 ± 0.02 (Inputs: CGM, CHO, Insulin, acceleration). A mixture of generated and real data was used to test predictive scores for glucose forecasting models. The best RMSE and MARD achieved for OhioT1DM patients were 17.19 ± 3.22 and 7.14 ±1.76 for PH=30 min with CGM, CHO, Insulin, heartrate and steps as inputs. Similarly, the RMSE and MARD for real+synthetic data were 15.63 ± 2.57 and 5.86 ± 1.69 respectively. Compared to existing generative models, we demonstrate that sequence length based architecture selection leads to better synthetic data generation for multiple output sequences (CGM, CHO, Insulin) and forecasting accuracy.  © 2013 IEEE."/>
    <x v="1"/>
    <m/>
    <x v="1"/>
    <m/>
    <x v="0"/>
    <m/>
    <m/>
    <n v="2024"/>
    <n v="0"/>
    <s v="https://www.scopus.com/inward/record.uri?eid=2-s2.0-85192758977&amp;doi=10.1109%2fJBHI.2024.3396880&amp;partnerID=40&amp;md5=baf3026f1756f662ad424a4e9a65cd84"/>
  </r>
  <r>
    <s v="Scopus_149"/>
    <b v="1"/>
    <s v="Between Gaming and Microclimate Simulations: Temperature Estimation of an Urban Area"/>
    <x v="0"/>
    <s v="Strauss E.; Bulatov D."/>
    <s v="3D City Model; Digital Twin; Thermal Remote Sensing; Thermal Simulation; Urban Heat Island"/>
    <s v="With the rising awareness and interest from researchers, local authorities, and industry in the urban heat island effect, thermal remote sensing data is needed as it allows for identification, tracking, or analysis of land surface temperatures. Yet, the accessibility of appropriate thermal data in both the spatial and temporal domain states an inhibiting factor. Whilst thermal satellite data suffers from both low spatial and temporal resolution, airborne imagery might enable adequate resolutions, however, is not acquired without time and cost consumption. One way to overcome this drawback is the generation of synthetic data, which comprises the simulation of surface temperatures. These rather simplified simulations are either quite fast, as desired in gaming applications, however, highly inaccurate, or rather complex, holistic, time-consuming and computationally intensive, like applied in urban microclimate considerations. In this paper, we present an in-between approach towards the estimation of urban surface temperatures that aims to fill this gap between holistic microclimate simulations and climate maps. © 2024 by SCITEPRESS – Science and Technology Publications, Lda"/>
    <x v="0"/>
    <s v="Natural Disaster"/>
    <x v="3"/>
    <s v="Simulation"/>
    <x v="5"/>
    <b v="1"/>
    <m/>
    <n v="2024"/>
    <n v="1"/>
    <s v="https://www.scopus.com/inward/record.uri?eid=2-s2.0-85190869051&amp;doi=10.5220%2f0012385800003660&amp;partnerID=40&amp;md5=1749fa0bf8f5b9996d99b22948aa067a"/>
  </r>
  <r>
    <s v="Scopus_151"/>
    <b v="1"/>
    <s v="Predicting Water Quality with Artificial Intelligence: A Review of Methods and Applications"/>
    <x v="1"/>
    <s v="Irwan D.; Ali M.; Ahmed A.N.; Jacky G.; Nurhakim A.; Ping Han M.C.; AlDahoul N.; El-Shafie A."/>
    <s v=""/>
    <s v="The water is the main pivotal sources of irrigation in agricultural activities and affects human daily activities such as drinking. The water quality has a significant impact on various aspects and thus this review aims to addresses existing problems related to water quality prediction methods that have been found in the literature. We explore numerous quality parameters incorporated in the modelling process to measure the quality of water. Furthermore, we review the commonly adopted artificial intelligence-based models which have been utilized to forecast the water quality. 83 studies published from 2009 to 2023 were selected and reviewed based on their success in modelling and forecasting the water quality in multiple regions. We compared these articles in terms of parameters, modelling algorithms, time scale scenarios, and performance measurement indicators. This paper is beneficial to researchers that have interests to conduct future studies related to water quality forecasting. Additionally, we discuss a variety of modelling methods such as deep learning (DL) that have proven to boost the efficiency compared to traditional machine learning (ML) models. As a result, the hybrid-DL models were found to outperform other models such as standalone ML, standalone DL, and hybrid-ML. This study shows a significant limitation of the data-hungry DL models which require a big data size for modelling. Hence, at the end of this review study, we discuss the potential of some methods such as generative adversarial networks (GANs) and attention-based transformer to open the door for water quality prediction improvement. GAN has shown promising performance in other domains for synthetic data generation. The potential usage of GAN for water quality domain can overcome the limitations of lack of data and enhance the performance of the predictive models reviewed in this study. Similarly, transformer was found to be state of the art model for time series prediction and thus it can be good candidate to predict water quality. © 2023, The Author(s) under exclusive licence to International Center for Numerical Methods in Engineering (CIMNE)."/>
    <x v="1"/>
    <m/>
    <x v="1"/>
    <m/>
    <x v="0"/>
    <m/>
    <m/>
    <n v="2023"/>
    <n v="21"/>
    <s v="https://www.scopus.com/inward/record.uri?eid=2-s2.0-85163107823&amp;doi=10.1007%2fs11831-023-09947-4&amp;partnerID=40&amp;md5=2ce6168ff221a88b10efda8fb5aceaab"/>
  </r>
  <r>
    <s v="Scopus_152"/>
    <b v="1"/>
    <s v="The generation of EarthCARE L1 test data sets using atmospheric model data sets"/>
    <x v="1"/>
    <s v="Donovan D.P.; Kollias P.; Blázquez A.V.; Van Zadelhoff G.-J."/>
    <s v=""/>
    <s v="The Earth Cloud, Aerosol and Radiation Explorer mission (EarthCARE) is a multi-instrument cloud-aerosol-radiation process study mission embarking a high spectral resolution lidar, a cloud profiling radar, a multi-spectral imager, and a three-view broadband radiometer. An important aspect of the EarthCARE mission is its focus on instrument synergy. Many L2 products are the result of L1 inputs from one or more instruments. Since no existing complete observational proxy data sets comprised of co-located and co-temporal &quot;EarthCARE-like&quot;data exists, it has been necessary to create synthetic data sets for the testing and development of various retrieval algorithms and the data processing chain. Given the synergistic nature of the processing chain, it is important that the test data are physically consistent across the various instruments. Within the EarthCARE project, a version of the EarthCARE simulator multi-instrument framework (ECSIM) has been used to create unified realistic test data frames. These simulations have been driven using high-resolution atmospheric model data (described in a companion paper). In this paper, the methods used to create the test data scenes are described. In addition, the simulated L1 data corresponding to each scene are presented and discussed.  © 2023 David P. Donovan et al."/>
    <x v="1"/>
    <m/>
    <x v="1"/>
    <m/>
    <x v="0"/>
    <m/>
    <m/>
    <n v="2023"/>
    <n v="6"/>
    <s v="https://www.scopus.com/inward/record.uri?eid=2-s2.0-85159309728&amp;doi=10.5194%2famt-16-5327-2023&amp;partnerID=40&amp;md5=be6cd85ce10b2c28492620294dd6d9c0"/>
  </r>
  <r>
    <s v="Scopus_153"/>
    <b v="1"/>
    <s v="Generating Synthetic Sensor Data to Facilitate Machine Learning Paradigm for Prediction of Building Fire Hazard"/>
    <x v="0"/>
    <s v="Tam W.C.; Fu E.Y.; Peacock R.; Reneke P.; Wang J.; Li J.; Cleary T."/>
    <s v="Classification; Fire fighting; Fire location detection; Machine learning; Synthetic data"/>
    <s v="Using the zone fire model CFAST as the simulation engine, time series data for building sensors, such as heat detectors, smoke detectors, and other targets at any arbitrary locations in multi-room compartments with different geometric configurations, can be obtained. An automated process for creating inputs files and summarizing model results, CData, is being developed as a companion to CFAST. An example case is presented to demonstrate the use of CData where synthetic data is generated for a wide range of fire scenarios. Three machine learning algorithms: support vector machine (SVM), decision tree (DT), and random forest (RF), are used to develop classification models that can predict the location of a fire based on temperature data within a compartment. Results show that DT and RF have excellent performance on the prediction of fire location and achieve model accuracy in between 93% and 96%. For SVM, model performance is sensitive to the size of training data. Additional study shows that results obtained from DT and RT can be used to examine the importance of each input feature. This paper contributes a learning-by-synthesis approach to facilitate the utilization of a machine learning paradigm to enhance situational awareness for fire fighting in buildings. © 2020, This is a U.S. Government work and not under copyright protection in the US; foreign copyright protection may apply."/>
    <x v="0"/>
    <s v="Natural Disaster"/>
    <x v="0"/>
    <s v="CFAST"/>
    <x v="0"/>
    <m/>
    <m/>
    <n v="2023"/>
    <n v="11"/>
    <s v="https://www.scopus.com/inward/record.uri?eid=2-s2.0-85089449068&amp;doi=10.1007%2fs10694-020-01022-9&amp;partnerID=40&amp;md5=38a8c996a779220be6d459638c8aa5d6"/>
  </r>
  <r>
    <s v="Scopus_154"/>
    <b v="1"/>
    <s v="G-bic: generating synthetic benchmarks for biclustering"/>
    <x v="0"/>
    <s v="Castanho E.N.; Lobo J.P.; Henriques R.; Madeira S.C."/>
    <s v="Biclustering; Synthetic data generator; Time series analysis; Unsupervised learning"/>
    <s v="Background: Biclustering is increasingly used in biomedical data analysis, recommendation tasks, and text mining domains, with hundreds of biclustering algorithms proposed. When assessing the performance of these algorithms, more than real datasets are required as they do not offer a solid ground truth. Synthetic data surpass this limitation by producing reference solutions to be compared with the found patterns. However, generating synthetic datasets is challenging since the generated data must ensure reproducibility, pattern representativity, and real data resemblance. Results: We propose G-Bic, a dataset generator conceived to produce synthetic benchmarks for the normative assessment of biclustering algorithms. Beyond expanding on aspects of pattern coherence, data quality, and positioning properties, it further handles specificities related to mixed-type datasets and time-series data.G-Bic has the flexibility to replicate real data regularities from diverse domains. We provide the default configurations to generate reproducible benchmarks to evaluate and compare diverse aspects of biclustering algorithms. Additionally, we discuss empirical strategies to simulate the properties of real data. Conclusion: G-Bic is a parametrizable generator for biclustering analysis, offering a solid means to assess biclustering solutions according to internal and external metrics robustly. © 2023, The Author(s)."/>
    <x v="0"/>
    <m/>
    <x v="3"/>
    <s v="G-Bic"/>
    <x v="3"/>
    <b v="1"/>
    <m/>
    <n v="2023"/>
    <n v="2"/>
    <s v="https://www.scopus.com/inward/record.uri?eid=2-s2.0-85178668087&amp;doi=10.1186%2fs12859-023-05587-4&amp;partnerID=40&amp;md5=18a2701f1cd91cd482dddda9474f9821"/>
  </r>
  <r>
    <s v="Scopus_155"/>
    <b v="1"/>
    <s v="Boosting field data using synthetic SCADA datasets for wind turbine condition monitoring"/>
    <x v="1"/>
    <s v="Milani A.E.; Zappalá D.; Castellani F.; Watson S."/>
    <s v=""/>
    <s v="State-of-the-art Deep Learning (DL) methods based on Supervisory Control and Data Acquisition (SCADA) system data for the detection and prognosis of wind turbine faults require large amounts of failure data for successful training and generalisation, which are generally not available. This limitation prevents benefiting from the superior performance of these methods, especially in SCADA-based failure prognosis. Data augmentation approaches have been proposed in the literature for generating failure data instances within a SCADA sequence to reduce the imbalance between healthy and faulty state data points, which is relevant to fault detection tasks. However, the successful implementation of DL-based failure prognosis methods requires the availability of multiple run-to-failure SCADA sequences. This paper proposes a data-driven method for generating synthetic run-to-failure SCADA sequences with custom operational and environmental conditions and progression of degradation. An Artificial Neural Network (ANN) is trained with signals that represent these factors to reconstruct the SCADA signals. Then, it is used to generate synthetic SCADA datasets based on data available from a wind turbine that experienced a gearbox failure. Synthetic data sets generated are evaluated on the basis of the similarity of their signal distributions, the temporal dynamics within each signal, and the temporal dynamics among different SCADA signals with those in similar field datasets. The results show that the generated synthetic datasets are consistent with their field counterparts, with a comparatively lower diversity in their dynamic behaviour in time. © Published under licence by IOP Publishing Ltd."/>
    <x v="1"/>
    <m/>
    <x v="1"/>
    <m/>
    <x v="0"/>
    <m/>
    <m/>
    <n v="2024"/>
    <n v="0"/>
    <s v="https://www.scopus.com/inward/record.uri?eid=2-s2.0-85196429642&amp;doi=10.1088%2f1742-6596%2f2767%2f3%2f032033&amp;partnerID=40&amp;md5=743935441a6f8d21e4ed95d6fbc8de19"/>
  </r>
  <r>
    <s v="Scopus_157"/>
    <b v="1"/>
    <s v="Predicting the Long-Term Dependencies in Time Series Using Recurrent Artificial Neural Networks"/>
    <x v="0"/>
    <s v="Ubal C.; Di-Giorgi G.; Contreras-Reyes J.E.; Salas R."/>
    <s v="fractional differentiation; Hurst exponent; long-term dependency; recurrent neural networks"/>
    <s v="Long-term dependence is an essential feature for the predictability of time series. Estimating the parameter that describes long memory is essential to describing the behavior of time series models. However, most long memory estimation methods assume that this parameter has a constant value throughout the time series, and do not consider that the parameter may change over time. In this work, we propose an automated methodology that combines the estimation methodologies of the fractional differentiation parameter (and/or Hurst parameter) with its application to Recurrent Neural Networks (RNNs) in order for said networks to learn and predict long memory dependencies from information obtained in nonlinear time series. The proposal combines three methods that allow for better approximation in the prediction of the values of the parameters for each one of the windows obtained, using Recurrent Neural Networks as an adaptive method to learn and predict the dependencies of long memory in Time Series. For the RNNs, we have evaluated four different architectures: the Simple RNN, LSTM, the BiLSTM, and the GRU. These models are built from blocks with gates controlling the cell state and memory. We have evaluated the proposed approach using both synthetic and real-world data sets. We have simulated ARFIMA models for the synthetic data to generate several time series by varying the fractional differentiation parameter. We have evaluated the proposed approach using synthetic and real datasets using Whittle’s estimates of the Hurst parameter classically obtained in each window. We have simulated ARFIMA models in such a way that the synthetic data generate several time series by varying the fractional differentiation parameter. The real-world IPSA stock option index and Tree Ringtime series datasets were evaluated. All of the results show that the proposed approach can predict the Hurst exponent with good performance by selecting the optimal window size and overlap change. © 2023 by the authors."/>
    <x v="2"/>
    <m/>
    <x v="1"/>
    <m/>
    <x v="0"/>
    <m/>
    <m/>
    <n v="2023"/>
    <n v="6"/>
    <s v="https://www.scopus.com/inward/record.uri?eid=2-s2.0-85180478547&amp;doi=10.3390%2fmake5040068&amp;partnerID=40&amp;md5=2e2a4ae456ba0c26ca3dc3133180e30e"/>
  </r>
  <r>
    <s v="Scopus_158"/>
    <b v="1"/>
    <s v="Evaluation of synthetic data generation for intelligent climate control in greenhouses"/>
    <x v="0"/>
    <s v="Morales-García J.; Bueno-Crespo A.; Terroso-Sáenz F.; Arcas-Túnez F.; Martínez-España R.; Cecilia J.M."/>
    <s v="Deep learning; Generative adversarial networks; Synthetic time series data generation; Time series forecasting"/>
    <s v="We are witnessing the digitalization era, where artificial intelligence (AI)/machine learning (ML) models are mandatory to transform this data deluge into actionable information. However, these models require large, high-quality datasets to predict high reliability/accuracy. Even with the maturity of Internet of Things (IoT) systems, there are still numerous scenarios where there is not enough quantity and quality of data to successfully develop AI/ML-based applications that can meet market expectations. One such scenario is precision agriculture, where operational data generation is costly and unreliable due to the extreme and remote conditions of numerous crops. In this paper, we investigated the generation of synthetic data as a method to improve predictions of AI/ML models in precision agriculture. We used generative adversarial networks (GANs) to generate synthetic temperature data for a greenhouse located in Murcia (Spain). The results reveal that the use of synthetic data significantly improves the accuracy of the AI/ML models targeted compared to using only ground truth data. © 2023, The Author(s)."/>
    <x v="0"/>
    <s v="Agriculture"/>
    <x v="0"/>
    <s v="GAN"/>
    <x v="0"/>
    <m/>
    <m/>
    <n v="2023"/>
    <n v="2"/>
    <s v="https://www.scopus.com/inward/record.uri?eid=2-s2.0-85165936274&amp;doi=10.1007%2fs10489-023-04783-2&amp;partnerID=40&amp;md5=50fd1c0c3b8c1bf7dbe86ab6cad66963"/>
  </r>
  <r>
    <s v="Scopus_159"/>
    <b v="1"/>
    <s v="Demonstration of the feasibility of using synthetically generated condensed water vapor plume imagery to train an AI model to automatically segment real imagery"/>
    <x v="0"/>
    <s v="Mason A.X.; Connal R.J.; Irizarry J.A.; Eng B.K.; Saunders M.G.; Goodenough A.A.; Brown S.D.; Salvaggio C."/>
    <s v="condensed water vapor plumes; DIRSIG; machine learning; synthetic imagery; volume estimation"/>
    <s v="Training data for sporadically occurring events or anomalous targets is always an issue leading to an imbalance or under-representation in machine learning tasks. Synthetic data can aid in several different ways, such as the generation of suitable numbers of training images and, consequently, this data is often pre-labeled as part of the synthetic image generation process. The quality of this synthetic data can be questioned as to the efficacy of the task, but there is often an opportunity to look at how that quality affects your ultimate objective. For an overhead imagery task, does one need a complete, physically accurate simulation of all the optical, atmospheric, and sensor properties, or does a”quick-and-dirty” visible wavelength simulation suffice? For all intents and purposes, this is surely dependent on the task at hand. When it is impossible or impractical to collect real labeled data, simulated data may be the only option. In active research being conducted by the Digital Imaging and Remote Sensing laboratory in the Chester F. Carlson Center for Imaging Science at the Rochester Institute of Technology, researchers are focusing on the estimation of the volume of condensed water vapor plumes that are generated from mechanical draft cooling towers, at a variety of facilities, using various modalities of remote sensing data from different imaging platforms. Prior research has supported the use of machine learning for plume segmentation and multi-view geometry techniques for three-dimensional reconstruction and subsequent volume estimation. To this point, real imagery has been collected from the ground and small unmanned aircraft systems with the end goal of exploring other potential collection platforms. This research focuses on the training of a U-Net model to mask and segment these condensed water vapor plumes from other objects in the scene. The U-Net model and segmentation process has been successfully previously applied to real, low-altitude imagery and this research focuses on the use and application of the model through the use of simulated imagery. Several aspects of the simulation are of interest; how physically accurate do the scattering properties of the plume data need to be, how critical is the understanding of in situ meteorological conditions, how dependent is the process on the temporal and geographic variety in the data, how important is scene clutter and background type? The synthetic data used in this study was generated using the Digital Imaging and Remote Sensing Image Generation (DIRSIG) simulation environment and used to derive the inference and segmentation model to be tested on real imagery. While the trained artificial intelligence model performed consistently well when evaluated with synthetic imagery, the accuracy seen in the synthetic dataset did not translate into comparable results when evaluated with real imagery. However, the successes seen with the synthetic imagery and instances of real imagery results indicate that this binary classification and subsequent volume estimation is feasible to accomplish with high levels of accuracy in the future. © 2024 SPIE."/>
    <x v="2"/>
    <m/>
    <x v="1"/>
    <m/>
    <x v="0"/>
    <m/>
    <m/>
    <n v="2024"/>
    <n v="0"/>
    <s v="https://www.scopus.com/inward/record.uri?eid=2-s2.0-85197789301&amp;doi=10.1117%2f12.3012971&amp;partnerID=40&amp;md5=790b9dc750bf0b9ae4d5147507ed6d24"/>
  </r>
  <r>
    <s v="Scopus_160"/>
    <b v="1"/>
    <s v="Generative artificial intelligence for distributed learning to enhance smart grid communication"/>
    <x v="1"/>
    <s v="Sajjadi Mohammadabadi S.M.; Entezami M.; Karimi Moghaddam A.; Orangian M.; Nejadshamsi S."/>
    <s v="Communication efficiency; Distributed training; Energy forecasting; Generative AI; LSTM; Smart grid"/>
    <s v="Machine learning models are the backbone of smart grid optimization, but their effectiveness hinges on access to vast amounts of training data. However, smart grids face critical communication bottlenecks due to the ever-increasing volume of data from distributed sensors. This paper introduces a novel approach leveraging Generative Artificial Intelligence (GenAI), specifically a type of pre-trained Foundation Model (FM) architecture suitable for time series data due to its efficiency and privacy-preserving properties. These GenAI models are distributed to agents, or data holders, empowering them to fine-tune the foundation model with their local datasets. By fine-tuning the foundation model, the updated model can produce synthetic data that mirrors real-world grid conditions. The server aggregates fine-tuned model from all agents and then generates synthetic data which considers all data collected in the grid. This synthetic data can be used to train global machine learning models for specific tasks like anomaly detection and energy optimization. Then, the trained task models are distributed to agents in the grid to leverage them. The paper highlights the advantages of GenAI for smart grid communication, including reduced communication burden, enhanced privacy through anonymized data transmission, and improved efficiency and scalability. By enabling a distributed and intelligent communication architecture, GenAI introduces a novel way for a more secure, efficient, and sustainable energy future. © 2024 The Authors"/>
    <x v="1"/>
    <m/>
    <x v="1"/>
    <m/>
    <x v="0"/>
    <m/>
    <m/>
    <n v="2024"/>
    <n v="0"/>
    <s v="https://www.scopus.com/inward/record.uri?eid=2-s2.0-85195197060&amp;doi=10.1016%2fj.ijin.2024.05.007&amp;partnerID=40&amp;md5=1d4bc70ba5f9e7ca45c04d7f9eb719d6"/>
  </r>
  <r>
    <s v="Scopus_162"/>
    <b v="1"/>
    <s v="Improving mixed-integer temporal modeling by generating synthetic data using conditional generative adversarial networks: A case study of fluid overload prediction in the intensive care unit"/>
    <x v="0"/>
    <s v="Rafiei A.; Ghiasi Rad M.; Sikora A.; Kamaleswaran R."/>
    <s v="Critical care; Fluid overload; GAN; Machine learning; Mixed-integer temporal modeling; Synthetic data"/>
    <s v="Objective: The challenge of mixed-integer temporal data, which is particularly prominent for medication use in the critically ill, limits the performance of predictive models. The purpose of this evaluation was to pilot test integrating synthetic data within an existing dataset of complex medication data to improve machine learning model prediction of fluid overload. Materials and methods: This retrospective cohort study evaluated patients admitted to an ICU ≥ 72 h. Four machine learning algorithms to predict fluid overload after 48–72 h of ICU admission were developed using the original dataset. Then, two distinct synthetic data generation methodologies (synthetic minority over-sampling technique (SMOTE) and conditional tabular generative adversarial network (CTGAN)) were used to create synthetic data. Finally, a stacking ensemble technique designed to train a meta-learner was established. Models underwent training in three scenarios of varying qualities and quantities of datasets. Results: Training machine learning algorithms on the combined synthetic and original dataset overall increased the performance of the predictive models compared to training on the original dataset. The highest performing model was the meta-model trained on the combined dataset with 0.83 AUROC while it managed to significantly enhance the sensitivity across different training scenarios. Discussion: The integration of synthetically generated data is the first time such methods have been applied to ICU medication data and offers a promising solution to enhance the performance of machine learning models for fluid overload, which may be translated to other ICU outcomes. A meta-learner was able to make a trade-off between different performance metrics and improve the ability to identify the minority class. © 2023 Elsevier Ltd"/>
    <x v="0"/>
    <s v="Health"/>
    <x v="2"/>
    <s v="CTGAN, SMOTE"/>
    <x v="0"/>
    <m/>
    <m/>
    <n v="2024"/>
    <n v="4"/>
    <s v="https://www.scopus.com/inward/record.uri?eid=2-s2.0-85177990022&amp;doi=10.1016%2fj.compbiomed.2023.107749&amp;partnerID=40&amp;md5=481a0209888c6a703ab95b5b03c9f217"/>
  </r>
  <r>
    <s v="Scopus_163"/>
    <b v="1"/>
    <s v="Data augmentation for predictive maintenance: Synthesising aircraft landing gear datasets"/>
    <x v="1"/>
    <s v="Stanton I.; Munir K.; Ikram A.; El-Bakry M."/>
    <s v="aircraft maintenance; generative adversarial network; machine learning; predictive maintenance; synthetic data"/>
    <s v="In the aviation industry, predictive maintenance is vital to minimise Unscheduled faults and maintain the operational availability of aircraft. However, the amount of open data available for research is limited due to the proprietary nature of aircraft data. In this work, six time-series datasets are synthesised using the DoppelGANger model trained on real Airbus datasets from landing gear systems. The synthesised datasets contain no proprietary information, but maintain the shape and patterns present in the original, making them suitable for testing novel PdM models. They can be used by researchers outside of the industry to explore a more diverse selection of aircraft systems, and the proposed methodology can be replicated by industry data scientists to synthesise and release more data to the public. The results of this study demonstrate the feasibility and effectiveness of using the DoppelGANger model from the Gretel.ai library to generate new time series data that can be used to train predictive maintenance models for industry problems. These synthetic datasets were subject to fidelity testing using six metrics. The six datasets are available on the UWE Library service. © 2024 The Author(s). Engineering Reports published by John Wiley &amp; Sons, Ltd."/>
    <x v="1"/>
    <m/>
    <x v="1"/>
    <m/>
    <x v="0"/>
    <m/>
    <m/>
    <n v="2024"/>
    <n v="0"/>
    <s v="https://www.scopus.com/inward/record.uri?eid=2-s2.0-85196062026&amp;doi=10.1002%2feng2.12946&amp;partnerID=40&amp;md5=a672d20b3a7c464c8d0f0f309d6f99f0"/>
  </r>
  <r>
    <s v="Scopus_164"/>
    <b v="1"/>
    <s v="Advancements in Household Data Mining: Fine-Tuning of Usage Pattern Inference Pipeline"/>
    <x v="1"/>
    <s v="Tolas R.; Portase R.; Potolea R."/>
    <s v="Dimensionality Reduction; Synthetic Household Data Generation; Time Series Feature Extraction; Usage Mining; Wavelet Transform"/>
    <s v="In the era of rapidly expanding smart household devices, a surge in data generation within domestic environments has occurred. This paper focuses on optimizing knowledge inference methods from this rich household-generated data, building upon our earlier work for uncovering intricate usage patterns. This work addresses non-functional requirements, emphasizing data processing efficiency by introducing innovative techniques for dimensionality reduction. Another contribution of this research is the formalization of a synthetic data generation process, crucial for comprehensive testing and data privacy compliance. Overall, this work advances household data mining by refining usage pattern inference pipeline, enhancing performance, and providing a framework for synthetic data generation. © 2024 by SCITEPRESS – Science and Technology Publications, Lda."/>
    <x v="1"/>
    <m/>
    <x v="1"/>
    <m/>
    <x v="0"/>
    <m/>
    <m/>
    <n v="2024"/>
    <n v="0"/>
    <s v="https://www.scopus.com/inward/record.uri?eid=2-s2.0-85193957331&amp;doi=10.5220%2f0012598000003705&amp;partnerID=40&amp;md5=626994bb23374b7521aa6ac626aa74a1"/>
  </r>
  <r>
    <s v="Scopus_165"/>
    <b v="1"/>
    <s v="Simulation-Based Data Augmentation for an Inline Wear State Detection During Blanking"/>
    <x v="1"/>
    <s v="Kubik C.; Martin D.M.; Eberz F.; Groche P."/>
    <s v="Data Augmentation; Machine Learning; Wear Detection"/>
    <s v="Manufacturing systems are often characterized by a complex dynamic behavior. In this context, machine learning (ML) offers great potential for a better understanding of such systems to reduce operating costs while at the same time ensure a reliable process control. However, the training procedure including the training data generation to set up the ML model is time-consuming and cost intensive. Especially, the consideration of faulty process states to avoid unbalanced data sets is associated with a high technical effort due to their low likelihood of occurrence in a running production. Therefore, this study proposes a simulation-based data augmentation method which integrates synthetic data into the training procedure of ML models to estimate wear in high-speed forming processes inline. The synthetic data is generated by a rudimentary simulation of the punch phase during a blanking process, which allows a parameterized variation of the abrasive wear states. To quantify the potential of the approach, the performance of the ML model based on synthetic data is compared with a reference ML model trained with experimentally acquired force signals. The proposed method significantly reduces the effort required to create a training data set, and only requires an initial set of time series representing a single wear state to validate the simulation model. At the same time, the augmented ML model estimates the current wear state during the blanking process with a mean absolute deviation of 15 µm from the target wear state described by the cutting edge radii of the tool, considering sensorial acquired force signals as a test input. © The Author(s), under exclusive license to Springer Nature Switzerland AG 2024."/>
    <x v="1"/>
    <m/>
    <x v="1"/>
    <m/>
    <x v="0"/>
    <m/>
    <m/>
    <n v="2024"/>
    <n v="0"/>
    <s v="https://www.scopus.com/inward/record.uri?eid=2-s2.0-85174450733&amp;doi=10.1007%2f978-3-031-42093-1_3&amp;partnerID=40&amp;md5=9775fe40e725a90dfbfbc6e907f275ba"/>
  </r>
  <r>
    <s v="Scopus_167"/>
    <b v="1"/>
    <s v="Prediction of Low-Frequency Seismic Data Without Relying on Wavelet Using Deep Learning"/>
    <x v="0"/>
    <s v="Chen Y.; Chen H.; Yang H.; Wang L.; Wei Z.; Zhou H."/>
    <s v="Deep learning; independent of wavelet; low-frequency signal prediction; time-series neural networks"/>
    <s v="When using neural networks to predict low-frequency data of land seismic exploration, the biggest challenge is the difficulty in obtaining the wavelets of real seismic data. Training data that replicate the waveform structure of real seismic data are not easy to be generated. When a network trained with seismic records generated with other wavelets is directly applied to real data, it often can only approximate the prediction or, in some cases, cannot predict low-frequency data of land seismic data at all. Therefore, we propose a new approach that utilizes cross-convolutions to approximately unify the wavelets of real and simulated training seismic data. This allows the trained network to be used for predicting low-frequency data. Furthermore, the wavelets of the predicted low-frequency data are also known, which is more advantageous for subsequent full-waveform inversion (FWI). We employ two different wavelets to simulate real-world application scenarios. A simple layered model is utilized to validate the feasibility of the proposed method, and its generalization is tested on more complex Marmousi and overthrust models. For field data, better results can also be obtained using our methods. © 2024 IEEE."/>
    <x v="2"/>
    <s v="Natural Disaster"/>
    <x v="0"/>
    <s v="Wavelet"/>
    <x v="0"/>
    <m/>
    <m/>
    <n v="2024"/>
    <n v="0"/>
    <s v="https://www.scopus.com/inward/record.uri?eid=2-s2.0-85182920944&amp;doi=10.1109%2fLGRS.2024.3354337&amp;partnerID=40&amp;md5=5ed37e18b4d310ac27e5ae6c28565c2a"/>
  </r>
  <r>
    <s v="Scopus_168"/>
    <b v="1"/>
    <s v="SudokuSens: Enhancing Deep Learning Robustness for IoT Sensing Applications using a Generative Approach"/>
    <x v="1"/>
    <s v="Wang T.; Li J.; Wang R.; Kara D.; Liu S.; Wertheimer D.; Viros I Martin A.; Ganti R.; Srivatsa M.; Abdelzaher T."/>
    <s v="data scarcity; deep learning; internet of things; sensing applications"/>
    <s v="This paper introduces SudokuSens, a generative framework for automated generation of training data in machine-learning-based Internet-of-Things (IoT) applications, such that the generated synthetic data mimic experimental configurations not encountered during actual sensor data collection. The framework improves the robustness of resulting deep learning models, and is intended for IoT applications where data collection is expensive. The work is motivated by the fact that IoT time-series data entangle the signatures of observed objects with the confounding intrinsic properties of the surrounding environment and the dynamic environmental disturbances experienced. To incorporate sufficient diversity into the IoT training data, one therefore needs to consider a combinatorial explosion of training cases that are multiplicative in the number of objects considered and the possible environmental conditions in which such objects may be encountered. Our framework substantially reduces these multiplicative training needs. To decouple object signatures from environmental conditions, we employ a Conditional Variational Autoencoder (CVAE) that allows us to reduce data collection needs from multiplicative to (nearly) linear, while synthetically generating (data for) the missing conditions. To obtain robustness with respect to dynamic disturbances, a session-aware temporal contrastive learning approach is taken. Integrating the aforementioned two approaches, SudokuSens significantly improves the robustness of deep learning for IoT applications. We explore the degree to which SudokuSens benefits downstream inference tasks in different data sets and discuss conditions under which the approach is particularly effective.  © 2023 Copyright is held by the owner/author(s). Publication rights licensed to ACM."/>
    <x v="1"/>
    <m/>
    <x v="1"/>
    <m/>
    <x v="0"/>
    <m/>
    <m/>
    <n v="2023"/>
    <n v="0"/>
    <s v="https://www.scopus.com/inward/record.uri?eid=2-s2.0-85192780666&amp;doi=10.1145%2f3625687.3625785&amp;partnerID=40&amp;md5=1687e952e5123dd5cd8595222043a2f1"/>
  </r>
  <r>
    <s v="Scopus_171"/>
    <b v="1"/>
    <s v="A Deep Learning Framework for Soft Robots with Synthetic Data"/>
    <x v="0"/>
    <s v="Sapai S.; Loo J.Y.; Ding Z.Y.; Tan C.P.; Baskaran V.M.; Nurzaman S.G."/>
    <s v="deep learning; soft sensing; synthetic data; time series generative networks"/>
    <s v="Data-driven methods with deep neural networks demonstrate promising results for accurate modeling in soft robots. However, deep neural network models rely on voluminous data in discovering the complex and nonlinear representations inherent in soft robots. Consequently, while it is not always possible, a substantial amount of effort is required for data acquisition, labeling, and annotation. This article introduces a data-driven learning framework based on synthetic data to circumvent the exhaustive data collection process. More specifically, we propose a novel time series generative adversarial network with a self-attention mechanism, Transformer TimeGAN (TTGAN) to precisely learn the complex dynamics of a soft robot. On top of that, the TTGAN is incorporated with a conditioning network that enables it to produce synthetic data for specific soft robot behaviors. The proposed framework is verified on a widely used pneumatic-based soft gripper as an exemplary experimental setup. Experimental results demonstrate that the TTGAN generates synthetic time series data with realistic soft robot dynamics. Critically, a combination of the synthetic and only partially available original data produces a data-driven model with estimation accuracy comparable to models obtained from using complete original data. © Mary Ann Liebert, Inc."/>
    <x v="0"/>
    <s v="Tech"/>
    <x v="3"/>
    <s v="Transformer TimeGAN"/>
    <x v="2"/>
    <b v="1"/>
    <m/>
    <n v="2023"/>
    <n v="2"/>
    <s v="https://www.scopus.com/inward/record.uri?eid=2-s2.0-85171266242&amp;doi=10.1089%2fsoro.2022.0188&amp;partnerID=40&amp;md5=2a63083a395b0cd275feedd27d1787d6"/>
  </r>
  <r>
    <s v="Scopus_172"/>
    <b v="1"/>
    <s v="Regime-Specific Quant Generative Adversarial Network: A Conditional Generative Adversarial Network for Regime-Specific Deepfakes of Financial Time Series"/>
    <x v="0"/>
    <s v="Huang A.; Khushi M.; Suleiman B."/>
    <s v="conditional GANs; GANs; greedy Gaussian segmentation; Quant GAN; skip-z layers; stylised facts; synthetic FTS data; temporal convolutional networks; z-clipping"/>
    <s v="Simulating financial time series (FTS) data consistent with non-stationary, empirical market behaviour is difficult, but it has valuable applications for financial risk management. A better risk estimation can improve returns on capital and capital efficiency in investment decision making. Challenges to modelling financial risk in market crisis environments are anomalous asset price behaviour and a lack of historical data to learn from. This paper proposes a novel semi-supervised approach for generating regime-specific ‘deep fakes’ of FTS data using generative adversarial networks (GANs). The proposed architecture, a regime-specific Quant GAN (RSQGAN), is a conditional GAN (cGAN) that generates class-conditional synthetic asset return data. Conditional class labels correspond to distinct market regimes that have been detected using a structural breakpoint algorithm to segment FTS into regime classes for simulation. Our RSQGAN approach accurately simulated univariate time series behaviour consistent with specific empirical regimes, outperforming equivalently configured unconditional GANs trained only on crisis regime data. To evaluate the RSQGAN performance for simulating asset return behaviour during crisis environments, we also propose four test metrics that are sensitive to path-dependent behaviour and are also actionable during a crisis environment. Our RSQGAN model design borrows from innovation in the image GAN domain by enabling a user-controlled hyperparameter for adjusting the fit of synthetic data fidelity to real-world data; however, this is at the cost of synthetic data variety. These model features suggest that RSQGAN could be a useful new tool for understanding risk and making investment decisions during a time of market crisis. © 2023 by the authors."/>
    <x v="0"/>
    <s v="Finance"/>
    <x v="3"/>
    <s v="RSQGAN"/>
    <x v="2"/>
    <b v="1"/>
    <m/>
    <n v="2023"/>
    <n v="0"/>
    <s v="https://www.scopus.com/inward/record.uri?eid=2-s2.0-85174192299&amp;doi=10.3390%2fapp131910639&amp;partnerID=40&amp;md5=d711861a293643268de85e0faf8c3c3b"/>
  </r>
  <r>
    <s v="Scopus_173"/>
    <b v="1"/>
    <s v="Stochastic disaggregation of seasonal precipitation forecasts of the West African Regional Climate Outlook Forum"/>
    <x v="1"/>
    <s v="Houngnibo M.C.M.; Ali A.; Agali A.; Waongo M.; Lawin A.E.; Cohard J.-M."/>
    <s v="Regional Climate Outlook Forum; seasonal rainfall forecasts; stochastic disaggregation models; West Africa"/>
    <s v="Seasonal rainfall forecasts from the West African Regional Climate Outlook Forum (RCOF) are essential for adapting to climate variability. However, their temporal aggregated nature is a strong limitation, especially when used with impact models requiring daily resolution, such as hydrological or crop models. To address this issue, this study proposes a temporal disaggregation method for these forecasts using in situ data from two districts (Kandi and Parakou) in northern Benin, spanning from 1971 to 2020. A resampling technique was used to construct a daily historical record that aligns with seasonal rainfall forecasts. Three stochastic disaggregation models for rainfall (SRGs) were developed, including two parametric models (SRG1 and SRG2) and one semiparametric (SRG3). Their parameters were estimated from the resampled record to generate daily synthetic data replicating the forecasts. Evaluation of the SRGs revealed that SRG2, which combined a first-order Markov chain with a mixed exponential distribution, performs well in simulating various characteristics of the rainy season, including dry spells, wet spells and daily precipitations. Furthermore, SRG2 maintained the trends of the initial forecasts and outperformed SRG1 and SRG3, as confirmed by the chi-square test. Indeed, a good agreement was observed between the probabilities of the initial prediction and those calculated from the temporal disaggregation with the SRG2 method. Also, for the forecasts expressed by probabilities 15–35–50 and 20–50–30, the cumulative distribution function curves (CDF) of the SRGs exhibited appropriate shifts compared to climatology. These forecasts were specific to the Kandi area in 2008 and 2003, respectively, during the West African RCOFs. Although this study focused specifically on the Kandi and Parakou districts, the temporal disaggregation methodology used can be applied to other locations within West Africa or other RCOFs worldwide. This study offers valuable guidance for generating sector-specific seasonal forecasts for the West African region. © 2023 The Authors. International Journal of Climatology published by John Wiley &amp; Sons Ltd on behalf of Royal Meteorological Society."/>
    <x v="1"/>
    <m/>
    <x v="1"/>
    <m/>
    <x v="0"/>
    <m/>
    <m/>
    <n v="2023"/>
    <n v="0"/>
    <s v="https://www.scopus.com/inward/record.uri?eid=2-s2.0-85164159764&amp;doi=10.1002%2fjoc.8161&amp;partnerID=40&amp;md5=56f1c3f651460898569550c98c654015"/>
  </r>
  <r>
    <s v="Scopus_174"/>
    <b v="1"/>
    <s v="GENERATIVE LEARNING FOR FINANCIAL TIME SERIES WITH IRREGULAR AND SCALE-INVARIANT PATTERNS"/>
    <x v="0"/>
    <s v="Huang H.; Chen M.; Qiao X."/>
    <s v=""/>
    <s v="Limited data availability poses a major obstacle in training deep learning models for financial applications. Synthesizing financial time series to augment real-world data is challenging due to the irregular and scale-invariant patterns uniquely associated with financial time series - temporal dynamics that repeat with varying duration and magnitude. Such dynamics cannot be captured by existing approaches which often assume regularity and uniformity in the underlying data. We develop a novel generative framework called FTS-Diffusion that consists of three modules to model irregular and scale-invariant patterns. First, we present a scale-invariant pattern recognition algorithm to extract recurring patterns that vary in duration and magnitude. Second, we construct a diffusion-based generative network to synthesize segments of patterns. Third, we model the temporal evolution of patterns in order to aggregate the generated segments. Extensive experiments show that FTS-Diffusion generates synthetic financial time series highly resembling observed data, outperforming state-of-the-art alternatives. Two downstream experiments demonstrate that augmenting real-world data with synthetic data generated by FTS-Diffusion reduces the error of stock market prediction by up to 17.9%. To the best of our knowledge, this is the first work on generating intricate time series with irregular and scale-invariant patterns, addressing data limitation issues in finance. © 2024 12th International Conference on Learning Representations, ICLR 2024. All rights reserved."/>
    <x v="0"/>
    <s v="Finance"/>
    <x v="3"/>
    <m/>
    <x v="0"/>
    <b v="1"/>
    <m/>
    <n v="2024"/>
    <n v="1"/>
    <s v="https://www.scopus.com/inward/record.uri?eid=2-s2.0-85198748134&amp;partnerID=40&amp;md5=67af179df6d027fb90ce5511d013e931"/>
  </r>
  <r>
    <s v="Scopus_175"/>
    <b v="1"/>
    <s v="Thermographic Estimation of the Area and Depth of Buried Heat Sources for Nondestructive Characterization of Horizontal Defects"/>
    <x v="1"/>
    <s v="Mendioroz A.; Salazar A.; Lasserre P.; Oswald-Tranta B.; Tuschl C."/>
    <s v="Delaminations; Inductive thermography; Infrared thermography; Nondestructive evaluation"/>
    <s v="We present a methodology to estimate quantitatively the area and depth of horizontal defects that generate heat in non-destructive tests such as burst vibrothermography or inductive thermography, without previous knowledge of the shape of the heat source. The method is based on extracting the temporal evolution of the temperature at the centre of the heated region, together with the thermogram obtained at the end of the excitation. The temperature displayed in this thermogram is averaged in circumferences concentric with the centre of the heated region to obtain an averaged radial profile which is fitted, together with the temporal evolution of the temperature, to a circular heat source model. By fitting synthetic data corresponding to rectangular heat sources with added noise, we analyse the accuracy of the method to retrieve the area and depth of the heat source for different depths and aspect ratios. Experimental results show that the method is able to estimate the area and depth of heat sources with aspect ratios below 1/1.5 with accuracy of about 10%. © 2023, The Author(s)."/>
    <x v="1"/>
    <m/>
    <x v="1"/>
    <m/>
    <x v="0"/>
    <m/>
    <m/>
    <n v="2023"/>
    <n v="2"/>
    <s v="https://www.scopus.com/inward/record.uri?eid=2-s2.0-85174303458&amp;doi=10.1007%2fs10921-023-01002-3&amp;partnerID=40&amp;md5=85494a3e94aedc80fcfa34f90caf6a47"/>
  </r>
  <r>
    <s v="Scopus_176"/>
    <b v="1"/>
    <s v="AI and semantic ontology for personalized activity eCoaching in healthy lifestyle recommendations: a meta-heuristic approach"/>
    <x v="1"/>
    <s v="Chatterjee A.; Pahari N.; Prinz A.; Riegler M."/>
    <s v="Autoregression; eCoach; Ensemble; Interval prediction; Ontology; Personalized recommendation; Physical activity; Residual error minimization; Time-series"/>
    <s v="Background: Automated coaches (eCoach) can help people lead a healthy lifestyle (e.g., reduction of sedentary bouts) with continuous health status monitoring and personalized recommendation generation with artificial intelligence (AI). Semantic ontology can play a crucial role in knowledge representation, data integration, and information retrieval. Methods: This study proposes a semantic ontology model to annotate the AI predictions, forecasting outcomes, and personal preferences to conceptualize a personalized recommendation generation model with a hybrid approach. This study considers a mixed activity projection method that takes individual activity insights from the univariate time-series prediction and ensemble multi-class classification approaches. We have introduced a way to improve the prediction result with a residual error minimization (REM) technique and make it meaningful in recommendation presentation with a Naïve-based interval prediction approach. We have integrated the activity prediction results in an ontology for semantic interpretation. A SPARQL query protocol and RDF Query Language (SPARQL) have generated personalized recommendations in an understandable format. Moreover, we have evaluated the performance of the time-series prediction and classification models against standard metrics on both imbalanced and balanced public PMData and private MOX2-5 activity datasets. We have used Adaptive Synthetic (ADASYN) to generate synthetic data from the minority classes to avoid bias. The activity datasets were collected from healthy adults (n = 16 for public datasets; n = 15 for private datasets). The standard ensemble algorithms have been used to investigate the possibility of classifying daily physical activity levels into the following activity classes: sedentary (0), low active (1), active (2), highly active (3), and rigorous active (4). The daily step count, low physical activity (LPA), medium physical activity (MPA), and vigorous physical activity (VPA) serve as input for the classification models. Subsequently, we re-verify the classifiers on the private MOX2-5 dataset. The performance of the ontology has been assessed with reasoning and SPARQL query execution time. Additionally, we have verified our ontology for effective recommendation generation. Results: We have tested several standard AI algorithms and selected the best-performing model with optimized configuration for our use case by empirical testing. We have found that the autoregression model with the REM method outperforms the autoregression model without the REM method for both datasets. Gradient Boost (GB) classifier outperforms other classifiers with a mean accuracy score of 98.00%, and 99.00% for imbalanced PMData and MOX2-5 datasets, respectively, and 98.30%, and 99.80% for balanced PMData and MOX2-5 datasets, respectively. Hermit reasoner performs better than other ontology reasoners under defined settings. Our proposed algorithm shows a direction to combine the AI prediction forecasting results in an ontology to generate personalized activity recommendations in eCoaching. Conclusion: The proposed method combining step-prediction, activity-level classification techniques, and personal preference information with semantic rules is an asset for generating personalized recommendations. © 2023, The Author(s)."/>
    <x v="1"/>
    <m/>
    <x v="1"/>
    <m/>
    <x v="0"/>
    <m/>
    <m/>
    <n v="2023"/>
    <n v="0"/>
    <s v="https://www.scopus.com/inward/record.uri?eid=2-s2.0-85178196579&amp;doi=10.1186%2fs12911-023-02364-4&amp;partnerID=40&amp;md5=02186a1e179048d7c6570e454bf7c912"/>
  </r>
  <r>
    <s v="Scopus_177"/>
    <b v="1"/>
    <s v="High-fidelity time-series data synthesis based on finite element simulation and data space mapping"/>
    <x v="0"/>
    <s v="Zhang Y.; Li Z.; Hao R.; Lin W.; Li L.; Su D."/>
    <s v="Data synthesis; Dilated causal convolutional neural network; Finite element analysis; Space mapping"/>
    <s v="Dynamic responses can provide rich information for supporting the entire life cycle of structures, and they can either be measured from actual structures or simulated using the finite element (FE) method. For the FE simulation, insufficient fidelity of simulation data can significantly affect the confidence of analysis results, while FE model updating methods can partially address this problem by reducing the simulation error. However, most FE model updating methods inevitably update the hyperparameters of FE models using sophisticated algorithms with high computational complexities. Thus, one question was raised: whether there is a mapping that can transfer the FE simulation data to the corresponding measurement data directly without performing FE model updating? To achieve this, we proposed a data synthesis method using FE simulation and deep learning space mapping, which can be used to synthesise high-fidelity dynamic responses excited by some unseen load patterns in the measurement. A Dilated Causal Convolutional Neural Network (DCCNN) was designed for realising space mapping. Vibration experiments were conducted on both an I-shaped steel beam and the corresponding FE model to establish datasets and test the proposed method. The quality of the synthetic data was analysed in both the time domain and the frequency domain. The accurate amplitudes, natural frequencies, and mode shapes of the synthetic data successfully demonstrate the effectiveness of the proposed high-fidelity data synthesis method. © 2023 The Author(s)"/>
    <x v="2"/>
    <m/>
    <x v="1"/>
    <m/>
    <x v="0"/>
    <m/>
    <m/>
    <n v="2023"/>
    <n v="4"/>
    <s v="https://www.scopus.com/inward/record.uri?eid=2-s2.0-85166024334&amp;doi=10.1016%2fj.ymssp.2023.110630&amp;partnerID=40&amp;md5=78c7c91fc71554751718bd63b448e550"/>
  </r>
  <r>
    <s v="Scopus_179"/>
    <b v="1"/>
    <s v="Synthesis-Style Auto-Correlation-Based Transformer: A Learner on Ionospheric TEC Series Forecasting"/>
    <x v="0"/>
    <s v="Yuan Y.; Xia G.; Zhang X.; Zhou C."/>
    <s v="auto-correlation-based transformer; data augmentation; ionospheric total electron content; prediction; variational autoencoder"/>
    <s v="Accurate 1-day global total electron content (TEC) forecasting is essential for ionospheric monitoring and satellite communications. However, it faces challenges due to limited data and difficulty in modeling long-term dependencies. This study develops a highly accurate model for 1-day global TEC forecasting. We utilized generative TEC data augmentation based on the International Global Navigation Satellite Service (IGS) data set from 1998 to 2017 to enhance the model's prediction ability. Our model takes the TEC sequence of the previous 2 days as input and predicts the global TEC value for each hourly step of the next day. We compared the performance of our model with 1-day predicted ionospheric products provided by both the Center for Orbit Determination in Europe (C1PG) and Beihang University (B1PG). We proposed a two-step framework: (a) a time series generative model to produce realistic synthetic TEC data for training, and (b) an auto-correlation-based transformer model designed to capture long-range dependencies in the TEC sequence. Experiments demonstrate that our model significantly improves 1-day forecast accuracy over prior approaches. On the 2018 benchmark data set, the global root mean squared error (RMSE) of our model is reduced to 1.17 TEC units (TECU), while the RMSE of the C1PG model is 2.07 TECU. Reliability is higher in middle and high latitudes but lower in low latitudes (RMSE &lt; 2.5 TECU), indicating room for improvement. This study highlights the potential of using data augmentation and auto-correlation-based transformer models trained on synthetic data to achieve high-quality 1-day global TEC forecasting. © 2023 The Authors."/>
    <x v="2"/>
    <m/>
    <x v="1"/>
    <m/>
    <x v="0"/>
    <m/>
    <m/>
    <n v="2023"/>
    <n v="4"/>
    <s v="https://www.scopus.com/inward/record.uri?eid=2-s2.0-85174927683&amp;doi=10.1029%2f2023SW003472&amp;partnerID=40&amp;md5=20a914023e0fe471ac779dd7ece81884"/>
  </r>
  <r>
    <s v="Scopus_180"/>
    <b v="1"/>
    <s v="A Synthetic Time-Series Generation Using a Variational Recurrent Autoencoder with an Attention Mechanism in an Industrial Control System"/>
    <x v="0"/>
    <s v="Jeon S.; Seo J.T."/>
    <s v="attention mechanism; industrial control system; synthetic data generation; time-series data; variational recurrent autoencoder"/>
    <s v="Data scarcity is a significant obstacle for modern data science and artificial intelligence research communities. The fact that abundant data are a key element of a powerful prediction model is well known through various past studies. However, industrial control systems (ICS) are operated in a closed environment due to security and privacy issues, so collected data are generally not disclosed. In this environment, synthetic data generation can be a good alternative. However, ICS datasets have time-series characteristics and include features with short- and long-term temporal dependencies. In this paper, we propose the attention-based variational recurrent autoencoder (AVRAE) for generating time-series ICS data. We first extend the evidence lower bound of the variational inference to time-series data. Then, a recurrent neural-network-based autoencoder is designed to take this as the objective. AVRAE employs the attention mechanism to effectively learn the long-term and short-term temporal dependencies ICS data implies. Finally, we present an algorithm for generating synthetic ICS time-series data using learned AVRAE. In a comprehensive evaluation using the ICS dataset HAI and various performance indicators, AVRAE successfully generated visually and statistically plausible synthetic ICS data. © 2023 by the authors."/>
    <x v="0"/>
    <s v="Manufacturing"/>
    <x v="3"/>
    <s v="AVRAE"/>
    <x v="4"/>
    <b v="1"/>
    <m/>
    <n v="2024"/>
    <n v="2"/>
    <s v="https://www.scopus.com/inward/record.uri?eid=2-s2.0-85181946491&amp;doi=10.3390%2fs24010128&amp;partnerID=40&amp;md5=58219ca42ff8e71c427494756539b6fb"/>
  </r>
  <r>
    <s v="Scopus_181"/>
    <b v="1"/>
    <s v="TimeGAN for Data-Driven AI in High-Dimensional Industrial Data"/>
    <x v="0"/>
    <s v="Neubürger F.; Saeid Y.; Kopinski T."/>
    <s v="Data-driven ai; FEM simulation; Generative Adversarial Networks; Industrial AI; Low data; Time-series generation"/>
    <s v="The availability of historical process data in predictive maintenance is often insufficient to train complex machine learning models. To address this issue, techniques for data augmentation and synthesis have been developed, including the use of Generative Adversarial Networks (GANs). In this paper, the authors apply the GAN-based approach to synthesize simulated time-series data. Experiments are carried out to find a trade-off between the amount of labeled data needed and the accuracy of the synthetic data for downstream tasks. The authors find that using 40% of the original data for training the GAN results in synthetic data containing the same information for downstream tasks as the original data, leading to an estimated speedup of  60% in the initial computing time. The results of the evaluation for the authors’ own FEM simulation data, as well as for the Tennessee-Eastman benchmark dataset, are presented, demonstrating the potential of GANs in reducing time and energy in process development, while additionally interpolating a fixed parameter grid that is subsequently used for simulation purposes. This work demonstrates the feasibility of using GANs for the generation of high-dimensional time-series data in industrial applications as a supplementary method to classical FEM simulations. © The Author(s), under exclusive license to Springer Nature Singapore Pte Ltd. 2024."/>
    <x v="0"/>
    <s v="Manufacturing"/>
    <x v="0"/>
    <s v="GAN"/>
    <x v="0"/>
    <m/>
    <m/>
    <n v="2024"/>
    <n v="1"/>
    <s v="https://www.scopus.com/inward/record.uri?eid=2-s2.0-85187677955&amp;doi=10.1007%2f978-981-99-9521-9_36&amp;partnerID=40&amp;md5=e5935e981edcb0370cfef6888afb57f5"/>
  </r>
  <r>
    <s v="Scopus_182"/>
    <b v="1"/>
    <s v="BrainSTEAM: A practical pipeline for connectome-based fmri analysis towards subject classification"/>
    <x v="1"/>
    <s v="Li A.; Yang Y.; Cui H.; Yang C."/>
    <s v="Brain Connectome Analysis; Neuroimaging Studies; Synthetic Data Generation"/>
    <s v="Functional brain networks represent dynamic and complex interactions among anatomical regions of interest (ROIs), providing crucial clinical insights for neural pattern discovery and disorder diagnosis. In recent years, graph neural networks (GNNs) have proven immense success and effectiveness in analyzing structured network data. However, due to the high complexity of data acquisition, resulting in limited training resources of neuroimaging data, GNNs, like all deep learning models, suffer from overfitting. Moreover, their capability to capture useful neural patterns for downstream prediction is also adversely affected. To address such challenge, this study proposes BrainSTEAM, an integrated framework featuring a spatio-temporal module that consists of an EdgeConv GNN model, an autoencoder network, and a Mixup strategy. In particular, the spatio-temporal module aims to dynamically segment the time series signals of the ROI features for each subject into chunked sequences. We leverage each sequence to construct correlation networks, thereby increasing the training data. Additionally, we employ the EdgeConv GNN to capture ROI connectivity structures, an autoencoder for data denoising, and mixup for enhancing model training through linear data augmentation. We evaluate our framework on two real-world neuroimaging datasets, ABIDE for Autism prediction and HCP for gender prediction. Extensive experiments demonstrate the superiority and robustness of BrainSTEAM when compared to a variety of existing models, showcasing the strong potential of our proposed mechanisms in generalizing to other studies for connectome-based fMRI analysis.  © 2023 The Authors."/>
    <x v="1"/>
    <m/>
    <x v="1"/>
    <m/>
    <x v="0"/>
    <m/>
    <m/>
    <n v="2024"/>
    <n v="0"/>
    <s v="https://www.scopus.com/inward/record.uri?eid=2-s2.0-85181776251&amp;doi=10.1142%2f9789811286421_0005&amp;partnerID=40&amp;md5=47d6ecbce59016e0f343aa527fddc3fb"/>
  </r>
  <r>
    <s v="Scopus_183"/>
    <b v="1"/>
    <s v="Overview of Data Augmentation Techniques in Time Series Analysis"/>
    <x v="1"/>
    <s v="Annaki I.; Rahmoune M.; Bourhaleb M."/>
    <s v="data augmentation; deep learning; machine learning; synthetic data generation; Time series"/>
    <s v="Time series data analysis is vital in numerous fields, driven by advancements in deep learning and machine learning. This paper presents a comprehensive overview of data augmen-tation techniques in time series analysis, with a specific focus on their applications within deep learning and machine learning. We commence with a systematic methodology for literature selection, curating 757 articles from prominent databases. Subsequent sections delve into various data augmentation techniques, encom-passing traditional approaches like interpolation and advanced methods like Synthetic Data Generation, Generative Adversarial Networks (GANs), and Variational Autoencoders (VAEs). These techniques address complexities inherent in time series data. Moreover, we scrutinize limitations, including computational costs and overfitting risks. However, it’s essential to note that our analysis does not end with limitations. We also comprehensively analyzed the advantages and applicability of the techniques under consideration. This holistic evaluation allows us to provide a balanced perspective. In summary, this overview illuminates data augmentation’s role in time series analysis within deep and machine-learning contexts. It provides valuable insights for researchers and practitioners, advancing these fields and charting paths for future exploration. © (2024), (Science and Information Organization). All Rights Reserved."/>
    <x v="1"/>
    <m/>
    <x v="1"/>
    <m/>
    <x v="0"/>
    <m/>
    <m/>
    <n v="2024"/>
    <n v="0"/>
    <s v="https://www.scopus.com/inward/record.uri?eid=2-s2.0-85184990793&amp;doi=10.14569%2fIJACSA.2024.01501118&amp;partnerID=40&amp;md5=d5762b436edb0dcc8bc4c6429bc9435a"/>
  </r>
  <r>
    <s v="Scopus_184"/>
    <b v="1"/>
    <s v="Virtual patient with temporal evolution for mechanical ventilation trial studies: A stochastic model approach"/>
    <x v="0"/>
    <s v="Ang C.Y.S.; Chiew Y.S.; Wang X.; Ooi E.H.; Nor M.B.M.; Cove M.E.; Chase J.G."/>
    <s v="Clinical time series data; Mechanical ventilation; Respiratory elastance; Stochastic model; Temporal evolution; Virtual patient"/>
    <s v="Background and objective: Healthcare datasets are plagued by issues of data scarcity and class imbalance. Clinically validated virtual patient (VP) models can provide accurate in-silico representations of real patients and thus a means for synthetic data generation in hospital critical care settings. This research presents a realistic, time-varying mechanically ventilated respiratory failure VP profile synthesised using a stochastic model. Methods: A stochastic model was developed using respiratory elastance (Ers) data from two clinical cohorts and averaged over 30-minute time intervals. The stochastic model was used to generate future Ers data based on current Ers values with added normally distributed random noise. Self-validation of the VPs was performed via Monte Carlo simulation and retrospective Ers profile fitting. A stochastic VP cohort of temporal Ers evolution was synthesised and then compared to an independent retrospective patient cohort data in a virtual trial across several measured patient responses, where similarity of profiles validates the realism of stochastic model generated VP profiles. Results: A total of 120,000 3-hour VPs for pressure control (PC) and volume control (VC) ventilation modes are generated using stochastic simulation. Optimisation of the stochastic simulation process yields an ideal noise percentage of 5–10% and simulation iteration of 200,000 iterations, allowing the simulation of a realistic and diverse set of Ers profiles. Results of self-validation show the retrospective Ers profiles were able to be recreated accurately with a mean squared error of only 0.099 [0.009–0.790]% for the PC cohort and 0.051 [0.030–0.126]% for the VC cohort. A virtual trial demonstrates the ability of the stochastic VP cohort to capture Ers trends within and beyond the retrospective patient cohort providing cohort-level validation. Conclusion: VPs capable of temporal evolution demonstrate feasibility for use in designing, developing, and optimising bedside MV guidance protocols through in-silico simulation and validation. Overall, the temporal VPs developed using stochastic simulation alleviate the need for lengthy, resource intensive, high cost clinical trials, while facilitating statistically robust virtual trials, ultimately leading to improved patient care and outcomes in mechanical ventilation. © 2023 Elsevier B.V."/>
    <x v="2"/>
    <s v="Health"/>
    <x v="1"/>
    <m/>
    <x v="0"/>
    <m/>
    <m/>
    <n v="2023"/>
    <n v="0"/>
    <s v="https://www.scopus.com/inward/record.uri?eid=2-s2.0-85166471221&amp;doi=10.1016%2fj.cmpb.2023.107728&amp;partnerID=40&amp;md5=c267f2db5a777e7377642fbd0a742f83"/>
  </r>
  <r>
    <s v="Scopus_185"/>
    <b v="1"/>
    <s v="Detection of Parkinson’s disease from handwriting using deep learning: a comparative study"/>
    <x v="1"/>
    <s v="Taleb C.; Likforman-Sulem L.; Mokbel C.; Khachab M."/>
    <s v="CNN; CNN-BLSTM; Data augmentation; HandPDMultiMC dataset; Handwriting; Parkinson’s disease (PD); Transfer learning"/>
    <s v="Degenerative disorders such as Parkinson’s disease (PD) have an influence on daily activities due to rigidity of muscles, tremor or cognitive impairment. Micrographia, speech intensity, and deficient generation of voluntary saccadic eye movements (Pretegiani and Optican in Front Neurol 8:592, 2017) are manifestations of PD that can be used to devise noninvasive and low cost clinical tests. In this context, we have collected a multimodal dataset that we call Parkinson’s disease Multi-Modal Collection (PDMultiMC), which includes online handwriting, speech signals, and eye movements recordings. We present here the handwriting dataset that we call HandPDMultiMC that will be made publicly available. The HandPDMultiMC dataset includes handwriting samples from 42 subjects (21 PD and 21 controls). In this work we investigate the application of various Deep learning architectures, namely the CNN and the CNN-BLSTM, to PD detection through time series classification. Various approaches such as Spectrograms have been applied to encode pen-based signals into images for the CNN model, while the raw time series are directly used in the CNN-BLSTM. In order to train these models for PD detection on large scale data, various data augmentation approaches for pen-based signals are proposed. Experimental results on our dataset show that the best performance for early PD detection (97.62% accuracy) is reached by a combination of CNN-BLSTM models trained with Jittering and Synthetic data augmentation approaches. We also illustrate that deep architectures can surpass the models trained on pre-engineered features even though the available data is small. © 2020, Springer-Verlag GmbH Germany, part of Springer Nature."/>
    <x v="1"/>
    <m/>
    <x v="1"/>
    <m/>
    <x v="0"/>
    <m/>
    <m/>
    <n v="2023"/>
    <n v="19"/>
    <s v="https://www.scopus.com/inward/record.uri?eid=2-s2.0-85090764794&amp;doi=10.1007%2fs12065-020-00470-0&amp;partnerID=40&amp;md5=4f065645089a14057f807022031e98d9"/>
  </r>
  <r>
    <s v="Scopus_186"/>
    <b v="1"/>
    <s v="Time Series Homogenization with ACMANT: Comparative Testing of Two Recent Versions in Large-Size Synthetic Temperature Datasets"/>
    <x v="0"/>
    <s v="Domonkos P."/>
    <s v="ACMANT; automatic networking; homogenization accuracy; regional trend bias; relative homogenization; synthetic data"/>
    <s v="Homogenization of climatic time series aims to remove non-climatic biases which come from the technical changes in climate observations. The method comparison tests of the Spanish MULTITEST project (2015–2017) showed that ACMANT was likely the most accurate homogenization method available at that time, although the tested ACMANTv4 version gave suboptimal results when the test data included synchronous breaks for several time series. The technique of combined time series comparison was introduced to ACMANTv5 to better treat this specific problem. Recently performed tests confirm that ACMANTv5 adequately treats synchronous inhomogeneities, but the accuracy has slightly worsened in some other cases. The results for a known daily temperature test dataset for four U.S. regions show that the residual errors after homogenization may be larger with ACMANTv5 than with ACMANTv4. Further tests were performed to learn more about the efficiencies of ACMANTv4 and ACMANTv5 and to find solutions for the problems occurring with the new version. Planned changes in ACMANTv5 are presented in the paper along with related test results. The overall results indicate that the combined time series comparison can be kept in ACMANT, but smaller networks should be generated in the automatic networking process of the method. To improve further the homogenization methods and to obtain more reliable and more solid knowledge about their accuracies, more synthetic test datasets mimicking the true spatio-temporal structures of real climatic data are needed. © 2023 by the author."/>
    <x v="2"/>
    <m/>
    <x v="1"/>
    <m/>
    <x v="0"/>
    <m/>
    <m/>
    <n v="2023"/>
    <n v="3"/>
    <s v="https://www.scopus.com/inward/record.uri?eid=2-s2.0-85177681295&amp;doi=10.3390%2fcli11110224&amp;partnerID=40&amp;md5=0a2d47f85504828170b0d21a618eb580"/>
  </r>
  <r>
    <s v="Scopus_187"/>
    <b v="1"/>
    <s v="Synthesizing Vibration Signals Using Generative Adversarial Networks"/>
    <x v="0"/>
    <s v="Žvirblis T.; Pučinskas D."/>
    <s v="data augmentation; deep learning parameters; deep neural network; generative adversarial network; synthetic data"/>
    <s v="This work evaluates the applicability of GANs in generating synthetic time series data. Hypoid gear vibration data was used as experimental data to test models. GANs for time series can be divided into two different types: discrete type (discrete time series) and continuous type (continuous time series). In time series, there are complex time-dependent features and their attributes, for example, when using biometric data, ECG characteristics will depend on the age and health of the individual. TimeGAN is a generative time series model that combines unsupervised learning using GAN with supervised autoregressive learning. TimeGAN model performace was evaluated using predictive score and visualization using PCA and tSNE analysis for original and synthetic data. The best predictive score was 0.062, however visual evaluation using tSNE and PCA analysis revealed that generated data was not sufficiently similar to the real. It can be concluded that the application of GANs to time series presents difficulties that are not present in image generation models. Continuing this work could lead to testing other time series GANs in the future, e.g. DoppelGANger whose synthetic data structure does not require complex reconstruction. © The Author(s), under exclusive license to Springer Nature Switzerland AG 2024."/>
    <x v="0"/>
    <s v="Manufacturing"/>
    <x v="0"/>
    <s v="TimeGAN"/>
    <x v="0"/>
    <m/>
    <m/>
    <n v="2024"/>
    <n v="0"/>
    <s v="https://www.scopus.com/inward/record.uri?eid=2-s2.0-85199163753&amp;doi=10.1007%2f978-3-031-63543-4_16&amp;partnerID=40&amp;md5=d266f9f42dab70236ecbb37cca664437"/>
  </r>
  <r>
    <s v="Scopus_188"/>
    <b v="1"/>
    <s v="GeMSyD: Generic Framework for Synthetic Data Generation"/>
    <x v="0"/>
    <s v="Tolas R.; Portase R.; Potolea R."/>
    <s v="event-based data processing; open-source framework; smart home-appliance dataset; synthetic data generation framework; usage forecasting; user interaction data"/>
    <s v="In the era of data-driven technologies, the need for diverse and high-quality datasets for training and testing machine learning models has become increasingly critical. In this article, we present a versatile methodology, the Generic Methodology for Constructing Synthetic Data Generation (GeMSyD), which addresses the challenge of synthetic data creation in the context of smart devices. GeMSyD provides a framework that enables the generation of synthetic datasets, aligning them closely with real-world data. To demonstrate the utility of GeMSyD, we instantiate the methodology by constructing a synthetic data generation framework tailored to the domain of event-based data modeling, specifically focusing on user interactions with smart devices. Our framework leverages GeMSyD to create synthetic datasets that faithfully emulate the dynamics of human–device interactions, including the temporal dependencies. Furthermore, we showcase how the synthetic data generated using our framework can serve as a valuable resource for machine learning practitioners. By employing these synthetic datasets, we perform a series of experiments to evaluate the performance of a neural-network-based prediction model in the domain of smart device interaction. Our results underscore the potential of synthetic data in facilitating model development and benchmarking. © 2024 by the authors."/>
    <x v="0"/>
    <s v="IoT"/>
    <x v="0"/>
    <m/>
    <x v="0"/>
    <b v="0"/>
    <s v="Data generation model unclear"/>
    <n v="2024"/>
    <n v="1"/>
    <s v="https://www.scopus.com/inward/record.uri?eid=2-s2.0-85183330695&amp;doi=10.3390%2fdata9010014&amp;partnerID=40&amp;md5=e6d18cf1f22254dbc3f8c5cfa055f9cc"/>
  </r>
  <r>
    <s v="Scopus_189"/>
    <b v="1"/>
    <s v="Evaluation of a Fintech Sales Synthetic Data Generation Model Using a Generative Adversarial Network"/>
    <x v="0"/>
    <s v="Lopez F.A.; Duran-Riveros M.; Maldonado-Duran S.; Ruete D.; Costa G.; Coronado-Hernandez J.R.; Gatica G."/>
    <s v="Fintech; GAN; Synthetic Data Generation; Times series"/>
    <s v="The need for more and better information for decision making is fundamental in modern organizations, especially in the financial industry. One type of this information is time series, which allow prediction and estimation of different scenarios, but are difficult to obtain for small and medium sized enterprises (SMEs). This research presents the design and validation of a generative adversarial network (GAN) capable of generating synthetic data for daily sales of Chilean SME. The problem that needs to be resolved is the lack of this kind of data within a Chilean fintech company called Dank. This data can be useful in developing an automatic risk evaluation model and, therefore, in reducing business process time, since risk evaluation is currently being carried out by people. The solution allows maintaining the anonymity of the data and using GAN to obtain different synthetic time series, increasing the data by 10%. It uses images from a vector of random numbers that are in temporal coherence and equal distribution. This research allows SMEs to obtain a greater amount of data, with a simple solution, to make better decisions. © The Author(s), under exclusive license to Springer Nature Switzerland AG 2024."/>
    <x v="0"/>
    <s v="Wholesale"/>
    <x v="0"/>
    <s v="GAN"/>
    <x v="0"/>
    <m/>
    <m/>
    <n v="2024"/>
    <n v="0"/>
    <s v="https://www.scopus.com/inward/record.uri?eid=2-s2.0-85200755100&amp;doi=10.1007%2f978-3-031-65285-1_5&amp;partnerID=40&amp;md5=cb9088c74ec59dd4d6389e9e7c240645"/>
  </r>
  <r>
    <s v="Scopus_190"/>
    <b v="1"/>
    <s v="Synthetic Data on Buildings"/>
    <x v="0"/>
    <s v="Antonucci D.; Conselvan F.; Mascherbauer P.; Harringer D.; Pozza C."/>
    <s v="DoppelGANger; GANs; Generative AI; Machine learning; Privacy; Synthetic data; Time-series"/>
    <s v="The data-driven approach to building evaluation is gaining significant popularity. Policies related to the adoption of new energy-saving technologies are now rooted in their actual effects on reducing energy consumption. The pandemic and subsequent war have emphasized the crucial significance of various building aspects, including air quality, indoor comfort (thermal, light, and acoustic), and energy efficiency. Evaluating these aspects necessitates the use of real data, which, unfortunately, is often inaccessible, of low quality, or incomplete. Yet, even in the energy and building fields, data anonymization methods like normalization and aggregation limit the information that can be shared. Therefore, finding more effective ways to collaborate on data without compromising privacy is critical for both data owners and data analysts. According to the European Commission’s Joint Research Centre, synthetic data will play a crucial role in enabling AI. This type of data serves as a unifying bridge between policy support and computational models, unlocking the potential of data that may be hidden in silos. Consequently, it becomes the primary catalyst for AI adoption in business and policy applications across Europe. Additionally, the resulting data not only can be freely shared but also aids in rebalancing under-represented classes in research studies through over-sampling, making it an ideal input for machine learning and AI models. One of the fundamental elements involves developing AI models that can accurately and faithfully reproduce various types of building data, considering factors such as climatic conditions, building and system types, occupancy profiles, and intended use. The present study aims to evaluate potential scenarios and applications of AI models for generating valuable data for both building energy assessments and economic evaluations. © The Author(s), under exclusive license to Springer Nature Switzerland AG 2024."/>
    <x v="2"/>
    <s v="Energy"/>
    <x v="1"/>
    <m/>
    <x v="0"/>
    <m/>
    <m/>
    <n v="2024"/>
    <n v="1"/>
    <s v="https://www.scopus.com/inward/record.uri?eid=2-s2.0-85183895987&amp;doi=10.1007%2f978-3-031-47909-0_7&amp;partnerID=40&amp;md5=70de7d73457050ae48381f0144cd215a"/>
  </r>
  <r>
    <s v="Scopus_191"/>
    <b v="1"/>
    <s v="A synthetic cardiac episode generator for explainable, pathology based action potential using heuristic polynomial signatures"/>
    <x v="0"/>
    <s v="Bhagwat K.; Supriya M.; Kochuvila S.; Ravikumar A."/>
    <s v="Action potential generator; Arrhythmia; Cardiac episode generator; Ischaemic episode; MDP (Maximum diastolic potential); Pathology explainable structure; Polynomial fitting; SAN AP cycle; Sodium pump inhibition; Synthetic data"/>
    <s v="Synthetic generation of biophysical signals caters to diverse applications of test vectors generation, exploration, data augmentation and machine learning training. Arrhythmiator, our contribution is a Python framework to generate synthetically, action potential for explain-ability and explore-ability of pathology (Arrhythmia) influenced cardiac episodes. In this work, we address the problem of large cardiac data-sets need, for deep learning models which are hindered by privacy laws by synthetic generation. We have addressed the problem of explainable computations, multi-scale, by virtue of novel stack sliced polynomial signatures, piece-wise linear and application context driven fitting/filtering in algorithmic framework. To account the problem of lack of standardised pathology specifications we developed PDL (Pathology descriptive language) portal which can be customised. We also addressed the challenge of high turnaround development cycle, inter-operate-ability computation issue by developing a single unified Python framework. To address computational costs, we leverage domain-specific heuristics through sliced state space control algorithms and a constant temporal resolution. We demonstrate the utility of our framework by generating two cases of Tachycardia, one influenced by sodium pump inhibition of spontaneous diastolic depolarisation (SDD) slope and other by ischaemic episode causing maximum diastolic depolarisation (MDP) shift. The concept of the pacemaker hierarchy is encompassed by developing pathology explainable computation as a structure (PECS). We showcase the flexibility and explore-ability of our framework through ease of filter connect profile plug-ins for action potential states upstroke and plateau. We validated the generated waveforms by developing trace and debug algorithms and a reference deviation score which marks the pathology influence. The validator module is a vectored attribute of action potential based on state space control algorithms. © 2023 Elsevier Ltd"/>
    <x v="0"/>
    <s v="Health"/>
    <x v="3"/>
    <m/>
    <x v="0"/>
    <b v="1"/>
    <m/>
    <n v="2024"/>
    <n v="0"/>
    <s v="https://www.scopus.com/inward/record.uri?eid=2-s2.0-85173628252&amp;doi=10.1016%2fj.bspc.2023.105552&amp;partnerID=40&amp;md5=f34593e8704f1fea87caa677795e54d3"/>
  </r>
  <r>
    <s v="Scopus_192"/>
    <b v="1"/>
    <s v="Exploring the Benefits of Time Series Data Augmentation for Wearable Human Activity Recognition."/>
    <x v="1"/>
    <s v="Hasan M.A.; Li F.; Piet A.; Gouverneur P.; Irshad M.T.; Grzegorzek M."/>
    <s v="Conditional GAN; Deep learning; Human Activity Recognition; Time Series Data Augmentation"/>
    <s v="Wearable Human Activity Recognition (HAR) is an important field of research in smart assistive technologies. Collecting the data needed to train reliable HAR classifiers is complex and expensive. As a way to mitigate data scarcity, Time Series Data Augmentation (TSDA) techniques have emerged as a promising approach for generating synthetic HAR data. TSDA is not as trivial as image augmentation and has been relatively less investigated. In this paper, a comparative study of various state-of-the-art TSDA techniques is applied in the context of wearable HAR. More specifically, we investigate the classification of human activities on the OPPORTUNITY dataset [26] using a deep CNN-LSTM architecture trained on raw and synthetic data. Our study highlights the importance of TSDA on performance enhancement for multivariate multi-class datasets. Interestingly very simple time domain-based TSDA techniques notably outperform complex ones based on Generative Adversarial Networks. We provide practical advice on how to apply TSDA for imbalanced datasets in practice for generating the ideal amount of synthetic data to achieve optimal classification accuracy. Our TSDA-based approach outperforms the previous state-of-the-art [24] on the OPPORTUNITY dataset by and in average and weighted F1-scores, respectively.  © 2023 ACM."/>
    <x v="1"/>
    <m/>
    <x v="1"/>
    <m/>
    <x v="0"/>
    <m/>
    <m/>
    <n v="2023"/>
    <n v="1"/>
    <s v="https://www.scopus.com/inward/record.uri?eid=2-s2.0-85178303396&amp;doi=10.1145%2f3615834.3615842&amp;partnerID=40&amp;md5=a7e5cdb54bc11d80b0aa2564ee7b2c0f"/>
  </r>
  <r>
    <s v="Scopus_194"/>
    <b v="1"/>
    <s v="SCouT: Synthetic Counterfactuals via Spatiotemporal Transformers for Actionable Healthcare"/>
    <x v="0"/>
    <s v="Dedhia B.; Balasubramanian R.; Jha N.K."/>
    <s v="Causal inference; precision medicine; randomized trials; synthetic control; transformers"/>
    <s v="The synthetic control method has pioneered a class of powerful data-driven techniques to estimate the counterfactual reality of a unit from donor units. At its core, the technique involves a linear model fitted on the pre-intervention period that combines donor outcomes to yield the counterfactual. However, linearly combining spatial information at each time instance using time-agnostic weights fails to capture important inter-unit and intra-unit temporal contexts and complex nonlinear dynamics of real data. We instead propose an approach to use local spatiotemporal information before the onset of the intervention as a promising way to estimate the counterfactual sequence. To this end, we suggest a Transformer model that leverages particular positional embeddings, a modified decoder attention mask, and a novel pre-training task to perform spatiotemporal sequence-to-sequence modeling. Our experiments on synthetic data demonstrate the efficacy of our method in the typical small donor pool setting and its robustness against noise. We also generate actionable healthcare insights at the population and patient levels by simulating a state-wide public health policy to evaluate its effectiveness, an in silico trial for asthma medications to support randomized controlled trials, and a medical intervention for patients with Friedreich's ataxia to improve clinical decision making and promote personalized therapy (code is available at https://github.com/JHA-Lab/scout).  © 2023 Copyright held by the owner/author(s). Publication rights licensed to ACM."/>
    <x v="2"/>
    <s v="Health"/>
    <x v="1"/>
    <m/>
    <x v="0"/>
    <m/>
    <m/>
    <n v="2023"/>
    <n v="0"/>
    <s v="https://www.scopus.com/inward/record.uri?eid=2-s2.0-85178037800&amp;doi=10.1145%2f3617180&amp;partnerID=40&amp;md5=7b812468b0cc974508ff90c7beda6737"/>
  </r>
  <r>
    <s v="Scopus_195"/>
    <b v="1"/>
    <s v="Federated learning for 5G base station traffic forecasting"/>
    <x v="1"/>
    <s v="Perifanis V.; Pavlidis N.; Koutsiamanis R.-A.; Efraimidis P.S."/>
    <s v="Data privacy; Federated learning; Mobile networks; Non-iid data; Traffic forecasting"/>
    <s v="Cellular traffic prediction is of great importance on the path of enabling 5G mobile networks to perform intelligent and efficient infrastructure planning and management. However, available data are limited to base station logging information. Hence, training methods for generating high-quality predictions that can generalize to new observations across diverse parties are in demand. Traditional approaches require collecting measurements from multiple base stations, transmitting them to a central entity and conducting machine learning operations using the acquire data. The dissemination of local observations raises concerns regarding confidentiality and performance, which impede the applicability of machine learning techniques. Although various distributed learning methods have been proposed to address this issue, their application to traffic prediction remains highly unexplored. In this work, we investigate the efficacy of federated learning applied to raw base station LTE data for time-series forecasting. We evaluate one-step predictions using five different neural network architectures trained with a federated setting on non-identically distributed data. Our results show that the learning architectures adapted to the federated setting yield equivalent prediction error to the centralized setting. In addition, preprocessing techniques on base stations enhance forecasting accuracy, while advanced federated aggregators do not surpass simpler approaches. Simulations considering the environmental impact suggest that federated learning holds the potential for reducing carbon emissions and energy consumption. Finally, we consider a large-scale scenario with synthetic data and demonstrate that federated learning reduces the computational and communication costs compared to centralized settings. © 2023 Elsevier B.V."/>
    <x v="1"/>
    <m/>
    <x v="1"/>
    <m/>
    <x v="0"/>
    <m/>
    <m/>
    <n v="2023"/>
    <n v="14"/>
    <s v="https://www.scopus.com/inward/record.uri?eid=2-s2.0-85167439002&amp;doi=10.1016%2fj.comnet.2023.109950&amp;partnerID=40&amp;md5=b7c8631bdd30cbff3f973e43a3f55fcd"/>
  </r>
  <r>
    <s v="Scopus_197"/>
    <b v="1"/>
    <s v="Vehicle Dynamics in Electric Cars Development Using MSC Adams and Artificial Neural Network"/>
    <x v="1"/>
    <s v="Cachumba-Suquillo S.J.; Alfaro-Ponce M.; Torres-Cedillo S.G.; Cortés-Pérez J.; Jimenez-Martinez M."/>
    <s v="artificial neural network; electric car; multibody simulation; vehicle dynamics"/>
    <s v="Recently, there has been renewed interest in lightweight structures; however, a small structure change can strongly affect vehicle dynamic behavior. Therefore, this study provides new insights into non-parametric modeling based on artificial neural networks (ANNs). This work is then motivated by the requirement for a reliable substitute for virtual instrumentation in electric car development to enable the prediction of the current value of the vehicle slip from a given time history of the vehicle (input) and previous values of synthetic data (feedback). The training data are generated from a multi-body simulation using MSC Adams Car; the simulation involves a double lane-change maneuver. This test is commonly used to evaluate vehicle stability. Based on dynamic considerations, this study implements the nonlinear autoregressive exogenous (NARX) identification scheme used in time-series modeling. This work presents an ANN that is able to predict the side slip angle from simulated training data generated employing MSC Adams Car. This work is a specific solution to overtake maneuvers, avoiding the loss of vehicle control and increasing driving safety. © 2023 by the authors."/>
    <x v="1"/>
    <m/>
    <x v="1"/>
    <m/>
    <x v="0"/>
    <m/>
    <m/>
    <n v="2023"/>
    <n v="0"/>
    <s v="https://www.scopus.com/inward/record.uri?eid=2-s2.0-85175253545&amp;doi=10.3390%2fwevj14100293&amp;partnerID=40&amp;md5=d1b98e5463339e4f2f293544431889ea"/>
  </r>
  <r>
    <s v="Scopus_198"/>
    <b v="1"/>
    <s v="Synthetic demand data generation for individual electricity consumers: Inpainting"/>
    <x v="0"/>
    <s v="Dobrovolskij D.; Stark H.-G."/>
    <s v="Convex optimization; Douglas–Rachford-algorithm; Gabor transform; Missing data points; Time series; Time–frequency analysis"/>
    <s v="In this contribution we deal with the problem of producing “reasonable” data, when considering recorded energy consumption data, which are at certain sections incomplete and/or erroneous. This task is important, when energy providers employ prediction models for expected energy consumption, which are based on past recorded consumption data, which then of course should be reliable and valid. In a related contribution Yilmaz (2022), GAN-based methods for producing such “artificial data” have been investigated. In this contribution, we describe an alternative and complementary method based on signal inpainting, which has been successfully applied to audio processing Lieb and Stark (2018). After giving a short overview of the theory of proximity-based convex optimization, we describe and adapt an iterative inpainting scheme to our problem. The usefulness of this approach is demonstrated by analyzing real-world-data provided by a German energy supplier. © 2023 The Author(s)"/>
    <x v="2"/>
    <s v="Energy"/>
    <x v="0"/>
    <s v="Signal-Inpainting"/>
    <x v="0"/>
    <m/>
    <m/>
    <n v="2024"/>
    <n v="0"/>
    <s v="https://www.scopus.com/inward/record.uri?eid=2-s2.0-85175574589&amp;doi=10.1016%2fj.egyai.2023.100312&amp;partnerID=40&amp;md5=c1cbca2d032b3a559c6f2aab1f91d307"/>
  </r>
  <r>
    <s v="Scopus_199"/>
    <b v="1"/>
    <s v="The Impact of Data Augmentation on Time Series Classification Models: An In-Depth Study with Biomedical Data"/>
    <x v="0"/>
    <s v="De B.; Sakevych M.; Metsis V."/>
    <s v="Classification; Data Augmentation; Time Series"/>
    <s v="Data augmentation is the practice of applying various transformations to existing data to increase their size and diversity without collecting new data. While augmentation strategies are widely recognized and implemented in image-based deep learning (DL) workflows, the degree to which they are effective in the time series domain is unclear. This paper experimentally evaluates the utility of various common time series augmentation techniques, especially those relevant to the medical sector where data limitations are prevalent. We thoroughly examine popular time series augmentation and synthetic data generation methods to evaluate their effectiveness in downstream classification tasks, encompassing both traditional and DL-based approaches. This research aims to offer insights into the applicability and efficacy of data augmentation strategies in improving model generalization and mitigating data scarcity challenges, with a focus on biomedical time-series data. © The Author(s), under exclusive license to Springer Nature Switzerland AG 2024."/>
    <x v="2"/>
    <m/>
    <x v="1"/>
    <m/>
    <x v="0"/>
    <m/>
    <m/>
    <n v="2024"/>
    <n v="0"/>
    <s v="https://www.scopus.com/inward/record.uri?eid=2-s2.0-85200772174&amp;doi=10.1007%2f978-3-031-66538-7_20&amp;partnerID=40&amp;md5=1e148b049872d72ecab755776a934871"/>
  </r>
  <r>
    <s v="Scopus_200"/>
    <b v="1"/>
    <s v="Riemannian frameworks for the harmonization of resting-state functional MRI scans"/>
    <x v="1"/>
    <s v="Honnorat N.; Seshadri S.; Killiany R.; Blangero J.; Glahn D.C.; Fox P.; Habes M."/>
    <s v="Connectome; fMRI; Harmonization"/>
    <s v="Magnetic Resonance Imaging provides unprecedented images of the brain. Unfortunately, scanners and acquisition protocols can significantly impact MRI scans. The development of statistical methods able to reduce this variability without altering the relevant information in the scans, often coined harmonization methods, has been the topic of an increasing research effort supported by the recent growth of publicly available neuroimaging data sets and new possibilities for combining them to achieve greater statistical power. In this work, we focus on the challenges specifically raised by the harmonization of resting-state functional MRI scans. We propose to harmonize resting-state fMRI scans by reducing the impact of covariates such as scanner differences and scanning protocols on their associated functional connectomes and then propagating the changes back to the rs-fMRI time series. We use Riemannian geometric frameworks to preserve the mathematical properties of functional connectomes during their harmonization, and we demonstrate how state-of-the-art harmonization methods can be embedded within these frameworks to reduce covariates effects while preserving the relevant clinical information associated with aging or brain disorders. During our experiments, a large set of synthetic data was generated and processed to compare eighty variants of the proposed approach. The framework achieving the best harmonization was then applied to three low-dimensional data sets made of 712 sets of fMRI time series provided by the ABIDE consortium and two high-dimensional data sets obtained by processing 1527 rs-fMRI scans provided by the Human Connectome Project, the Framingham Heart Study and the Genetics of Brain Structure and Function study. These experiments established that our new framework could successfully harmonize low-dimensional connectomes and voxelwise functional time series and confirmed the need for preserving connectomes properties during their harmonization. © 2023"/>
    <x v="1"/>
    <m/>
    <x v="1"/>
    <m/>
    <x v="0"/>
    <m/>
    <m/>
    <n v="2024"/>
    <n v="0"/>
    <s v="https://www.scopus.com/inward/record.uri?eid=2-s2.0-85180003226&amp;doi=10.1016%2fj.media.2023.103043&amp;partnerID=40&amp;md5=d3e4132351e7bb418c7c08125128be34"/>
  </r>
  <r>
    <s v="Scopus_201"/>
    <b v="1"/>
    <s v="Diffusion-based conditional ECG generation with structured state space models"/>
    <x v="0"/>
    <s v="Alcaraz J.M.L.; Strodthoff N."/>
    <s v="Cardiology; Diffusion models; Electrocardiography; Signal processing; Synthetic data; Time series"/>
    <s v="Generating synthetic data is a promising solution for addressing privacy concerns that arise when distributing sensitive health data. In recent years, diffusion models have become the new standard for generating various types of data, while structured state space models have emerged as a powerful approach for capturing long-term dependencies in time series. Our proposed solution, SSSD-ECG, combines these two technologies to generate synthetic 12-lead electrocardiograms (ECGs) based on over 70 ECG statements. As reliable baselines are lacking, we also propose conditional variants of two state-of-the-art unconditional generative models. We conducted a thorough evaluation of the quality of the generated samples by assessing pre-trained classifiers on the generated data and by measuring the performance of a classifier trained only on synthetic data. SSSD-ECG outperformed its GAN-based competitors. Our approach was further validated through experiments that included conditional class interpolation and a clinical Turing test, which demonstrated the high quality of SSSD-ECG samples across a wide range of conditions. © 2023 Elsevier Ltd"/>
    <x v="0"/>
    <s v="Health"/>
    <x v="3"/>
    <s v="SSSD-ECG"/>
    <x v="6"/>
    <b v="1"/>
    <m/>
    <n v="2023"/>
    <n v="10"/>
    <s v="https://www.scopus.com/inward/record.uri?eid=2-s2.0-85163168985&amp;doi=10.1016%2fj.compbiomed.2023.107115&amp;partnerID=40&amp;md5=6c37fceed4a0bb85908e52eef93c35e1"/>
  </r>
  <r>
    <s v="Scopus_202"/>
    <b v="1"/>
    <s v="LSD-induced increase of Ising temperature and algorithmic complexity of brain dynamics"/>
    <x v="1"/>
    <s v="Ruffini G.; Damiani G.; Lozano-Soldevilla D.; Deco N.; Rosas F.E.; Kiani N.A.; Ponce-Alvarez A.; Kringelbach M.L.; Carhart-Harris R.; Deco G."/>
    <s v=""/>
    <s v="A topic of growing interest in computational neuroscience is the discovery of fundamental principles underlying global dynamics and the self-organization of the brain. In particular, the notion that the brain operates near criticality has gained considerable support, and recent work has shown that the dynamics of different brain states may be modeled by pairwise maximum entropy Ising models at various distances from a phase transition, i.e., from criticality. Here we aim to characterize two brain states (psychedelics-induced and placebo) as captured by functional magnetic resonance imaging (fMRI), with features derived from the Ising spin model formalism (system temperature, critical point, susceptibility) and from algorithmic complexity. We hypothesized, along the lines of the entropic brain hypothesis, that psychedelics drive brain dynamics into a more disordered state at a higher Ising temperature and increased complexity. We analyze resting state blood-oxygen-level-dependent (BOLD) fMRI data collected in an earlier study from fifteen subjects in a control condition (placebo) and during ingestion of lysergic acid diethylamide (LSD). Working with the automated anatomical labeling (AAL) brain parcellation, we first create “archetype” Ising models representative of the entire dataset (global) and of the data in each condition. Remarkably, we find that such archetypes exhibit a strong correlation with an average structural connectome template obtained from dMRI (r = 0.6). We compare the archetypes from the two conditions and find that the Ising connectivity in the LSD condition is lower than the placebo one, especially in homotopic links (interhemispheric connectivity), reflecting a significant decrease of homotopic functional connectivity in the LSD condition. The global archetype is then personalized for each individual and condition by adjusting the system temperature. The resulting temperatures are all near but above the critical point of the model in the paramagnetic (disordered) phase. The individualized Ising temperatures are higher in the LSD condition than the placebo condition (p = 9 × 10−5). Next, we estimate the Lempel-Ziv-Welch (LZW) complexity of the binarized BOLD data and the synthetic data generated with the individualized model using the Metropolis algorithm for each participant and condition. The LZW complexity computed from experimental data reveals a weak statistical relationship with condition (p = 0.04 one-tailed Wilcoxon test) and none with Ising temperature (r(13) = 0.13, p = 0.65), presumably because of the limited length of the BOLD time series. Similarly, we explore complexity using the block decomposition method (BDM), a more advanced method for estimating algorithmic complexity. The BDM complexity of the experimental data displays a significant correlation with Ising temperature (r(13) = 0.56, p = 0.03) and a weak but significant correlation with condition (p = 0.04, one-tailed Wilcoxon test). This study suggests that the effects of LSD increase the complexity of brain dynamics by loosening interhemispheric connectivity—especially homotopic links. In agreement with earlier work using the Ising formalism with BOLD data, we find the brain state in the placebo condition is already above the critical point, with LSD resulting in a shift further away from criticality into a more disordered state. Copyright: © 2023 Ruffini et al. This is an open access article distributed under the terms of the Creative Commons Attribution License, which permits unrestricted use, distribution, and reproduction in any medium, provided the original author and source are credited."/>
    <x v="1"/>
    <m/>
    <x v="1"/>
    <m/>
    <x v="0"/>
    <m/>
    <m/>
    <n v="2023"/>
    <n v="1"/>
    <s v="https://www.scopus.com/inward/record.uri?eid=2-s2.0-85147920589&amp;doi=10.1371%2fjournal.pcbi.1010811&amp;partnerID=40&amp;md5=0e8ad14861b6c25aedb873673fa66c54"/>
  </r>
  <r>
    <s v="Scopus_203"/>
    <b v="1"/>
    <s v="Fast Synthetic Data-Aware Log Generation for Temporal Declarative Models"/>
    <x v="0"/>
    <s v="Bergami G."/>
    <s v="Business Process Management; DFA; Graph Automata; Synthetic Data Generator"/>
    <s v="Business Process Management algorithms are heavily limited by suboptimal algorithmic implementations that cannot leverage state-of-the-art algorithms in the field of relational and graph databases. The recent interest in this discipline for various IT sectors (cybersecurity, Industry 4.0, and e-Health) calls for defining new algorithms improving the performance of existing ones. This paper focuses on generating several traces collected in a log from declarative temporal models by pre-emptively representing those as a specific type of finite state automaton: we show that this task boils down to a single-source multi-target graph traversal on such automaton where both the number of distinct paths to be visited as well as their length are bounded. This paper presents a novel algorithm running in polynomial time over the size of the declarative model represented as a graph and the desired log’s size. The final experiments show that the resulting algorithm outperforms the state-of-the-art data-aware and dataless sequence generations in business process management. © 2023 Copyright held by the owner/author(s)."/>
    <x v="2"/>
    <m/>
    <x v="1"/>
    <m/>
    <x v="0"/>
    <m/>
    <m/>
    <n v="2023"/>
    <n v="0"/>
    <s v="https://www.scopus.com/inward/record.uri?eid=2-s2.0-85163766243&amp;doi=10.1145%2f3594778.3594881&amp;partnerID=40&amp;md5=249a6b3ac947cef69ffa0431858d4697"/>
  </r>
  <r>
    <s v="Scopus_204"/>
    <b v="1"/>
    <s v="Joint Cardiac T1 Mapping and Cardiac Cine Using Manifold Modeling"/>
    <x v="1"/>
    <s v="Zou Q.; Priya S.; Nagpal P.; Jacob M."/>
    <s v="cardiac MRI; CNN; generative model; image reconstruction; manifold approach; unsupervised learning; variational autoencoder"/>
    <s v="The main focus of this work is to introduce a single free-breathing and ungated imaging protocol to jointly estimate cardiac function and myocardial (Formula presented.) maps. We reconstruct a time series of images corresponding to k-space data from a free-breathing and ungated inversion recovery gradient echo sequence using a manifold algorithm. We model each image in the time series as a non-linear function of three variables: cardiac and respiratory phases and inversion time. The non-linear function is realized using a convolutional neural networks (CNN) generator, while the CNN parameters, as well as the phase information, are estimated from the measured k-t space data. We use a dense conditional auto-encoder to estimate the cardiac and respiratory phases from the central multi-channel k-space samples acquired at each frame. The latent vectors of the auto-encoder are constrained to be bandlimited functions with appropriate frequency bands, which enables the disentanglement of the latent vectors into cardiac and respiratory phases, even when the data are acquired with intermittent inversion pulses. Once the phases are estimated, we pose the image recovery as the learning of the parameters of the CNN generator from the measured k-t space data. The learned CNN generator is used to generate synthetic data on demand by feeding it with appropriate latent vectors. The proposed approach capitalizes on the synergies between cine MRI and (Formula presented.) mapping to reduce the scan time and improve patient comfort. The framework also enables the generation of synthetic breath-held cine movies with different inversion contrasts, which improves the visualization of the myocardium. In addition, the approach also enables the estimation of the (Formula presented.) maps with specific phases, which is challenging with breath-held approaches. © 2023 by the authors."/>
    <x v="1"/>
    <m/>
    <x v="1"/>
    <m/>
    <x v="0"/>
    <m/>
    <m/>
    <n v="2023"/>
    <n v="3"/>
    <s v="https://www.scopus.com/inward/record.uri?eid=2-s2.0-85151748358&amp;doi=10.3390%2fbioengineering10030345&amp;partnerID=40&amp;md5=776a05c03dd200cca2edceb90751a340"/>
  </r>
  <r>
    <s v="Scopus_205"/>
    <b v="1"/>
    <s v="Deep convolutional generative adversarial networks for traffic data imputation encoding time series as images"/>
    <x v="0"/>
    <s v="Huang T.; Chakraborty P.; Sharma A."/>
    <s v="Deep convolutional neural networks; Generative adversarial networks; Realistic data generation; Time-dependent encoding; Traffic data imputation"/>
    <s v="Sufficient high-quality traffic data are a crucial component of various Intelligent Transportation System (ITS) applications and research related to congestion prediction, speed prediction, incident detection, and other traffic operation tasks. Nonetheless, missing traffic data are a common issue in sensor data which is inevitable due to several reasons, such as malfunctioning, poor maintenance or calibration, and intermittent communications. Such missing data issues often make data analysis and decision-making complicated and challenging. In this study, we have developed a generative adversarial network (GAN) based traffic sensor data imputation framework (TSDIGAN) to efficiently reconstruct the missing data by generating realistic synthetic data. In recent years, GANs have shown impressive success in image data generation. However, generating traffic data by taking advantage of GAN based modeling is a challenging task, since traffic data have strong time dependency. To address this problem, we propose a novel time-dependent encoding method called the Gramian Angular Summation Field (GASF) that converts the problem of traffic time-series data generation into that of image generation. We have evaluated and tested our proposed model using the benchmark dataset provided by Caltrans Performance Management Systems (PeMS). This study shows that the proposed model can significantly improve the traffic data imputation accuracy in terms of Mean Absolute Error (MAE) and Root Mean Squared Error (RMSE) compared to state-of-the-art models on the benchmark dataset. Further, the model achieves reasonably high accuracy in imputation tasks even under a very high missing data rate (&gt;50%), which shows the robustness and efficiency of the proposed model. © 2022 Tongji University and Tongji University Press"/>
    <x v="0"/>
    <s v="Transport"/>
    <x v="3"/>
    <s v="TSDIGAN"/>
    <x v="2"/>
    <b v="1"/>
    <m/>
    <n v="2023"/>
    <n v="13"/>
    <s v="https://www.scopus.com/inward/record.uri?eid=2-s2.0-85121143014&amp;doi=10.1016%2fj.ijtst.2021.10.007&amp;partnerID=40&amp;md5=f4659d71dd6d47c1e3b4acaf9dd01cce"/>
  </r>
  <r>
    <s v="Scopus_206"/>
    <b v="1"/>
    <s v="Sequence likelihood divergence for fast time series comparison"/>
    <x v="1"/>
    <s v="Huang Y.; Rotaru V.; Chattopadhyay I."/>
    <s v="Dynamic time warping; Probabilistic finite state automata; Time series clustering; Universal metric"/>
    <s v="Comparing and contrasting subtle historical patterns is central to time series analysis. Here we introduce a new approach to quantify deviations in the underlying hidden stochastic generators of sequential discrete-valued data streams. The proposed measure is universal in the sense that we can compare data streams without any feature engineering step, and without the need of any hyper-parameters. Our core idea here is the generalization of the Kullback–Leibler divergence, often used to compare probability distributions, to a notion of divergence between finite-valued ergodic stationary stochastic processes. Using this notion of process divergence, we craft a measure of deviation on finite sample paths which we call the sequence likelihood divergence (SLD) which approximates a metric on the space of the underlying generators within a well-defined class of discrete-valued stochastic processes. We compare the performance of SLD against the state of the art approaches, e.g., dynamic time warping (Petitjean et al. in Pattern Recognit 44(3):678–693, 2011) with synthetic data, real-world applications with electroencephalogram data and in gait recognition, and on diverse time-series classification problems from the University of California, Riverside time series classification archive (Thanawin Rakthanmanon and Westover). We demonstrate that the new tool is at par or better in classification accuracy, while being significantly faster in comparable implementations. Released in the publicly domain, we are hopeful that SLD will enhance the standard toolbox used in classification, clustering and inference problems in time series analysis. © 2023, The Author(s), under exclusive licence to Springer-Verlag London Ltd., part of Springer Nature."/>
    <x v="1"/>
    <m/>
    <x v="1"/>
    <m/>
    <x v="0"/>
    <m/>
    <m/>
    <n v="2023"/>
    <n v="0"/>
    <s v="https://www.scopus.com/inward/record.uri?eid=2-s2.0-85150193023&amp;doi=10.1007%2fs10115-023-01855-0&amp;partnerID=40&amp;md5=1ee29f4223298cc0e7748c841db6bc4b"/>
  </r>
  <r>
    <s v="Scopus_207"/>
    <b v="1"/>
    <s v="Swiss Army VAE: Comprehensive Sensor Data Analysis via Explainable AI"/>
    <x v="1"/>
    <s v="Helmsen J.; Baracat-Donovan B.; White R.; McCullough T."/>
    <s v="Active Learning; Anomaly Detection; Counterfactual Explainability; Explainable AI; Semi-Supervised Classification; Synthetic Data Generation; Variational Autoencoder"/>
    <s v="An integrated system for processing sensor data has been developed based on novel variational autoencoder (VAE) algorithms with explainability that significantly eases analysis of sensor data. By continuously updating a generative model of the data, the system assists users with minimal artificial intelligence (AI) training or experience to perform data analysis. The system performs an extensive range of integrated machine learning (ML) tasks: anomaly detection, active learning, model-drift detection, synthetic data generation, semi-supervised classification, and counterfactual explanation generation. When the system is provided a data schema (map of Booleans, integers, reals, categories, time series, etc.) and data set, it automatically forms a preliminary generative model of the data. The construction of the system is modular, so new data types can be added as necessary. Counterfactually explainable anomaly detection is immediately performed via sparse gradient search. This informs the user how to interactively remove or repair bad records and/or begin labeling records of interest. The addition of labels to the data allows multi-class, semi-supervised, counterfactually explainable classification via the support vector machine embedded hyperplane algorithm (SVM-EH). Once some labels are added, active learning is used to assist further labeling by suggesting data elements that are highly likely to improve classification accuracy, significantly accelerating the labeling process by trading human effort for computational cycles. In production, the system detects when its training is becoming stale and requests retraining. Classification accuracy is demonstrated to be comparable to other deep learning systems on benchmark data sets. © 2023 SPIE. All rights reserved."/>
    <x v="1"/>
    <m/>
    <x v="1"/>
    <m/>
    <x v="0"/>
    <m/>
    <m/>
    <n v="2023"/>
    <n v="1"/>
    <s v="https://www.scopus.com/inward/record.uri?eid=2-s2.0-85176500213&amp;doi=10.1117%2f12.2680317&amp;partnerID=40&amp;md5=bdbe5750e5443c50e1dbe8fb40992fa2"/>
  </r>
  <r>
    <s v="Scopus_208"/>
    <b v="1"/>
    <s v="IMPROVING MODEL IDENTIFIABILITY BY DRIVING CALIBRATION WITH STOCHASTIC INPUTS"/>
    <x v="1"/>
    <s v="Efstratiadis A.; Tsoukalas I.; Kossieris P."/>
    <s v="dependency patterns; parameter uncertainty; split-sample; stochastic simulation; synthetic data; validation"/>
    <s v="For a long time, the classical problem of identifying the optimal modeling structure and/or parameters followed the calibration-validation norm, originating from the iconic split-sample scheme by Vit Klemeš. A common feature of such approaches is their dependence on the length and representativeness of the available data. This introduces several questions since the inferred parameters are selected according to a specific subset (or subsets) of historical data, while the rest of data is used for validation. In this vein, we propose a conceptually simple approach driven by the well-known stochastic simulation paradigm, which builds upon the idea of calibrating models using alternative, yet probabilistically consistent, synthetic data. Decoupling this way, the available data now become the basis to generate stochastic inputs, as well as for model validation and parameter uncertainty assessment. This allows for embedding the stochasticity of real-world drivers (rainfall, evapotranspiration) and responses (runoff) and thus their hydrological uncertainty. Furthermore, it results to stable and robust models, as calibration is performed using long enough time series that reproduce important properties that are associated with the changing climate (e.g., long-term persistence), which are generally hidden in the short historical samples. Identifying this way, the derived parameters are optimal not only for the historical data set, but for any alternative plausible realization of the modeled processes. © 2024 American Geophysical Union. Published 2024 by John Wiley &amp; Sons, Inc."/>
    <x v="1"/>
    <m/>
    <x v="1"/>
    <m/>
    <x v="0"/>
    <m/>
    <m/>
    <n v="2023"/>
    <n v="0"/>
    <s v="https://www.scopus.com/inward/record.uri?eid=2-s2.0-85183258033&amp;doi=10.1002%2f9781119639268.ch2&amp;partnerID=40&amp;md5=d9ee513c5659b3ace08642d6a9123cf3"/>
  </r>
  <r>
    <s v="Scopus_209"/>
    <b v="1"/>
    <s v="An Adversary Model of Fraudsters' Behavior to Improve Oversampling in Credit Card Fraud Detection"/>
    <x v="1"/>
    <s v="Lunghi D.; Paldino G.M.; Caelen O.; Bontempi G."/>
    <s v="Fraud detection; imbalance learning; machine learning; oversampling; synthetic data; threat model; time series"/>
    <s v="Imbalanced learning jeopardizes the accuracy of traditional classification models, particularly for what concerns the minority class, which is often the class of interest. This paper addresses the issue of imbalanced learning in credit card fraud detection by introducing a novel approach that models fraudulent behavior as a time-dependent process. The main contribution is the design and assessment of an oversampling strategy, called 'Adversary-based Oversampling' (ADVO), which relies on modeling the temporal relationship among frauds. The strategy is implemented by two learning approaches: first, an innovative regression-based oversampling model that predicts subsequent fraudulent activities based on previous fraud features. Second, the adaptation of the state-of-the-art TimeGAN oversampling algorithm to the context of credit card fraud detection. This adaptation involves treating a sequence of frauds from the same card as a time series, from which artificial frauds' time series are generated. Experiments have been conducted using real credit card transaction data from our industrial partner, Worldline S.A, and a synthetic dataset generated by a transaction simulator for reproducibility purposes. Our findings show that an oversampling approach incorporating time-dependent modeling of frauds provides competitive results, measured against common fraud detection metrics, compared to traditional oversampling algorithms. © 2013 IEEE."/>
    <x v="1"/>
    <m/>
    <x v="1"/>
    <m/>
    <x v="0"/>
    <m/>
    <m/>
    <n v="2023"/>
    <n v="4"/>
    <s v="https://www.scopus.com/inward/record.uri?eid=2-s2.0-85179039691&amp;doi=10.1109%2fACCESS.2023.3337635&amp;partnerID=40&amp;md5=fd0caba6109de59f9ef98a03d81a0610"/>
  </r>
  <r>
    <s v="Scopus_211"/>
    <b v="1"/>
    <s v="Effects of Periodic Location Update Polling Interval on the Reconstructed Origin–Destination Matrix: A Dutch Case Study Using a Data-Driven Method"/>
    <x v="1"/>
    <s v="Eftekhar Z.; Pel A.; van Lint H."/>
    <s v="data analytics; machine learning (artificial intelligence); mobility; passive data; supervised learning; telecommuting; transportation planning analysis and application"/>
    <s v="Global System for Mobile Communications (GSM) data provides valuable insights into travel demand patterns by capturing people's consecutive locations. A major challenge, however, is how the polling interval (PI; the time between consecutive location updates) affects the accuracy in reconstructing the spatio-temporal travel patterns. Longer PIs will lead to lower accuracy and may even miss shorter activities or trips when not properly accounted for. In this paper, we analyze the effects of the PI on the ability to reconstruct an origin–destination (OD) matrix. We also propose and validate a new data-driven method that improves accuracy in case of longer PIs. The new method first learns temporal patterns in activities and trips, based on travel diaries, that are then used to infer activity-travel patterns from the (sparse) GSM traces. Both steps are data-driven thus avoiding any a priori (behavioral, temporal) assumptions. To validate the method we use synthetic data generated from a calibrated agent-based transport model. This gives us ground-truth OD patterns and full experimental control. The analysis results show that with our method it is possible to reliably reconstruct OD matrices even from very small data samples (i.e., travel diaries from a small segment of the population) that contain as little as 1% of the population’s movements. This is promising for real-life applications where the amount of empirical data is also limited. © National Academy of Sciences: Transportation Research Board 2023."/>
    <x v="1"/>
    <m/>
    <x v="1"/>
    <m/>
    <x v="0"/>
    <m/>
    <m/>
    <n v="2023"/>
    <n v="0"/>
    <s v="https://www.scopus.com/inward/record.uri?eid=2-s2.0-85169436115&amp;doi=10.1177%2f03611981231158638&amp;partnerID=40&amp;md5=5e1ac66071a2cb3a3d478e001e7a9782"/>
  </r>
  <r>
    <s v="Scopus_213"/>
    <b v="1"/>
    <s v="Maize On-Farm Stressed Area Identification Using Airborne RGB Images Derived Leaf Area Index and Canopy Height"/>
    <x v="1"/>
    <s v="Raj R.; Walker J.P.; Jagarlapudi A."/>
    <s v="APSIM; crop healthiness; drone sensing; precision agriculture"/>
    <s v="The biophysical properties of a crop are a good indicator of potential crop stress conditions. However, these visible properties cannot indicate areas exhibiting non-visible stress, e.g., early water or nutrient stress. In this research, maize crop biophysical properties including canopy height and Leaf Area Index (LAI), estimated using drone-based RGB images, were used to identify stressed areas in the farm. First, the APSIM process-based model was used to simulate temporal variation in LAI and canopy height under optimal management conditions, and thus used as a reference for estimating healthy crop parameters. The simulated LAI and canopy height were then compared with the ground-truth information to generate synthetic data for training a linear and a random forest model to identify stressed and healthy areas in the farm using drone-based data products. A Healthiness Index was developed using linear as well as random forest models for indicating the health of the crop, with a maximum correlation coefficient of 0.67 obtained between Healthiness Index during the dough stage of the crop and crop yield. Although these methods are effective in identifying stressed and non-stressed areas, they currently do not offer direct insights into the underlying causes of stress. However, this presents an opportunity for further research and improvement of the approach. © 2023 by the authors."/>
    <x v="1"/>
    <m/>
    <x v="1"/>
    <m/>
    <x v="0"/>
    <m/>
    <m/>
    <n v="2023"/>
    <n v="0"/>
    <s v="https://www.scopus.com/inward/record.uri?eid=2-s2.0-85184454968&amp;doi=10.3390%2fagriculture13071292&amp;partnerID=40&amp;md5=936d562890ddea8c68a58a641eb83321"/>
  </r>
  <r>
    <s v="Scopus_214"/>
    <b v="1"/>
    <s v="Training Deep Surrogate Models with Large Scale Online Learning"/>
    <x v="1"/>
    <s v="Meyer L.; Schouler M.; Caulk R.A.; Ribes A.; Raffin B."/>
    <s v=""/>
    <s v="The spatiotemporal resolution of Partial Differential Equations (PDEs) plays important roles in the mathematical description of the world's physical phenomena. In general, scientists and engineers solve PDEs numerically by the use of computationally demanding solvers. Recently, deep learning algorithms have emerged as a viable alternative for obtaining fast solutions for PDEs. Models are usually trained on synthetic data generated by solvers, stored on disk and read back for training. This paper advocates that relying on a traditional static dataset to train these models does not allow the full benefit of the solver to be used as a data generator. It proposes an open source online training framework1 for deep surrogate models. The framework implements several levels of parallelism focused on simultaneously generating numerical simulations and training deep neural networks. This approach suppresses the I/O and storage bottleneck associated with disk-loaded datasets, and opens the way to training on significantly larger datasets. Experiments compare the offline and online training of four surrogate models, including state-of-the-art architectures. Results indicate that exposing deep surrogate models to more dataset diversity, up to hundreds of GB, can increase model generalization capabilities. Fully connected neural networks, Fourier Neural Operator (FNO), and Message Passing PDE Solver prediction accuracy is improved by 68%, 16% and 7%, respectively. © 2023 Proceedings of Machine Learning Research. All rights reserved."/>
    <x v="1"/>
    <m/>
    <x v="1"/>
    <m/>
    <x v="0"/>
    <m/>
    <m/>
    <n v="2023"/>
    <n v="2"/>
    <s v="https://www.scopus.com/inward/record.uri?eid=2-s2.0-85174411799&amp;partnerID=40&amp;md5=e26250522144cdddb8c25da02f8fca05"/>
  </r>
  <r>
    <s v="Scopus_215"/>
    <b v="1"/>
    <s v="The Solar Ultra-Violet Imaging Telescope (SUIT) Onboard Intelligence for Flare Observations"/>
    <x v="1"/>
    <s v="Varma M.; Padinhatteri S.; Sinha S.; Tyagi A.; Burse M.; Yadav R.; Kumar G.; Ramaprakash A.; Tripathi D.; Sankarasubramanian K.; Nagaraju K.; Vadodariya K.; Tadepalli S.; Deogaonkar R.; Olekar M.; Azaruddin M.; Unnikrishnan A."/>
    <s v="Aditya-L1; Onboard intelligence; Solar flares; SUIT"/>
    <s v="Aditya-L1 is India’s first observatory-class solar space mission to study the Sun from the Lagrange L1 point. The Solar Ultra-Violet Imaging Telescope (SUIT) is one of the payloads onboard Aditya-L1. SUIT is an off-axis Ritchey–Chrétien (RC) telescope, which images the Sun onto a 4k×4k CCD covering a field-of-view of 1.5 R⊙ with a plate scale of 0.7 ″ pixel−1. One of the primary objectives of SUIT is to study the early evolution of solar flares with high temporal cadence in the near-UV wavelengths (200 – 400 nm). The SUIT onboard intelligence was developed to achieve this objective. The complete intelligence algorithm is divided into several sub-modules, each working on a specific aspect of intelligence. These are: the HEL1OS flare-trigger module: generates flare trigger using HEL1OS hard X-ray data, the flare-localization module: locates the flare on the SUIT full-disc images, the Region of Interest (RoI) tracking module: accounts for the shift in RoI coordinates caused by rotation of the Sun, auto-exposure control module: adjusts the exposure time depending upon the flare intensity for better contrast. In this article, these onboard-intelligence modules are explained in detail. The working principles of these modules are tested using available data from various existing missions and also using synthetic data, and the obtained results are presented. The modules are implemented in hardware using an Actel RTAX 2000S FPGA and are tested using a laboratory setup. From the testing, it is found that flares are successfully localized in a mean time of 40 seconds from the GOES soft X-ray catalog start time. Also, a temporal cadence of under three seconds for a single-filter flare RoI image is achieved. © 2023, The Author(s), under exclusive licence to Springer Nature B.V."/>
    <x v="1"/>
    <m/>
    <x v="1"/>
    <m/>
    <x v="0"/>
    <m/>
    <m/>
    <n v="2023"/>
    <n v="0"/>
    <s v="https://www.scopus.com/inward/record.uri?eid=2-s2.0-85147160437&amp;doi=10.1007%2fs11207-023-02108-7&amp;partnerID=40&amp;md5=bb12e0cb98e022b614cd572a5ba5f1b6"/>
  </r>
  <r>
    <s v="Scopus_216"/>
    <b v="1"/>
    <s v="Workflow Characterization of a Big Data System Model for Healthcare Through Multiformalism"/>
    <x v="1"/>
    <s v="Covioli T.; Dolci T.; Azzalini F.; Piantella D.; Barbierato E.; Gribaudo M."/>
    <s v="Big Data; healthcare data; performance evaluation; synthetic data generation"/>
    <s v="The development of technologies such as cloud computing, IoT, and social networks caused the amount of data generated daily to grow at an incredible rate, giving birth to the trend of Big Data. Big data has emerged in the healthcare field, thanks to the introduction of new tools producing massive amounts of structured and unstructured data. For this reason, medical institutions are moving towards a data-based healthcare, with the goal of leveraging this data to support clinical decision-making through suitable information systems. This comes with the need to evaluate their performance. One of the techniques commonly used is modeling, which consists in performing an evaluation of a model of the system under analysis, without actually implementing it. However, to make an adequate performance assessment of Big Data systems, we need a diversity of volumes and speeds that, due to the sensitivity of data concerning healthcare, is not available. While in other fields this problem is usually solved through the use of synthetic data generators, in healthcare these are few and not specialized in performance evaluation. Therefore, this work focuses on the creation of a synthetic data generator for evaluating the performance of a Big Data system model for healthcare. The dataset used as a reference for creating the generator is MIMIC-III, which contains the digital health records of thousands of patients collected over a time span of multiple years. First, we perform an analysis of the dataset, adopting multiple distribution fitting techniques (e.g., phase-type fitting) to model the temporal distribution of the data. Then, we develop a generator structured as a multi-module library to allow the customization of each component, specifically we propose a multiformalism model to reproduce the patient behavior inside the hospital. Finally, we test the generator by evaluating the performance in different scenarios. Through these experiments, we show the granular control that the generator offers over the synthetic data produced, and the simplicity with which it can be adapted to different uses. © 2023, The Author(s), under exclusive license to Springer Nature Switzerland AG."/>
    <x v="1"/>
    <m/>
    <x v="1"/>
    <m/>
    <x v="0"/>
    <m/>
    <m/>
    <n v="2023"/>
    <n v="1"/>
    <s v="https://www.scopus.com/inward/record.uri?eid=2-s2.0-85175951510&amp;doi=10.1007%2f978-3-031-43185-2_19&amp;partnerID=40&amp;md5=3bae73597128485445a57e115accf516"/>
  </r>
  <r>
    <s v="Scopus_217"/>
    <b v="1"/>
    <s v="State of Health Estimation of Lithium Iron Phosphate Batteries Based on Degradation Knowledge Transfer Learning"/>
    <x v="0"/>
    <s v="Lu X.; Qiu J.; Lei G.; Zhu J."/>
    <s v="Degradation modes (DMs); generative adversarial network (GAN); Li-ion battery; state of health (SOH); transfer learning"/>
    <s v="Accurate state of health (SOH) estimation constitutes a critical task for systems employing lithium-ion (Li-ion) batteries. However, many current studies that focus on data-driven SOH estimation methods ignore the battery degradation modes (DMs). This article proposes a two-stage framework to develop an SOH estimation model for Li-ion batteries considering the transferred DM knowledge. First, a battery DM regression model is designed to diagnose the contributions of three DMs by transferring the DM knowledge. Since the real and synthetic datasets are independent and identically distributed, a DM regression model trained with the synthetic dataset cannot be directly applied to the real dataset. To bridge the gap, this article proposes a deepCoral-based domain adaptation method to minimize the regression loss and domain adaptation loss between the source domain (synthetic) and the target domain (real) such that the degradation knowledge learned from the synthetic batteries can be transferred to the real batteries. The model's structure and parameters are optimized through simulation tests to improve the diagnosis accuracy. Second, we propose a new deep learning model, conditional time series generative adversarial network (CTSGAN), which can effectively preserve temporal dynamics during battery degradation. With the DM and other related conditions, a CTSGAN-based SOH estimation model is constructed, which shows good estimation performance. Finally, case studies verify the effectiveness and superiority of degradation knowledge transfer learning and the SOH estimation for synthetic and real battery datasets. © 2023 IEEE."/>
    <x v="2"/>
    <m/>
    <x v="1"/>
    <m/>
    <x v="0"/>
    <m/>
    <m/>
    <n v="2023"/>
    <n v="6"/>
    <s v="https://www.scopus.com/inward/record.uri?eid=2-s2.0-85148460703&amp;doi=10.1109%2fTTE.2023.3240617&amp;partnerID=40&amp;md5=316da339e5b101b65244b8fad71f0f43"/>
  </r>
  <r>
    <s v="Scopus_218"/>
    <b v="1"/>
    <s v="Learning Sequential Information in Task-Based fMRI for Synthetic Data Augmentation"/>
    <x v="1"/>
    <s v="Wang J.; Dvornek N.C.; Staib L.H.; Duncan J.S."/>
    <s v="Data augmentation; Functional MRI; Image synthesis; Machine learning; Medical imaging"/>
    <s v="Insufficiency of training data is a persistent issue in medical image analysis, especially for task-based functional magnetic resonance images (fMRI) with spatio-temporal imaging data acquired using specific cognitive tasks. In this paper, we propose an approach for generating synthetic fMRI sequences that can then be used to create augmented training datasets in downstream learning tasks. To synthesize high-resolution task-specific fMRI, we adapt the α-GAN structure, leveraging advantages of both GAN and variational autoencoder models, and propose different alternatives in aggregating temporal information. The synthetic images are evaluated from multiple perspectives including visualizations and an autism spectrum disorder (ASD) classification task. The results show that the synthetic task-based fMRI can provide effective data augmentation in learning the ASD classification task. © The Author(s), under exclusive license to Springer Nature Switzerland AG 2023."/>
    <x v="1"/>
    <m/>
    <x v="1"/>
    <m/>
    <x v="0"/>
    <m/>
    <m/>
    <n v="2023"/>
    <n v="0"/>
    <s v="https://www.scopus.com/inward/record.uri?eid=2-s2.0-85191357798&amp;doi=10.1007%2f978-3-031-44858-4_8&amp;partnerID=40&amp;md5=67878131dc167e46c377ad4e775ee49a"/>
  </r>
  <r>
    <s v="Scopus_219"/>
    <b v="1"/>
    <s v="Network inference from short, noisy, low time-resolution, partial measurements: Application to C. elegans neuronal calcium dynamics"/>
    <x v="1"/>
    <s v="Banerjee A.; Chandra S.; Ott E."/>
    <s v="causal inference; network inference; neural networks; surrogate data techniques; time series analysis"/>
    <s v="Network link inference from measured time series data of the behavior of dynamically interacting network nodes is an important problem with wide-ranging applications, e.g., estimating synaptic connectivity among neurons from measurements of their calcium fluorescence. Network inference methods typically begin by using the measured time series to assign to any given ordered pair of nodes a numerical score reflecting the likelihood of a directed link between those two nodes. In typical cases, the measured time series data may be subject to limitations, including limited duration, low sampling rate, observational noise, and partial nodal state measurement. However, it is unknown how the performance of link inference techniques on such datasets depends on these experimental limitations of data acquisition. Here, we utilize both synthetic data generated from coupled chaotic systems as well as experimental data obtained from Caenorhabditis elegans neural activity to systematically assess the influence of data limitations on the character of scores reflecting the likelihood of a directed link between a given node pair. We do this for three network inference techniques: Granger causality, transfer entropy, and, a machine learning-based method. Furthermore, we assess the ability of appropriate surrogate data to determine statistical confidence levels associated with the results of link-inference techniques. Copyright © 2023 the Author(s)."/>
    <x v="1"/>
    <m/>
    <x v="1"/>
    <m/>
    <x v="0"/>
    <m/>
    <m/>
    <n v="2023"/>
    <n v="8"/>
    <s v="https://www.scopus.com/inward/record.uri?eid=2-s2.0-85150315289&amp;doi=10.1073%2fpnas.2216030120&amp;partnerID=40&amp;md5=2e3132b0484922398d08475f6cbb7ab0"/>
  </r>
  <r>
    <s v="Scopus_220"/>
    <b v="1"/>
    <s v="WaveNet vocoder for prediction of time series with extreme events"/>
    <x v="0"/>
    <s v="Gromov N.V.; Levanova T.A."/>
    <s v="convolutional neural networks; extreme events; Hidmarsh–Rose neuron; machine learning; speech technologies; WaveNet"/>
    <s v="Extreme events are typically defined as rare or unpredictable events that deviate significantly from typical behavior. Despite this, objective criteria for extreme events have yet to be established. Rareness may be characterized by certain scales or spatial and temporal boundaries, while intensity is an indication of an event’s potential to cause a significant change. One of the most prominent occurrences of extreme events in both neuroscience and medicine is in the case of epileptic seizures [1]. In speech synthesis, vocoder networks like WaveNet [2] generate audio. The model is a multi-layer convolutional neural network that functions as a causal filter and doesn’t predict the future. Due to this quality, the vocoder may have potential in time series prediction. Audio time series can be regarded as a dynamic system characterized by unpredictable switching regimes. For instance, transitioning from one letter to another can result in significant deviations in amplitude, similar to extreme events. This network receives r previous input counts known as a receptive field, and uses them to predict the next sample. The network is tree-like in structure, with exponentially increasing distances between subsequent layers of inputs. This is a necessary feature since the receptive field r is usually quite large, on the order of one or two thousand. Without this exponential increase in distance, the number of layers would depend linearly on r. Recurrent neural networks pose a challenge in optimizing the loss function when predicting time series sequences, as they tend to predict samples very similar to the previous one, causing the network to converge towards the mode. However, in a convolutional network, the output to the model will be longer due to the large receptive field. In the case of sound analysis, for instance, multiple oscillations occur within a given timeframe and the network does not elevate any specific sample. The study used artificial data generated from two coupled Hidmarsh–Rose neurons with chemical synaptic couplings. The observed variable was determined by the biological significance of the system, specifically the total membrane potential. The results exhibited extreme events across various coupling parameter values. Based on prior research [3], a numerical standard was selected for the events. The WaveNet vocoder model exhibits a 91% accuracy rate and 82% recall rate when forecasting extreme events of the same width as the prediction. It is noteworthy that recall is crucial in the forecast of extreme events since it identifies instances where the model predicted falsely that an extreme event would not occur. © 2023, Human Stem Cell Institute. All rights reserved."/>
    <x v="2"/>
    <m/>
    <x v="1"/>
    <m/>
    <x v="0"/>
    <m/>
    <m/>
    <n v="2023"/>
    <n v="0"/>
    <s v="https://www.scopus.com/inward/record.uri?eid=2-s2.0-85186431467&amp;doi=10.17816%2fgc623433&amp;partnerID=40&amp;md5=f1c00faa140b5a1ce907ca448c9039d0"/>
  </r>
  <r>
    <s v="Scopus_224"/>
    <b v="1"/>
    <s v="Unfavorable geology recognition in front of shallow tunnel face using machine learning"/>
    <x v="1"/>
    <s v="Zhao C.; Mahmoudi E.; Luo M.; Jiang M.; Lin P."/>
    <s v="Machine learning; Mechanized tunneling; Pattern recognition; Sensor arrangement; Unfavorable geology"/>
    <s v="Subsoil profile mapping is typically based on spatially discrete borehole logs obtained from site geotechnical investigations. During the mapping, soil information between two boreholes is indeed unknown and must be interpolated. The interpolation is not always able to identify geological anomalies, posing additional risks to tunneling. To supplement this need, this study develops a time-efficient pattern recognition framework for detecting potential geological anomalies ahead of the tunnel face during the advancement of Tunnel Boring Machine (TBM). Three basic unfavorable geology scenarios are defined, including a soil type change with varying inclination, an interlayer, and a boulder. A series of three-dimensional finite element shallow tunneling models are built to generate synthetic spatial and temporal data of ground settlements and pore water pressures during tunneling with respect to the three basic scenarios. Three machine learning methods, i.e., random forest (RF), support vector machine (SVM), and artificial neural network (ANN) are developed to recognize the geological anomalies using inputs comprised of the synthetic data combined with Gaussian noise that is added to enhance regularization and model robustness. The result shows that the proposed pattern recognition approach exhibits a powerful capability in classifying the unfavorable geology as early as 4.5-8D (D represents tunnel diameter) ahead of the target anomalies. Finally, the efficiency and effectiveness of the proposed pattern recognition framework are demonstrated in a real tunneling project. This study is of value in the mitigation of tunneling risks. © 2023 Elsevier Ltd"/>
    <x v="1"/>
    <m/>
    <x v="1"/>
    <m/>
    <x v="0"/>
    <m/>
    <m/>
    <n v="2023"/>
    <n v="17"/>
    <s v="https://www.scopus.com/inward/record.uri?eid=2-s2.0-85148540523&amp;doi=10.1016%2fj.compgeo.2023.105313&amp;partnerID=40&amp;md5=6d444e2d4079c29501d65c052c2f4d93"/>
  </r>
  <r>
    <s v="Scopus_227"/>
    <b v="1"/>
    <s v="Generative AI Enables the Detection of Autism Using EEG Signals"/>
    <x v="0"/>
    <s v="Li Y.; Liao I.Y.; Zhong N.; Toshihiro F.; Wang Y.; Wang S."/>
    <s v="Denoising Diffusion Probability Model (DDPM); electroencephalogram (EEG); synthetic data"/>
    <s v="In disease detection, generative models for data augmentation offer a potential solution to the challenges posed by limited high-quality electroencephalogram (EEG) data. The study proposes a temporal-spatial feature-aware denoising diffusion probabilistic model (DDPM), termed TF-DDPM, as an EEG time-series augmentation framework for autism research. The module for predicting noise is CCA-UNet based on the channel correlation-based attention (CCA) mechanism, which considers the spatial and temporal correlation between channels, and uses depthwise separable convolution instead of traditional convolution, thereby suppressing the interference from irrelevant channels. Visualization and binary classification results on synthetic signals indicate that proposed method generates higher quality synthetic data compared to Generative Adversarial Networks (GAN) and DDPM. © 2023, The Author(s), under exclusive license to Springer Nature Singapore Pte Ltd."/>
    <x v="0"/>
    <s v="Health"/>
    <x v="3"/>
    <s v="TF-DDPM"/>
    <x v="6"/>
    <b v="1"/>
    <m/>
    <n v="2023"/>
    <n v="0"/>
    <s v="https://www.scopus.com/inward/record.uri?eid=2-s2.0-85180553581&amp;doi=10.1007%2f978-981-99-8565-4_35&amp;partnerID=40&amp;md5=f17864ace454b563ac6bec5606d4d4f3"/>
  </r>
  <r>
    <s v="Scopus_228"/>
    <b v="1"/>
    <s v="The Detection of Date Shifting in Real-World Data"/>
    <x v="1"/>
    <s v="Evans L.; London J.W.; Palchuk M.B."/>
    <s v="data quality; electronic health record; real-world data; secondary use"/>
    <s v="Objectives âAnalysis of health care real-world data (RWD) provides an opportunity to observe the actual patient diagnostic, treatment, and outcome events. However, researchers should understand the possible limitations of RWD. In particular, the dates in these data may be shifted from their actual values, which might affect the validity of study conclusions. Methods âA methodology for detecting the presence of shifted dates in RWD was developed by considering various approaches to confirm the expected occurrences of medical events, including unique temporal occurrences as well as recurring seasonal or weekday patterns in diagnoses or procedures. Diagnosis and procedure data was obtained from 71 U.S. health care data provider organizations (HCOs), members of the TriNetX global research network. Synthetic data was generated for various degrees of date shifting corresponding to the diagnoses and procedures studied, yielding the resulting patterns when various degrees of shifting (including no shift) were applied. These patterns were compared with those produced for each HCO to predict the presence and degree of date shifting. These predictions were compared with statements of date shifting by the originating HCOs to determine the predictive accuracy of the methods studied. Results âTwenty-eight of the 71 HCOs analyzed were predicted by methodology and confirmed by their data providers to have shifted data. Likewise, 39 were predicted and confirmed to not have shifted data. With four HCOs, agreement between predicted and stated date shifting status was not obtained. The occurrence of routine medical exams, only happening during weekdays, for these U.S. HCOs was most predictive (0.92 correlation coefficient) of the presence or absence of date shifting. Conclusion âThe presence of date shifting for U.S. HCOs may be reliably detected assessing whether the routine exams should always occur on weekdays. © 2023 Georg Thieme Verlag. All rights reserved."/>
    <x v="1"/>
    <m/>
    <x v="1"/>
    <m/>
    <x v="0"/>
    <m/>
    <m/>
    <n v="2023"/>
    <n v="0"/>
    <s v="https://www.scopus.com/inward/record.uri?eid=2-s2.0-85172739952&amp;doi=10.1055%2fa-2130-2197&amp;partnerID=40&amp;md5=6a7290ad1750a261fa189381a5500274"/>
  </r>
  <r>
    <s v="Scopus_229"/>
    <b v="1"/>
    <s v="Data Augmentation for Pseudo-Time Series Using Generative Adversarial Networks"/>
    <x v="1"/>
    <s v="Salmi Z.; Junior J.L.S."/>
    <s v="Data augmentation; Generative Adversarial Networks (GANs); Long Short-Term Memory (LSTM); Pseudo time series"/>
    <s v="Data augmentation techniques have been developed to address the challenge of acquiring large and diverse datasets for training machine learning models. In this paper, the focus is on time series data and proposing a Generative Adversarial Network (GAN) architecture based on Long Short-Term Memory (LSTM) for generating synthetic pseudo-time series data. The dataset is preprocessed by normalizing the series lengths and then designing the LSTM-GAN architecture, which consists of a generator network and a discriminator network. The generator network uses an LSTM layer to generate synthetic time series data, while the discriminator network distinguishes between real and synthetic data. LSTM-GAN is trained using an adversarial approach and update the network parameters iteratively. To evaluate the quality of the generated data, the original and synthetic data are compared using metrics such as silhouette score, Mean Squared Error (MSE), and Root Mean Squared Error (RMSE). Our results show that the LSTM-GAN is capable of generating synthetic time series data that closely resembles the real data, as evidenced by similar silhouette score and low MSE and RMSE values. This work contributes to the field of data augmentation for time series data and demonstrates the effectiveness of GANs in generating realistic and complex time series data. © 2023 Copyright for this paper by its authors. Use permitted under Creative Commons License Attribution 4.0 International (CC BY 4.0). CEUR Workshop Proceedings (CEUR-WS.org)"/>
    <x v="1"/>
    <m/>
    <x v="1"/>
    <m/>
    <x v="0"/>
    <m/>
    <m/>
    <n v="2023"/>
    <n v="0"/>
    <s v="https://www.scopus.com/inward/record.uri?eid=2-s2.0-85175793076&amp;partnerID=40&amp;md5=a11371735ac63ea81812359049a71343"/>
  </r>
  <r>
    <s v="Scopus_230"/>
    <b v="1"/>
    <s v="IH-TCGAN: Time-Series Conditional Generative Adversarial Network with Improved Hausdorff Distance for Synthesizing Intention Recognition Data"/>
    <x v="0"/>
    <s v="Wang S.; Wang G.; Fu Q.; Song Y.; Liu J."/>
    <s v="data augmentation; generative adversarial network; Hausdorff distance; intention recognition; multivariate time series"/>
    <s v="As military technology continues to evolve and the amount of situational information available on the battlefield continues to increase, data-driven deep learning methods are becoming the primary method for air target intention recognition. Deep learning is based on a large amount of high quality data; however, in the field of intention recognition, it often faces key problems such as low data volume and unbalanced datasets due to insufficient real-world scenarios. To address these problems, we propose a new method called time-series conditional generative adversarial network with improved Hausdorff distance (IH-TCGAN). The innovation of the method is mainly reflected in three aspects: (1) Use of a transverter to map real and synthetic data into the same manifold so that they have the same intrinsic dimension; (2) Addition of a restorer and a classifier in the network structure to ensure that the model can generate high-quality multiclass temporal data; (3) An improved Hausdorff distance is proposed that can measure the time order differences between multivariate time-series data and make the generated results more reasonable. We conduct experiments using two time-series datasets, evaluate the results using various performance metrics, and visualize the results using visualization techniques. The experimental results show that IH-TCGAN is able to generate synthetic data similar to the real data and has significant advantages in the generation of time series data. © 2023 by the authors."/>
    <x v="0"/>
    <m/>
    <x v="3"/>
    <s v="IH-TCGAN"/>
    <x v="2"/>
    <b v="1"/>
    <m/>
    <n v="2023"/>
    <n v="0"/>
    <s v="https://www.scopus.com/inward/record.uri?eid=2-s2.0-85160437131&amp;doi=10.3390%2fe25050781&amp;partnerID=40&amp;md5=567afae0d82fde3dc0c5e9b5a514d80b"/>
  </r>
  <r>
    <s v="Scopus_231"/>
    <b v="1"/>
    <s v="Change Point Detection via Synthetic Signals"/>
    <x v="1"/>
    <s v="Huang T.-J.; Zhou Q.-L.; Ye H.-J.; Zhan D.-C."/>
    <s v="Change Point Detection; Multivariate Series; Synthetic Signals"/>
    <s v="Detecting change points in time series data is a widely acknowledged challenge with diverse applications, in which the data obtained from measured values is often characterized by complex compositions, and the availability of real data is typically limited. However, current detection algorithms often depend on domain-specific data to achieve better performance or are restricted to analyzing single variant series, limiting their applicability. In this paper, we introduce a novel approach to change point detection that eliminates the requirement for collecting supervised data. Initially, we train a discriminant model using artificially generated synthetic signals comprising a combination of intricate patterns and random noise. This discriminant model is designed to predict the number of change points, and the synthetic data set encompasses a wide range of patterns observed in real data and offers significant advantages in terms of diversity and data volume. The trained discriminant model is then applied in conjunction with the ClaSP method for change point detection. To fully exploit multivariate series information, we propose a simple yet useful weighted-merging method that improves detection performance by aggregating change point votes within each time gap. Experimental results demonstrate the superiority of our Detection Model via Synthetic Signals (DMSS) compared to the original ClaSP method, demonstrating exceptional performance on the Human Activity Segmentation dataset. © 2023, The Author(s), under exclusive license to Springer Nature Switzerland AG."/>
    <x v="1"/>
    <m/>
    <x v="1"/>
    <m/>
    <x v="0"/>
    <m/>
    <m/>
    <n v="2023"/>
    <n v="0"/>
    <s v="https://www.scopus.com/inward/record.uri?eid=2-s2.0-85180788987&amp;doi=10.1007%2f978-3-031-49896-1_3&amp;partnerID=40&amp;md5=22679798d7fa4a4d256952c0f38d4431"/>
  </r>
  <r>
    <s v="Scopus_233"/>
    <b v="1"/>
    <s v="Legacy effects in radial tree growth are rarely significant after accounting for biological memory"/>
    <x v="0"/>
    <s v="Klesse S.; Babst F.; Evans M.E.K.; Hurley A.; Pappas C.; Peters R.L."/>
    <s v="auto-correlation; biological memory; lag effect; recovery; resilience; superposed epoch analysis; synthetic data; tree rings"/>
    <s v="Drought legacies in radial tree growth are an important feature of variability in biomass accumulation and are widely used to characterize forest resilience to climate change. Defined as a deviation from normal growth, the statistical significance of legacy effects depends on the definition of “normal”—expected growth under average conditions—which has not received sufficient scrutiny. We re-examined legacy effect analyses using the International Tree-Ring Data Bank (ITRDB) and then produced synthetic tree-ring data to disentangle four key variables influencing the magnitude of legacy effects. We hypothesized that legacy effects (i) are mainly influenced by the auto-correlation of the radial growth time series (phi), (ii) depend on climate-growth cross-correlation (rho), (iii) are directly proportional to the inherent variability of the growth time series (standard deviation, SD), and (iv) scale with the chosen extreme event threshold. Using a data simulation approach, we were able to reproduce observed lag patterns, demonstrating that legacy effects are a direct outcome of ubiquitous biological memory. We found that stronger legacy effects for conifers compared to angiosperms is a consequence of their higher auto-correlation, and that the detectability of legacy effects following rare drought events at individual sites is compromised by strong background stochasticity. Synthesis. We propose two pathways forward to improve the assessment and interpretation of legacy effects: First, we highlight the need to account for auto-correlated residuals of climate-growth regression models a posteriori, thereby retrospectively adjusting expectations for “normal” growth variability. Alternatively, we recommend including lagged climate variables in regression models a priori. By doing so, the magnitude of detected legacy effects is greatly reduced and biological memory is directly attributed to antecedent climatic drivers. We argue that future analyses should focus on understanding the functional reasons for how and why key statistical parameters describing this biological memory differ across species and sites. These two pathways should also stimulate improved process-based representation of vegetation carbon dynamics in mechanistic models. © 2022 The Authors. Journal of Ecology © 2022 British Ecological Society."/>
    <x v="2"/>
    <m/>
    <x v="1"/>
    <m/>
    <x v="0"/>
    <m/>
    <m/>
    <n v="2023"/>
    <n v="11"/>
    <s v="https://www.scopus.com/inward/record.uri?eid=2-s2.0-85144050807&amp;doi=10.1111%2f1365-2745.14045&amp;partnerID=40&amp;md5=2b82939753e538a1ea5d01d4a274c5f7"/>
  </r>
  <r>
    <s v="Scopus_234"/>
    <b v="0"/>
    <s v="2023 8th International Conference on Biomedical Signal and Image Processing, ICBIP 2023"/>
    <x v="0"/>
    <s v=""/>
    <s v=""/>
    <s v="The proceedings contain 22 papers. The topics discussed include: skin lesion classification based on involution neural networks with Triplet++ attention generator; ocular disease recognition and classification using TripleGAN; a transformer-based method for skin fungi identification from fluorescent images; edge computing-based cloud platform for snakebite assisted diagnosis; classification of a pressing movement by background removed single-photon calcium image sequences; an automatic classification framework using multi-modal deep learning for lung diseases; ADHD classification based on fMRI spatial-temporal features using monofractal and multifractal dimensions; an investigation of segment anything model (SAM) on uterus segmentation; enhanced U2 -Net framework for pulmonary airway segmentation in CT; diagnosis of thyroid nodule based on multi-scale Se-Segnet and Resnet50; an efficient tongue segmentation method using synthetic data based on Fourier transform and FASSP; tumor segmentation in weakly paired anatomical and functional MRI images with multimodal information fusion: tumor segmentation in MRI images with multimodal fusion; mechanical properties and experimental validation of serial pneumatic artificial muscle system; and the sitting and lying posture recognition via pressure information based on unconstrained flexible pressure sensor."/>
    <x v="1"/>
    <m/>
    <x v="1"/>
    <m/>
    <x v="0"/>
    <m/>
    <m/>
    <n v="2023"/>
    <n v="0"/>
    <s v="https://www.scopus.com/inward/record.uri?eid=2-s2.0-85175960511&amp;partnerID=40&amp;md5=ce73236cdd3c97dbbc0e02d2a32d12aa"/>
  </r>
  <r>
    <s v="Scopus_235"/>
    <b v="1"/>
    <s v="A novel multi-level framework for anomaly detection in time series data"/>
    <x v="1"/>
    <s v="Zhou Y.; Ren H.; Zhao D.; Li Z.; Pedrycz W."/>
    <s v="Anomaly detection; Information granules of higher type and higher order; Principe of justifiable granularity; Time series"/>
    <s v="Anomaly detection is a challenging problem in science and engineering that appeals to numerous scholars. It is of great relevance to detect anomalies and analyze their potential implications. In this study, a multi-level anomaly detection framework with information granules of higher type and higher order is developed based on the principle of justifiable granularity and Fuzzy C-Means (FCM) clustering algorithm, including two different types of approaches, namely abstract level approach (ALA) and detailed level approach (DLA). The ALA approach is implemented at a comparatively abstract level (viz., level-1), in which two distinct types of information granules of order-1 (viz., information granules of type-1 and type-2) are employed for anomaly detection. The DLA approach is formulated and derived from the ALA approach at a more detailed level (viz., level-2), which generates more detailed information granules, namely information granules of order-2, through successive splitting information granules and the FCM clustering algorithm to refine the problem at various levels. Furthermore, a similarity measurement algorithm is designed for anomaly detection utilizing information granules of higher type and higher order. Comprehensive performance indexes are produced to quantify the performance of the proposed framework compared with the methods of two single-level approaches and two multi-level approaches. Synthetic data and several real-world data coming from various areas are engaged to demonstrate and support the superiority of the proposed approaches over other classical methods in terms of detection accuracy and data anomaly resolution. © 2022, The Author(s), under exclusive licence to Springer Science+Business Media, LLC, part of Springer Nature."/>
    <x v="1"/>
    <m/>
    <x v="1"/>
    <m/>
    <x v="0"/>
    <m/>
    <m/>
    <n v="2023"/>
    <n v="4"/>
    <s v="https://www.scopus.com/inward/record.uri?eid=2-s2.0-85136940473&amp;doi=10.1007%2fs10489-022-04016-y&amp;partnerID=40&amp;md5=c95ed64ec121cce26f79b38bce2ecba6"/>
  </r>
  <r>
    <s v="Scopus_236"/>
    <b v="1"/>
    <s v="Using Time-Series Generative Adversarial Networks to Synthesize Sensing Data for Pest Incidence Forecasting on Sustainable Agriculture"/>
    <x v="0"/>
    <s v="Tai C.-Y.; Wang W.-J.; Huang Y.-M."/>
    <s v="data augmentation; deep learning; generative adversarial network (GAN); pest forecasting; time series"/>
    <s v="A sufficient amount of data is crucial for high-performance and accurate trend prediction. However, it is difficult and time-consuming to collect agricultural data over long periods of time; the consequence of such difficulty is datasets that are characterized by missing data. In this study we use a time-series generative adversarial network (TimeGAN) to synthesize multivariate agricultural sensing data and train RNN (Recurrent Neural Network), LSTM (Long Short-Term Memory), and GRU (Gated Recurrent Unit) neural network prediction models on the original and generated data to predict future pest populations. After our experiment, the data generated using TimeGAN and the original data have the smallest EC value in the GRU model, which is 9.86. The results show that the generative model effectively synthesizes multivariate agricultural sensing data and can be used to make up for the lack of actual data. The pest prediction model trained on synthetic data using time-series data generation yields results that are similar to that of the model trained on actual data. Accurate prediction of pest populations would represent a breakthrough in allowing for accurate and timely pest control. © 2023 by the authors."/>
    <x v="0"/>
    <s v="Agriculture"/>
    <x v="0"/>
    <s v="TimeGAN"/>
    <x v="0"/>
    <m/>
    <m/>
    <n v="2023"/>
    <n v="9"/>
    <s v="https://www.scopus.com/inward/record.uri?eid=2-s2.0-85160742181&amp;doi=10.3390%2fsu15107834&amp;partnerID=40&amp;md5=252372d0081032f0b1d5cfcef3210c53"/>
  </r>
  <r>
    <s v="Scopus_237"/>
    <b v="1"/>
    <s v="A generalized framework for drought monitoring across Central European grassland gradients with Sentinel-2 time series"/>
    <x v="1"/>
    <s v="Kowalski K.; Okujeni A.; Hostert P."/>
    <s v="Climate change; Fractional cover; LUCAS; Non-photosynthetic vegetation; NPV; Photosynthetic vegetation; PV; Soil; Soil moisture; Spectral unmixing; Standardized Precipitation Evapotranspiration Index; Support vector regression; Time series"/>
    <s v="Fractional cover time series of photosynthetic vegetation (PV), non-photosynthetic vegetation (NPV), and soil from remote sensing provide essential detail to understand how grasslands are affected by recent and future drought periods in the 21st century. In this regard, Sentinel-2A/B offer frequent large-area observations, which have not yet been fully exploited for a spatially continuous drought monitoring of highly dynamic Central European grasslands. In this study, we developed a generalized drought monitoring framework for Central European grasslands linking Sentinel-2 data, field survey information, and spectral unmixing. We first implemented a consistent and repeatable strategy to obtain a grassland spectral library supported by the Europe-wide Land Use/Cover Area frame statistical Survey (LUCAS) and multitemporal Sentinel-2 data. Our library captured the spectral variability of PV, NPV, and soil cover from 12 grassland areas distributed along typical environmental and land use gradients of Central Europe. We trained a generalized regression-based unmixing model with synthetic data generated from the spectral library and compared fractional cover estimates to a multitemporal reference dataset. PV, NPV, and soil were estimated with good accuracy, achieving MAEs of 6.54%, 13.7%, and 12.2%, respectively. Local unmixing models trained on area-specific library subsets were overall outperformed by the generalized model highlighting the value of a comprehensive grassland library for generalized spectral unmixing. Based on fractional cover time series from 2017 to 2021, we calculated time series of the grassland-specific Normalized Difference Fraction Index (NDFI) capturing proportions of NPV and soil relative to PV. Comparison of annual growing season drought metrics derived from the NDFI to annual meteorological drought statistics from the Standardized Precipitation Evapotranspiration Index (SPEI) as well as the Soil Moisture Index (SMI) revealed widespread drought impacts on grasslands during the persistent drought period in Central Europe from 2018 to 2020. While impacts on grasslands overall closely followed meteorological and soil drought conditions, regionally varying drought metrics underline that local to regional environmental and hydrological conditions shaped the drought response of Central European grasslands. Our study emphasizes the value of combining Sentinel-2 data, field survey information, and spectral unmixing to enable drought monitoring across grassland gradients of Central Europe with Sentinel-2 time series. © 2023 The Authors"/>
    <x v="1"/>
    <m/>
    <x v="1"/>
    <m/>
    <x v="0"/>
    <m/>
    <m/>
    <n v="2023"/>
    <n v="11"/>
    <s v="https://www.scopus.com/inward/record.uri?eid=2-s2.0-85145969929&amp;doi=10.1016%2fj.rse.2022.113449&amp;partnerID=40&amp;md5=5fab2c4726ae261f3c8278f577531fb4"/>
  </r>
  <r>
    <s v="Scopus_240"/>
    <b v="1"/>
    <s v="Noise cleaning the precision matrix of short time series"/>
    <x v="1"/>
    <s v="Ibáñez-Berganza M.; Lucibello C.; Santucci F.; Gili T.; Gabrielli A."/>
    <s v=""/>
    <s v="We present a comparison between various algorithms of inference of covariance and precision matrices in small data sets of real vectors of the typical length and dimension of human brain activity time series retrieved by functional magnetic resonance imaging (fMRI). Assuming a Gaussian model underlying the neural activity, the problem consists of denoising the empirically observed matrices to obtain a better estimator of the (unknown) true precision and covariance matrices. We consider several standard noise-cleaning algorithms and compare them on two types of data sets. The first type consists of synthetic time series sampled from a generative Gaussian model of which we can vary the fraction of dimensions per sample q and the strength of off-diagonal correlations. The second type consists of time series of fMRI brain activity of human subjects at rest. The reliability of each algorithm is assessed in terms of test-set likelihood and, in the case of synthetic data, of the distance from the true precision matrix. We observe that the so-called optimal rotationally invariant estimator, based on random matrix theory, leads to a significantly lower distance from the true precision matrix in synthetic data and higher test likelihood in natural fMRI data. We propose a variant of the optimal rotationally invariant estimator in which one of its parameters is optimzed by cross-validation. In the severe undersampling regime (large q) typical of fMRI series, it outperforms all the other estimators. We furthermore propose a simple algorithm based on an iterative likelihood gradient ascent, leading to very accurate estimations in weakly correlated synthetic data sets. © 2023 American Physical Society."/>
    <x v="1"/>
    <m/>
    <x v="1"/>
    <m/>
    <x v="0"/>
    <m/>
    <m/>
    <n v="2023"/>
    <n v="0"/>
    <s v="https://www.scopus.com/inward/record.uri?eid=2-s2.0-85171696338&amp;doi=10.1103%2fPhysRevE.108.024313&amp;partnerID=40&amp;md5=2c2024b5a6f8b5832abf21158a52b166"/>
  </r>
  <r>
    <s v="Scopus_241"/>
    <b v="1"/>
    <s v="Exploring the potential of thermal infrared remote sensing to improve a snowpack model through an observing system simulation experiment"/>
    <x v="1"/>
    <s v="Alonso-González E.; Gascoin S.; Arioli S.; Picard G."/>
    <s v=""/>
    <s v="The assimilation of data from Earth observation satellites into numerical models is considered to be the path forward to estimate snow cover distribution in mountain catchments, providing accurate information on the mountainous snow water equivalent (SWE). The land surface temperature (LST) can be observed from space, but its potential to improve SWE simulations remains underexplored. This is likely due to the insufficient temporal or spatial resolution offered by the current thermal infrared (TIR) missions. However, three planned missions will provide global-scale TIR data at much higher spatiotemporal resolution in the coming years. To investigate the value of TIR data to improve SWE estimation, we developed a synthetic data assimilation (DA) experiment at five snow-dominated sites covering a latitudinal gradient in the Northern Hemisphere. We generated synthetic true LST and SWE series by forcing an energy balance snowpack model with the ERA5-Land reanalysis. We used this synthetic true LST to recover the synthetic true SWE from a degraded version of ERA5-Land. We defined different observation scenarios to emulate the revisiting times of Landsat 8 (16ĝ€¯d) and the Thermal infraRed Imaging Satellite for High-resolution Natural resource Assessment (TRISHNA) (3ĝ€¯d) while accounting for cloud cover. We replicated the experiments 100 times at each experimental site to assess the robustness of the assimilation process with respect to cloud cover under both revisiting scenarios. We performed the assimilation using two different approaches: a sequential scheme (particle filter) and a smoother (particle batch smoother). The results show that LST DA using the smoother reduced the normalized root mean square error (nRMSE) of the SWE simulations from 61ĝ€¯% (open loop) to 17ĝ€¯% and 13ĝ€¯% for 16ĝ€¯d revisit and 3ĝ€¯d revisit respectively in the absence of clouds. We found similar but higher nRMSE values by removing observations due to cloud cover but with a substantial increase in the standard deviation of the nRMSE of the replicates, highlighting the importance of revisiting times in the stability of the assimilation performance. The smoother largely outperformed the particle filter algorithm, suggesting that the capability of a smoother to propagate the information along the season is key to exploit LST information for snow modelling. Finally, we have compared the benefit of assimilating LST with synthetic observations of fractional snow cover area (FSCA). LST DA performed better than FSCA DA in all the study sites, suggesting that the information provided by LST is not limited to the duration of the snow season. These results suggest that the LST data assimilation has an underappreciated potential to improve snowpack simulations and highlight the value of upcoming TIR missions to advance snow hydrology.  © Copyright: "/>
    <x v="1"/>
    <m/>
    <x v="1"/>
    <m/>
    <x v="0"/>
    <m/>
    <m/>
    <n v="2023"/>
    <n v="2"/>
    <s v="https://www.scopus.com/inward/record.uri?eid=2-s2.0-85171135804&amp;doi=10.5194%2ftc-17-3329-2023&amp;partnerID=40&amp;md5=402a9812e8c4f8eb2e8be4e7cba7e5db"/>
  </r>
  <r>
    <s v="Scopus_242"/>
    <b v="1"/>
    <s v="Exploring the Impact of Synthetic Data on Human Activity Recognition Tasks"/>
    <x v="0"/>
    <s v="de Souza M.D.; Silva C.R., Jr.; Quintino J.; Santos A.L.; da Silva F.Q.B.; Zanchettin C."/>
    <s v="Generative models; Human Activity Recognition; Synthetic data; Wearable devices"/>
    <s v="This paper investigates the potential of synthetic data in enhancing the performance of Machine Learning classifiers. Our focus lies primarily on the Human Activity Recognition task, specifically through wearable device sensors. We analyze the performance of three Generative Adversarial Networks (GANs) and a Diffuse model, considering fidelity, diversity, and generalization metrics. In addition, we assess the relationship between the addition of synthetic samples to the training data and the impact of imbalanced classes on the generative model in the production of synthetic samples. We also introduce a novel GAN designed to generate synthetic samples of time series data from wearable devices. After conducting nearly 400 experiments, our results suggest that synthetic samples can significantly improve the performance of Machine Learning models when real data are scarce. More importantly, our findings underline that data quality precedes the quantity of synthetic data added to training samples. © 2023 The Authors. Published by Elsevier B.V."/>
    <x v="2"/>
    <m/>
    <x v="1"/>
    <m/>
    <x v="0"/>
    <m/>
    <m/>
    <n v="2023"/>
    <n v="1"/>
    <s v="https://www.scopus.com/inward/record.uri?eid=2-s2.0-85175834058&amp;doi=10.1016%2fj.procs.2023.08.203&amp;partnerID=40&amp;md5=1beb441754f879c2c9af6cc64e92fda8"/>
  </r>
  <r>
    <s v="Scopus_243"/>
    <b v="1"/>
    <s v="Causal Recurrent Variational Autoencoder for Medical Time Series Generation"/>
    <x v="0"/>
    <s v="Li H.; Yu S.; Principe J."/>
    <s v=""/>
    <s v="We propose causal recurrent variational autoencoder (CR-VAE), a novel generative model that is able to learn a Granger causal graph from a multivariate time series x and incorporates the underlying causal mechanism into its data generation process. Distinct to the classical recurrent VAEs, our CR-VAE uses a multi-head decoder, in which the p-th head is responsible for generating the p-th dimension of x (i.e., xp). By imposing a sparsity-inducing penalty on the weights (of the decoder) and encouraging specific sets of weights to be zero, our CR-VAE learns a sparse adjacency matrix that encodes causal relations between all pairs of variables. Thanks to this causal matrix, our decoder strictly obeys the underlying principles of Granger causality, thereby making the data generating process transparent. We develop a two-stage approach to train the overall objective. Empirically, we evaluate the behavior of our model in synthetic data and two real-world human brain datasets involving, respectively, the electroencephalography (EEG) signals and the functional magnetic resonance imaging (fMRI) data. Our model consistently outperforms state-of-the-art time series generative models both qualitatively and quantitatively. Moreover, it also discovers a faithful causal graph with similar or improved accuracy over existing Granger causality-based causal inference methods. Code of CR-VAE is publicly available at https://github.com/hongmingli1995/CR-VAE. Copyright © 2023, Association for the Advancement of Artificial Intelligence (www.aaai.org). All rights reserved."/>
    <x v="0"/>
    <m/>
    <x v="3"/>
    <s v="CR-VAE"/>
    <x v="4"/>
    <b v="1"/>
    <m/>
    <n v="2023"/>
    <n v="10"/>
    <s v="https://www.scopus.com/inward/record.uri?eid=2-s2.0-85168239476&amp;partnerID=40&amp;md5=1039fe1a90a58c46c1a3e45117d75f8b"/>
  </r>
  <r>
    <s v="Scopus_244"/>
    <b v="1"/>
    <s v="Summer sea ice drift tracking and variation analysis in Fram Strait from 2011 to 2020; [2011-2020 年弗拉姆海峡夏季海冰漂移跟踪及变化分析]"/>
    <x v="1"/>
    <s v="Fang Y.; Wang X.; Chen Z.; Li G.; Hui F.; Cheng X."/>
    <s v="A-KAZE algorithm; Fram Strait; Sea ice drift; Summer; Time series MODIS data"/>
    <s v="Accurate sea ice drift information in Fram Strait plays important roles in quantifying the sea ice export through Fram Strait and reducing the uncertainty of the Arctic sea ice loss estimation. Due to the limitations of data sources and algorithms, the existing methods show poor performance in summer sea ice drift retrieval. In this study, a summer daily sea ice drift monitoring method based on time series MODIS data and A-KAZE algorithm was proposed. Furthermore, daily sea ice motions in Fram Strait for 2011—2020 summers (April to September) were retrieved based on the proposed method and the characteristics of sea ice motion in Fram Strait for these ten years were analyzed based on the tracking results. The proposed method was evaluated over a portion of Fram Strait from April 29 to May 5, 2020. The results showed that the proposed method outperformed the classic MCC algorithm in sea ice drift retrieval, with velocity and direction RMSE decreases of 2.13 km • d_1 (73%) and 10° (38%), respectively. Furthermore, the proposed method retrieved more sea ice drift vectors with larger spatial coverage compared with the displacements SIFT and SURF algorithms retrieved. Meanwhile, compared with the daily sea ice motion vectors generated with daily synthetic data, the motion vectors obtained by the proposed method using time series MODIS images covered more areas, with an average increase of 862. 62 kmz (nearly 16 times), which demonstrated that the proposed method greatly reduced the cloud effect on optical data. Furthermore, it was found that the spatial distribution of sea ice velocity in Fram Strait for the last ten years is relatively consistent, showing that the ice velocity in the south of the Strait is higher than that in the north, and the velocity away from the coast is higher than that in the near shore. The annual average summer sea ice velocity in Fram Strait does not show a significant increase or decrease trend, but it shows a downward trend from April to July and an upward trend from August to September. The proposed method provides new idea for daily sea ice drift monitoring in summer and the analysis on summer sea ice velocity in Fram Strait for the last ten years is applicable to the researches such as rapid change of Arctic sea ice. © 2023 Science Press. All rights reserved."/>
    <x v="1"/>
    <m/>
    <x v="1"/>
    <m/>
    <x v="0"/>
    <m/>
    <m/>
    <n v="2023"/>
    <n v="1"/>
    <s v="https://www.scopus.com/inward/record.uri?eid=2-s2.0-85170276427&amp;doi=10.6038%2fcjg2022Q0025&amp;partnerID=40&amp;md5=fa3efbc473a76c6ab7df9acf3e643bee"/>
  </r>
  <r>
    <s v="Scopus_245"/>
    <b v="1"/>
    <s v="Contextual uncertainty assessments for InSAR-based deformation retrieval using an ensemble approach"/>
    <x v="1"/>
    <s v="Olsen K.M.; Calef M.T.; Agram P.S."/>
    <s v="Deformation; Ensemble methods; InSAR; Synthetic data; Time series analysis; Uncertainty estimate"/>
    <s v="InSAR and associated analytic methods enable relative surface deformation measurements from low Earth orbit with a potential accuracy of centimeters to millimeters. However, assessing the actual accuracy can be quite difficult. The analytic methods are complicated enough that naïve analytic error propagation is infeasible, and, in many settings, InSAR practitioners lack sufficient ground truth to assess results. Phase noise due to partial decorrelation from changes in the scattering properties of the ground is a prominent source of accuracy loss. In this paper we present a method to assess the loss of precision due to this component of phase noise. The proposed method consists of generating synthetic data stacks whose statistical properties match those of the actual input SAR data stacks, and then using the synthetic data for an ensemble calculation. The spread of the results of the ensemble calculation indicates the loss of precision. We show examples of the ensemble analysis at a mining operation in South Africa, and demonstrate the ability to estimate the precision of two InSAR deformation retrieval methods on a point-by-point and epoch-by-epoch basis. © 2023"/>
    <x v="1"/>
    <m/>
    <x v="1"/>
    <m/>
    <x v="0"/>
    <m/>
    <m/>
    <n v="2023"/>
    <n v="2"/>
    <s v="https://www.scopus.com/inward/record.uri?eid=2-s2.0-85146934674&amp;doi=10.1016%2fj.rse.2023.113456&amp;partnerID=40&amp;md5=ec2dc9bf8a858506c08b9f46f3e7af12"/>
  </r>
  <r>
    <s v="Scopus_247"/>
    <b v="1"/>
    <s v="Generative Adversarial Networks applied to synthetic financial scenarios generation"/>
    <x v="0"/>
    <s v="Rizzato M.; Wallart J.; Geissler C.; Morizet N.; Boumlaik N."/>
    <s v="Conditional data augmentation; Deep neural networks; Financial scenarios; Generative Adversarial Networks; Risk management; Time series generation"/>
    <s v="In this paper, we introduce Jinkou, a GAN-based algorithm that allows for the conditional generation of synthetic multivariate time series. The set of variables whose distribution is to be replicated include specific variables taking different values for different objects, as well state variables describing the state of the world, common to all objects at a given date and potentially influential on the specific features. The conditioning process is specified at inference time, and only involves state variables; it simply consists in setting lower and/or upper bounds on their values. The generative model is trained as an un-conditioned generator and is agnostic of any scenario the user might set at inference time. The use case considered in this pilot study is of interest for the financial industry: the generator produces random samples of the instrument-specific features over time (e.g their price, size or the risk for securities). Such generation is conditioned on user-defined macroeconomic assumptions/scenarios involving global variables, such as inflation, oil prices or interest rates. We introduce numerical metrics to assess the statistical closeness between the two multivariate distributions of historical and artificial data. As proof of concept, we test the proposed algorithm by reproducing the value variation for two possible portfolios, Energy and Financial, conditioned on scenarios for which a consensus is present in the community. Jinkou allows us to recover some classical stylized facts about the financial markets, this ability constituting a proof of its efficiency. © 2023 Elsevier B.V."/>
    <x v="0"/>
    <s v="Finance"/>
    <x v="3"/>
    <s v="Jinkou"/>
    <x v="2"/>
    <b v="1"/>
    <m/>
    <n v="2023"/>
    <n v="1"/>
    <s v="https://www.scopus.com/inward/record.uri?eid=2-s2.0-85161035535&amp;doi=10.1016%2fj.physa.2023.128899&amp;partnerID=40&amp;md5=286c50c11353d522f389f53abe74e2f1"/>
  </r>
  <r>
    <s v="Scopus_248"/>
    <b v="1"/>
    <s v="Challenges in identifying simple pattern-forming mechanisms in the development of settlements using demographic data"/>
    <x v="1"/>
    <s v="Prokop B.; Gelens L.; Pelz P.F.; Friesen J."/>
    <s v=""/>
    <s v="The rapid increase of population and settlement structures in the Global South during recent decades has motivated the development of suitable models to describe their formation and evolution. Such settlement formation has been previously suggested to be dynamically driven by simple pattern-forming mechanisms. Here, we explore the use of a data-driven white-box approach, called SINDy, to discover differential equation models directly from available spatiotemporal demographic data for three representative regions of the Global South. We show that the current resolution and observation time of the available data are insufficient to uncover relevant pattern-forming mechanisms in settlement development. Using synthetic data generated with a generic pattern-forming model, the Allen-Cahn equation, we characterize what the requirements are for spatial and temporal resolution, as well as observation time, to successfully identify possible model system equations. Overall, the study provides a theoretical framework for the analysis of large-scale geographical and/or ecological systems, and it motivates further improvements in optimization approaches and data collection.  © 2023 American Physical Society. "/>
    <x v="1"/>
    <m/>
    <x v="1"/>
    <m/>
    <x v="0"/>
    <m/>
    <m/>
    <n v="2023"/>
    <n v="3"/>
    <s v="https://www.scopus.com/inward/record.uri?eid=2-s2.0-85163564918&amp;doi=10.1103%2fPhysRevE.107.064305&amp;partnerID=40&amp;md5=012716ac5713d670bf5bb39c372eb5c7"/>
  </r>
  <r>
    <s v="Scopus_249"/>
    <b v="1"/>
    <s v="Rapid high-fidelity T*2 mapping using single-shot overlapping-echo acquisition and deep learning reconstruction"/>
    <x v="1"/>
    <s v="Yang Q.; Ma L.; Zhou Z.; Bao J.; Yang Q.; Huang H.; Cai S.; He H.; Chen Z.; Zhong J.; Cai C."/>
    <s v="BOLD FMRI; deep learning; overlapping-echo acquisition; single shot; T2* mapping"/>
    <s v="Purpose: To develop and evaluate a single-shot quantitative MRI technique called GRE-MOLED (gradient-echo multiple overlapping-echo detachment) for rapid (Formula presented.) mapping. Methods: In GRE-MOLED, multiple echoes with different TEs are generated and captured in a single shot of the k-space through MOLED encoding and EPI readout. A deep neural network, trained by synthetic data, was employed for end-to-end parametric mapping from overlapping-echo signals. GRE-MOLED uses pure GRE acquisition with a single echo train to deliver (Formula presented.) maps less than 90 ms per slice. The self-registered B0 information modulated in image phase was utilized for distortion-corrected parametric mapping. The proposed method was evaluated in phantoms, healthy volunteers, and task-based FMRI experiments. Results: The quantitative results of GRE-MOLED (Formula presented.) mapping demonstrated good agreement with those obtained from the multi-echo GRE method (Pearson's correlation coefficient = 0.991 and 0.973 for phantom and in vivo brains, respectively). High intrasubject repeatability (coefficient of variation &lt;1.0%) were also achieved in scan–rescan test. Enabled by deep learning reconstruction, GRE-MOLED showed excellent robustness to geometric distortion, noise, and random subject motion. Compared to the conventional FMRI approach, GRE-MOLED also achieved a higher temporal SNR and BOLD sensitivity in task-based FMRI. Conclusion: GRE-MOLED is a new real-time technique for (Formula presented.) quantification with high efficiency and quality, and it has the potential to be a better quantitative BOLD detection method. © 2023 International Society for Magnetic Resonance in Medicine."/>
    <x v="1"/>
    <m/>
    <x v="1"/>
    <m/>
    <x v="0"/>
    <m/>
    <m/>
    <n v="2023"/>
    <n v="3"/>
    <s v="https://www.scopus.com/inward/record.uri?eid=2-s2.0-85147038332&amp;doi=10.1002%2fmrm.29585&amp;partnerID=40&amp;md5=0d7ca00e2f8a369ad33f4d7898765090"/>
  </r>
  <r>
    <s v="Scopus_250"/>
    <b v="0"/>
    <s v="SACMAT 2023 - Proceedings of the 28th ACM Symposium on Access Control Models and Technologies"/>
    <x v="2"/>
    <s v=""/>
    <s v=""/>
    <s v="The proceedings contain 25 papers. The topics discussed include: access control vulnerabilities in network protocol implementations: how attackers exploit them and what to do about it; a framework for privacy-preserving white-box anomaly detection using a lattice-based access control; privacy-preserving multi-party access control for third-party UAV services; federated synthetic data generation with stronger security guarantees; APETEEt — secure enforcement of ABAC policies using trusted execution environment; how to raise a robot — beyond access control constraints in assistive humanoid robots; integrating spatio-temporal authorization with generic cloud-based software architecture for Internet of Things devices; non-repudiable secure logging system for the web; synthesizing and analyzing attribute-based access control model generated from natural language policy statements; and security analysis of access control policies for smart homes."/>
    <x v="1"/>
    <m/>
    <x v="1"/>
    <m/>
    <x v="0"/>
    <m/>
    <m/>
    <n v="2023"/>
    <n v="0"/>
    <s v="https://www.scopus.com/inward/record.uri?eid=2-s2.0-85161214640&amp;partnerID=40&amp;md5=c3fe4cf52d27602fd585d5e010a77a7f"/>
  </r>
  <r>
    <s v="Scopus_253"/>
    <b v="1"/>
    <s v="Desensitization method of meteorological data based on differential privacy protection"/>
    <x v="1"/>
    <s v="Zhang F.; Zhang Y.; Zhang X."/>
    <s v="Data augmentation; Data desensitization; Deep learning; Generative adversarial network"/>
    <s v="Artificial intelligence (AI) profoundly affects the research of meteorology. As an AI method, deep learning greatly improves the accuracy of weather forecasting. Deep learning training requires a lot of data, while the collection of meteorological data faces some problems, such as the long collection cycle, the high cost, and the desensitization requirement. We propose a deep learning model called MDPGAN (Meteorology Differential Privacy Generative Adversarial Network), which introduces a differential privacy framework to reduce the risk of identifying real data by querying synthetic data. The MDPGAN model can generate synthetic weather data with similar statistical characteristics to real weather data. The data generated by the MDPGAN model meets the requirements of data augmentation and data desensitization at the same time. In this paper, the meteorological data set of Kennedy Airport published by NOAA (National Oceanic and Atmospheric Administration) was used for the experiments of the MDPGAN model. The reliability and validity of generated meteorological data were analyzed and tested. The comparison between the generated data and the real data shows that they have similar statistical characteristics, and the synthetic data has achieved good results in the time series prediction of temperature changes. The MDPGAN model provides a convenient tool for the meteorology researches based on deep learning, which can automatically generate a large amount of safe and reliable data, especially suitable for the meteorology researches with small sample data. © 2023 Elsevier Ltd"/>
    <x v="1"/>
    <m/>
    <x v="1"/>
    <m/>
    <x v="0"/>
    <m/>
    <m/>
    <n v="2023"/>
    <n v="0"/>
    <s v="https://www.scopus.com/inward/record.uri?eid=2-s2.0-85146696884&amp;doi=10.1016%2fj.jclepro.2023.136117&amp;partnerID=40&amp;md5=81e08b75a2df65184a2cb8057b0cb4c8"/>
  </r>
  <r>
    <s v="Scopus_254"/>
    <b v="1"/>
    <s v="Predict, Refine, Synthesize: Self-Guiding Diffusion Models for Probabilistic Time Series Forecasting"/>
    <x v="0"/>
    <s v="Kollovieh M.; Ansari A.F.; Bohlke-Schneider M.; Zschiegner J.; Wang H.; Wang Y."/>
    <s v=""/>
    <s v="Diffusion models have achieved state-of-the-art performance in generative modeling tasks across various domains. Prior works on time series diffusion models have primarily focused on developing conditional models tailored to specific forecasting or imputation tasks. In this work, we explore the potential of task-agnostic, unconditional diffusion models for several time series applications. We propose TSDiff, an unconditionally-trained diffusion model for time series. Our proposed self-guidance mechanism enables conditioning TSDiff for downstream tasks during inference, without requiring auxiliary networks or altering the training procedure. We demonstrate the effectiveness of our method on three different time series tasks: forecasting, refinement, and synthetic data generation. First, we show that TSDiff is competitive with several task-specific conditional forecasting methods (predict). Second, we leverage the learned implicit probability density of TSDiff to iteratively refine the predictions of base forecasters with reduced computational overhead over reverse diffusion (refine). Notably, the generative performance of the model remains intact - downstream forecasters trained on synthetic samples from TSDiff outperform forecasters that are trained on samples from other state-of-the-art generative time series models, occasionally even outperforming models trained on real data (synthesize). © 2023 Neural information processing systems foundation. All rights reserved."/>
    <x v="0"/>
    <m/>
    <x v="3"/>
    <s v="TSDiff"/>
    <x v="6"/>
    <b v="1"/>
    <m/>
    <n v="2023"/>
    <n v="5"/>
    <s v="https://www.scopus.com/inward/record.uri?eid=2-s2.0-85187638334&amp;partnerID=40&amp;md5=07d7b2b86489cf63a36cfc2c813f7d2a"/>
  </r>
  <r>
    <s v="Scopus_255"/>
    <b v="0"/>
    <s v="Proceedings - 22nd IEEE International Conference on Machine Learning and Applications, ICMLA 2023"/>
    <x v="2"/>
    <s v=""/>
    <s v=""/>
    <s v="The proceedings contain 331 papers. The topics discussed include: METFORC: classification with meta-learning and multimodal stratified time series forest; exploring the faithfulness of synthetic data by generative models; few-shot image classification for rare ocular disease with an ensemble of pretrained feature extractors and a statistical classifier; SAttisUNet: UNet-like Swin transformer with attentive skip connections for enhanced medical image segmentation; benchmarking communicative reinforcement learning frameworks on multi-robot cooperative tasks; vision transformer-based classification for lung and colon cancer using histopathology images; relevant instance segmentation in American football practice images to aid risky tackle detection; optimizing multi commodity flow problem under uncertainty: a deep reinforcement learning approach; and temporal-based action graph with sequential pattern mining for churn detection: a Playtika case study."/>
    <x v="1"/>
    <m/>
    <x v="1"/>
    <m/>
    <x v="0"/>
    <m/>
    <m/>
    <n v="2023"/>
    <n v="0"/>
    <s v="https://www.scopus.com/inward/record.uri?eid=2-s2.0-85190089085&amp;partnerID=40&amp;md5=b30cb66797812124e07085c23f6e3e18"/>
  </r>
  <r>
    <s v="Scopus_256"/>
    <b v="1"/>
    <s v="A Framework for Evaluating Synthetic Electronic Health Records"/>
    <x v="0"/>
    <s v="Budu E.; Soliman A.; Etminani K.; Rögnvaldsson T."/>
    <s v="Electronic Health Records; evaluation; Synthetic data"/>
    <s v="Synthetic data generation can be applied to Electronic Health Records (EHRs) to obtain synthetic versions that do not compromise patients' privacy. However, the proliferation of synthetic data generation techniques has led to the introduction of a wide variety of methods for evaluating the quality of generated data. This makes the task of evaluating generated data from different models challenging as there is no consensus on the methods used. Hence the need for standard ways of evaluating the generated data. In addition, the available methods do not assess whether dependencies between different variables are maintained in the synthetic data. Furthermore, synthetic time series EHRs (patient encounters) are not well investigated, as the available methods do not consider the temporality of patient encounters. In this work, we present an overview of evaluation methods and propose an evaluation framework to guide the evaluation of synthetic EHRs. © 2023 European Federation for Medical Informatics (EFMI) and IOS Press."/>
    <x v="2"/>
    <m/>
    <x v="1"/>
    <m/>
    <x v="0"/>
    <m/>
    <m/>
    <n v="2023"/>
    <n v="1"/>
    <s v="https://www.scopus.com/inward/record.uri?eid=2-s2.0-85159759461&amp;doi=10.3233%2fSHTI230149&amp;partnerID=40&amp;md5=163c2b442d58a63eeae96d5d9d1782f7"/>
  </r>
  <r>
    <s v="Scopus_257"/>
    <b v="1"/>
    <s v="GlucoSynth: Generating Differentially-Private Synthetic Glucose Traces"/>
    <x v="0"/>
    <s v="Lamp J.; Derdzinski M.; Hannemann C.; van der Linden J.; Feng L.; Wang T.; Evans D."/>
    <s v=""/>
    <s v="We focus on the problem of generating high-quality, private synthetic glucose traces, a task generalizable to many other time series sources. Existing methods for time series data synthesis, such as those using Generative Adversarial Networks (GANs), are not able to capture the innate characteristics of glucose data and cannot provide any formal privacy guarantees without severely degrading the utility of the synthetic data. In this paper we present GlucoSynth, a novel privacy-preserving GAN framework to generate synthetic glucose traces. The core intuition behind our approach is to conserve relationships amongst motifs (glucose events) within the traces, in addition to temporal dynamics. Our framework incorporates differential privacy mechanisms to provide strong formal privacy guarantees. We provide a comprehensive evaluation on the real-world utility of the data using 1.2 million glucose traces; GlucoSynth outperforms all previous methods in its ability to generate high-quality synthetic glucose traces with strong privacy guarantees. © 2023 Neural information processing systems foundation. All rights reserved."/>
    <x v="0"/>
    <s v="Health"/>
    <x v="3"/>
    <s v="GlucoSynth"/>
    <x v="2"/>
    <b v="1"/>
    <m/>
    <n v="2023"/>
    <n v="0"/>
    <s v="https://www.scopus.com/inward/record.uri?eid=2-s2.0-85191200860&amp;partnerID=40&amp;md5=bd84cd958168c947372fae47d90ddc9d"/>
  </r>
  <r>
    <s v="Scopus_258"/>
    <b v="1"/>
    <s v="Classifying Gamma-Ray Burst X-Ray Afterglows with a Variational Autoencoder"/>
    <x v="0"/>
    <s v="Ayache E.; Laskar T."/>
    <s v=""/>
    <s v="Today, over 1500 gamma-ray burst (GRB) afterglows have been observed by The Neil Gehrels Swift Observatory, with light curves displaying different morphologies in the succession of decay regimes with time. We explore prospects for acquiring physical inference from ML models by investigating the presence of different classes in the morphology of GRB afterglow X-ray light curves. We carry out unsupervised classification of Swift-XRT time-series data using a variational autoencoder. We evaluate our model’s ability to identify different morphological classes by carrying out training on synthetic data. The generative aspect of the model can provide physical insight by highlighting the discriminative features in the light curves. We compare the classification results obtained with the traditional functional-form-based classification, and investigate the resulting level of segregation in the data set. We find that the data is segregated in the latent space according to traditional morphology. However, the observed gradual transition in between over-densities unifies the prevalent classification of GRBs based on their X-ray data into a single continuum, suggesting that light curves of different types should be unified under a single model. © 2023, The Author(s), under exclusive license to Springer Nature Switzerland AG."/>
    <x v="2"/>
    <m/>
    <x v="1"/>
    <m/>
    <x v="0"/>
    <m/>
    <m/>
    <n v="2023"/>
    <n v="0"/>
    <s v="https://www.scopus.com/inward/record.uri?eid=2-s2.0-85175958621&amp;doi=10.1007%2f978-3-031-34167-0_17&amp;partnerID=40&amp;md5=eecae7b7c777e836496bdc487c760f2f"/>
  </r>
  <r>
    <s v="Scopus_259"/>
    <b v="1"/>
    <s v="TWIN: Personalized Clinical Trial Digital Twin Generation"/>
    <x v="0"/>
    <s v="Das T.; Wang Z.; Sun J."/>
    <s v="clinical trial; digital twin; synthetic data"/>
    <s v="Clinical trial digital twins are virtual patients that reflect personal characteristics in a high degree of granularity and can be used to simulate various patient outcomes under different conditions. With the growth of clinical trial databases captured by Electronic Data Capture (EDC) systems, there is a growing interest in using machine learning models to generate digital twins. This can benefit the drug development process by reducing the sample size required for participant recruitment, improving patient outcome predictive modeling, and mitigating privacy risks when sharing synthetic clinical trial data. However, prior research has mainly focused on generating Electronic Healthcare Records (EHRs), which often assume large training data and do not account for personalized synthetic patient record generation. In this paper, we propose a sample-efficient method TWIN for generating personalized clinical trial digital twins. TWIN can produce digital twins of patient-level clinical trial records with high fidelity to the targeting participant's record and preserves the temporal relations across visits and events. We compare our method with various baselines for generating real-world patient-level clinical trial data. The results show that TWIN generates synthetic trial data with high fidelity to facilitate patient outcome predictions in low-data scenarios and strong privacy protection against real patients from the trials.  © 2023 ACM."/>
    <x v="0"/>
    <s v="Health"/>
    <x v="3"/>
    <s v="TWIN"/>
    <x v="0"/>
    <b v="1"/>
    <m/>
    <n v="2023"/>
    <n v="7"/>
    <s v="https://www.scopus.com/inward/record.uri?eid=2-s2.0-85165129918&amp;doi=10.1145%2f3580305.3599534&amp;partnerID=40&amp;md5=7138bc01f71786804ade2e36aed38b23"/>
  </r>
  <r>
    <s v="Scopus_260"/>
    <b v="1"/>
    <s v="Task-Oriented Prediction and Communication Co-Design for Haptic Communications"/>
    <x v="1"/>
    <s v="Kizilkaya B.; She C.; Zhao G.; Imran M.A."/>
    <s v="Communication system reliability; prediction methods; resource management"/>
    <s v="Prediction has recently been considered as a promising approach to meet low-latency and high-reliability requirements in long-distance haptic communications. However, most of the existing methods did not take features of tasks and the relationship between prediction and communication into account. In this paper, we propose a task-oriented prediction and communication co-design framework, where the reliability of the system depends on prediction errors and packet losses in communications. The goal is to minimize the required radio resources subject to the low-latency and high-reliability requirements of various tasks. Specifically, we consider the just noticeable difference (JND) as a performance metric for the haptic communication system. We collect experiment data from a real-world teleoperation testbed and use time-series generative adversarial networks (TimeGAN) to generate a large amount of synthetic data. This allows us to obtain the relationship between the JND threshold, prediction horizon, and the overall reliability including communication reliability and prediction reliability. We take 5G New Radio as an example to demonstrate the proposed framework and optimize bandwidth allocation and data rates of devices. Our numerical and experimental results show that the proposed framework can reduce wireless resource consumption up to 77.80% compared with a task-agnostic benchmark.  © 1967-2012 IEEE."/>
    <x v="1"/>
    <m/>
    <x v="1"/>
    <m/>
    <x v="0"/>
    <m/>
    <m/>
    <n v="2023"/>
    <n v="3"/>
    <s v="https://www.scopus.com/inward/record.uri?eid=2-s2.0-85149387190&amp;doi=10.1109%2fTVT.2023.3247442&amp;partnerID=40&amp;md5=9e6620057b6d04c283e9925f3d0bdece"/>
  </r>
  <r>
    <s v="Scopus_261"/>
    <b v="1"/>
    <s v="Adversarial learning of permanent seismic deformation from GNSS coordinate timeseries"/>
    <x v="1"/>
    <s v="Clavijo J.J.; Martínez J.F."/>
    <s v="Adversarial learning; Generative models; GNSS; Seismic displacement"/>
    <s v="Deformation produced by an earthquake has a wide variety of forms. Therefore, there are a variety of models for quantifying the amount of deformation observed on GNSS coordinate timeseries, each of them based on different assumptions about the underlying mechanism that generates the data. Hence, it is of interest to look for methods relying on minimal assumptions about the observed position series. In this work we propose a semiparametric method, based on adversarial learning, to perform inference of the permanent seismic deformation. The only assumption made is that the probability distributions of GNSS fixed-length coordinate series for periods with and without observable seismic deformation differs mainly in the permanent deformation, represented by an additive scaled heaviside function. A dataset based on the series of GNSS coordinates published by the Nevada Geodetic Laboratory was built, and an adversarial model was trained over this dataset. In order to train the algorithm, an initial labeling of the samples was conducted using time, position an magnitude information of seismic events from the USGS database. It was shown that learning was possible with the available real data, and multiple sanity checks were run, showing consistency of the offset estimations compared with a trajectory model based estimator and with published offsets for well studied events on the South American active margin. To assess the capabilities of the method in a more controlled environment, further experiments were conducted on synthetic data. Those experiments confirmed that the presence of postseismic transient signals does not impede learning. As a derivative, our proposal allows to refine imperfect initial estimations for the presence/absence of seismic deformation. © 2023 Elsevier Ltd"/>
    <x v="1"/>
    <m/>
    <x v="1"/>
    <m/>
    <x v="0"/>
    <m/>
    <m/>
    <n v="2023"/>
    <n v="0"/>
    <s v="https://www.scopus.com/inward/record.uri?eid=2-s2.0-85152111310&amp;doi=10.1016%2fj.cageo.2023.105344&amp;partnerID=40&amp;md5=3759bbcece2bc14ff14825ad452685a3"/>
  </r>
  <r>
    <s v="Scopus_262"/>
    <b v="1"/>
    <s v="A Data-Driven Method to Monitor Carbon Dioxide Emissions of Coal-Fired Power Plants"/>
    <x v="1"/>
    <s v="Zhou S.; He H.; Zhang L.; Zhao W.; Wang F."/>
    <s v="CO&lt;sub&gt;2&lt;/sub&gt;; coal-fired power plant; data-driven; deep learning; emission"/>
    <s v="Reducing CO (Formula presented.) emissions from coal-fired power plants is an urgent global issue. Effective and precise monitoring of CO (Formula presented.) emissions is a prerequisite for optimizing electricity production processes and achieving such reductions. To obtain the high temporal resolution emissions status of power plants, a lot of research has been done. Currently, typical solutions are utilizing Continuous Emission Monitoring System (CEMS) to measure CO (Formula presented.) emissions. However, these methods are too expensive and complicated because they require the installation of a large number of devices and require periodic maintenance to obtain accurate measurements. According to this limitation, this paper attempts to provide a novel data-driven method using net power generation to achieve near-real-time monitoring. First, we study the key elements of CO (Formula presented.) emissions from coal-fired power plants (CFPPs) in depth and design a regression and physical variable model-based emission simulator. We then present Emission Estimation Network (EEN), a heterogeneous network-based deep learning model, to estimate CO (Formula presented.) emissions from CFPPs in near-real-time. We use artificial data generated by the simulator to train it and apply a few real-world datasets to complete the adaptation. The experimental results show that our proposal is a competitive approach that not only has accurate measurements but is also easy to implement. © 2023 by the authors."/>
    <x v="1"/>
    <m/>
    <x v="1"/>
    <m/>
    <x v="0"/>
    <m/>
    <m/>
    <n v="2023"/>
    <n v="8"/>
    <s v="https://www.scopus.com/inward/record.uri?eid=2-s2.0-85149166999&amp;doi=10.3390%2fen16041646&amp;partnerID=40&amp;md5=ee8d8a06397f715c7fe52727fa430f01"/>
  </r>
  <r>
    <s v="Scopus_264"/>
    <b v="1"/>
    <s v="Colocation Datacenter Customer Power Usage Forecasting Using Synthetic Data and Integration of Macroeconomic Indicators"/>
    <x v="0"/>
    <s v="Zarayeneh N.; Sankaranarayanasamy M.; Mavaie P.; Thapliyal O.; Singh P.; Vennelakanti R."/>
    <s v="Data center; data synthesis; forecasting; macroeconomic indicators; resource allocation; Time-series analysis"/>
    <s v="Colocation data centers play a pivotal role in the digital era, serving as the backbone for a diverse range of businesses, from startups to large enterprises. The global data center construction market, which reached an approximate value of US 218.88 billion in 2021, is experiencing unprecedented growth. This surge can be attributed to the ever-increasing volume of data, propelled by economic advancements and population expansion. Consequently, long-term private equity firms and real estate investment trusts (REITs) are increasingly drawn to data center investments for their attributes of transparency and accountability. However, data centers face challenges in terms of project lead times and budget constraints, particularly during expansion phases. In response to these challenges, we propose an innovative power forecasting system that takes into account both internal and external demand signals, leading to more accurate and realistic predictions. These predictions serve as valuable guides for resource allocation and utilization. The system lever- ages a combination of data generation, deep learning (DL), and time-series analysis methods, and later, we use it in our future work to proactively address issues such as supply shortages, ensure the maintenance of Service Level Agreements (SLAs), and optimize resource usage. We synthesized a comprehensive dataset tailored to the data center environment using the small dataset provided by S&amp;P Global. This dataset was enriched with macroeconomic data to capture external influences accurately. Subsequently, we conducted a rigorous evaluation, testing various machine learning models, including linear models, transformer-based models, and a multivariate LSTM model. Our experiments revealed that the PatchTST model outperformed the others, providing the most reliable and precise results. The implementation of advanced analytics further enhances energy efficiency, optimizes equipment utilization, and maximizes the effective utilization of floor space within data centers. Furthermore, efficient resource allocation, guided by the power forecasting system, ensures that customer demands are met promptly and effectively.  © 2023 IEEE."/>
    <x v="2"/>
    <m/>
    <x v="1"/>
    <m/>
    <x v="0"/>
    <m/>
    <m/>
    <n v="2023"/>
    <n v="0"/>
    <s v="https://www.scopus.com/inward/record.uri?eid=2-s2.0-85184985591&amp;doi=10.1109%2fBigData59044.2023.10386414&amp;partnerID=40&amp;md5=5b21dc7fd4df44b16bbe859710408fc2"/>
  </r>
  <r>
    <s v="Scopus_265"/>
    <b v="1"/>
    <s v="Data-driven generation of 4D velocity profiles in the aneurysmal ascending aorta"/>
    <x v="0"/>
    <s v="Saitta S.; Maga L.; Armour C.; Votta E.; O'Regan D.P.; Salmasi M.Y.; Athanasiou T.; Weinsaft J.W.; Xu X.Y.; Pirola S.; Redaelli A."/>
    <s v="4D Flow magnetic resonance imaging; Aortic velocity profile; Ascending aortic aneurysm; Inflow boundary conditions; Statistical shape modeling"/>
    <s v="Background and Objective: Numerical simulations of blood flow are a valuable tool to investigate the pathophysiology of ascending thoratic aortic aneurysms (ATAA). To accurately reproduce in vivo hemodynamics, computational fluid dynamics (CFD) models must employ realistic inflow boundary conditions (BCs). However, the limited availability of in vivo velocity measurements, still makes researchers resort to idealized BCs. The aim of this study was to generate and thoroughly characterize a large dataset of synthetic 4D aortic velocity profiles sampled on a 2D cross-section along the ascending aorta with features similar to clinical cohorts of patients with ATAA. Methods: Time-resolved 3D phase contrast magnetic resonance (4D flow MRI) scans of 30 subjects with ATAA were processed through in-house code to extract anatomically consistent cross-sectional planes along the ascending aorta, ensuring spatial alignment among all planes and interpolating all velocity fields to a reference configuration. Velocity profiles of the clinical cohort were extensively characterized by computing flow morphology descriptors of both spatial and temporal features. By exploiting principal component analysis (PCA), a statistical shape model (SSM) of 4D aortic velocity profiles was built and a dataset of 437 synthetic cases with realistic properties was generated. Results: Comparison between clinical and synthetic datasets showed that the synthetic data presented similar characteristics as the clinical population in terms of key morphological parameters. The average velocity profile qualitatively resembled a parabolic-shaped profile, but was quantitatively characterized by more complex flow patterns which an idealized profile would not replicate. Statistically significant correlations were found between PCA principal modes of variation and flow descriptors. Conclusions: We built a data-driven generative model of 4D aortic inlet velocity profiles, suitable to be used in computational studies of blood flow. The proposed software system also allows to map any of the generated velocity profiles to the inlet plane of any virtual subject given its coordinate set. © 2023 The Authors"/>
    <x v="2"/>
    <m/>
    <x v="1"/>
    <m/>
    <x v="0"/>
    <m/>
    <m/>
    <n v="2023"/>
    <n v="7"/>
    <s v="https://www.scopus.com/inward/record.uri?eid=2-s2.0-85149821245&amp;doi=10.1016%2fj.cmpb.2023.107468&amp;partnerID=40&amp;md5=f7635e9cbf3c5d7daf2280df20e027d6"/>
  </r>
  <r>
    <s v="Scopus_266"/>
    <b v="1"/>
    <s v="Smart Grid Theft Detection Based on Hybrid Multi-Time Scale Neural Network"/>
    <x v="1"/>
    <s v="Sun Y.; Sun X.; Hu T.; Zhu L."/>
    <s v="deep learning; electricity theft detection; imbalance data; smart grid; time GAN"/>
    <s v="Despite the widespread use of artificial intelligence-based methods in detecting electricity theft by smart grid customers, current methods suffer from two main flaws: a limited amount of data on electricity theft customers compared to that on normal customers and an imbalanced dataset that can significantly affect the accuracy of the detection method. Additionally, most existing methods for detecting electricity theft rely solely on one-dimensional electricity consumption data, which fails to capture the periodicity of consumption and overlooks the temporal correlation of customers’ electricity consumption based on their weekly, monthly, or other time scales. To address the mentioned issues, this paper proposes a novel approach that first employed a time series generative adversarial network to balance the dataset by generating synthetic data for electricity theft customers. Then, a hybrid multi-time-scale neural network-based model was utilized to extract customers’ features and a CatBoost classifier was applied to achieve classification. Experiments were conducted on a real-world smart meter dataset obtained from the State Grid Corporation of China. The results demonstrated that the proposed method could detect electricity theft by customers with a precision rate of 96.64%, a recall rate of 96.87%, and a significantly reduced false detection rate of 3.77%. © 2023 by the authors."/>
    <x v="1"/>
    <m/>
    <x v="1"/>
    <m/>
    <x v="0"/>
    <m/>
    <m/>
    <n v="2023"/>
    <n v="2"/>
    <s v="https://www.scopus.com/inward/record.uri?eid=2-s2.0-85159349629&amp;doi=10.3390%2fapp13095710&amp;partnerID=40&amp;md5=a2e10a8b025c930ac61a78e2975b0f7e"/>
  </r>
  <r>
    <s v="Scopus_267"/>
    <b v="1"/>
    <s v="An Augmentation-agnostic Semantic Preserving Technique for Data Generation"/>
    <x v="0"/>
    <s v="Choi J.-H.; Chung M.; Kim J."/>
    <s v="Data Augmentation; Data Generation; Data Interpolation; Synthetic Data"/>
    <s v="Data generation is becoming an increasingly important issue in the field of machine learning due to the high cost of data collection and the privacy concerns associated with raw data. Generating new data with high fidelity is extremely challenging because even a minor perturbation in high-dimensional data may alter its semantic meaning. The challenge becomes particularly acute in multivariate time-series data as it often exhibits human-imperceptible temporal patterns and lacks standard representation. To address this issue, we propose a straightforward yet effective technique that helps preserve the fidelity of the original data. Experimental results demonstrate that our technique enhances the performance of time-series forecasting model.  © 2023 IEEE."/>
    <x v="0"/>
    <m/>
    <x v="3"/>
    <m/>
    <x v="0"/>
    <b v="1"/>
    <m/>
    <n v="2023"/>
    <n v="0"/>
    <s v="https://www.scopus.com/inward/record.uri?eid=2-s2.0-85184976005&amp;doi=10.1109%2fBigData59044.2023.10386610&amp;partnerID=40&amp;md5=6345287664b6281ca52ceac8cc2d4d0a"/>
  </r>
  <r>
    <s v="Scopus_268"/>
    <b v="1"/>
    <s v="Data Augmentation techniques in time series domain: a survey and taxonomy"/>
    <x v="1"/>
    <s v="Iglesias G.; Talavera E.; González-Prieto Á.; Mozo A.; Gómez-Canaval S."/>
    <s v="Data augmentation; Deep learning; Generative models; Time series"/>
    <s v="With the latest advances in deep learning-based generative models, it has not taken long to take advantage of their remarkable performance in the area of time series. Deep neural networks used to work with time series heavily depend on the size and consistency of the datasets used in training. These features are not usually abundant in the real world, where they are usually limited and often have constraints that must be guaranteed. Therefore, an effective way to increase the amount of data is by using data augmentation techniques, either by adding noise or permutations and by generating new synthetic data. This work systematically reviews the current state of the art in the area to provide an overview of all available algorithms and proposes a taxonomy of the most relevant research. The efficiency of the different variants will be evaluated as a central part of the process, as well as the different metrics to evaluate the performance and the main problems concerning each model will be analysed. The ultimate aim of this study is to provide a summary of the evolution and performance of areas that produce better results to guide future researchers in this field. © 2023, The Author(s)."/>
    <x v="1"/>
    <m/>
    <x v="1"/>
    <m/>
    <x v="0"/>
    <m/>
    <m/>
    <n v="2023"/>
    <n v="55"/>
    <s v="https://www.scopus.com/inward/record.uri?eid=2-s2.0-85150589428&amp;doi=10.1007%2fs00521-023-08459-3&amp;partnerID=40&amp;md5=17b769bacc62e834ad81e50af901be06"/>
  </r>
  <r>
    <s v="Scopus_269"/>
    <b v="1"/>
    <s v="A Pattern-Based Strategy for InSAR Phase Unwrapping and Application to Two Landslides in Colorado"/>
    <x v="1"/>
    <s v="Molan Y.E.; Lohman R.B."/>
    <s v="InSAR; landslide; pattern-based approach; unwrapping"/>
    <s v="Interferometric synthetic aperture radar (InSAR) has been successfully used to map ground displacements associate with landslides. One challenge with InSAR is that the basic measurement of interferometric phase takes values between 0 and 2π instead of values representing total displacement relative to a stable reference frame. Phase unwrapping is necessary to reconstruct measurements of total displacement for use in quantitative analysis. Unwrapping approaches often assume that the absolute phase difference between two neighboring pixels should be smaller than π. In the presence of noise or high-strain rates associated with fast-moving landslides, aliasing of the phase (undersampling of the wrapped signal) can result in unwrapping errors and misinterpretation of total displacement. Here we use a pattern-based strategy for phase unwrapping of InSAR observations of fast-moving landslides, where we determine the unwrapped deformation field that is most similar to a scaled reference displacement map. We describe a range of metrics that we use to evaluate the most appropriate scaling for each interferogram. We also demonstrate the range of conditions where they perform well using synthetic data. For evaluation of the results, we generated UAVSAR wrapped interferograms over the Slumgullion landslide in Colorado where phase aliasing for interferograms with temporal baselines larger than 7 days is common. We compare the interferograms unwrapped with our approach against results from range offsets (pixel tracking). The comparison demonstrates that our approach can be used for time spans much larger than those where traditional phase unwrapping performs well. © 2023. American Geophysical Union. All Rights Reserved."/>
    <x v="1"/>
    <m/>
    <x v="1"/>
    <m/>
    <x v="0"/>
    <m/>
    <m/>
    <n v="2023"/>
    <n v="2"/>
    <s v="https://www.scopus.com/inward/record.uri?eid=2-s2.0-85151087020&amp;doi=10.1029%2f2022JB025761&amp;partnerID=40&amp;md5=3f7633d31732739946b4f2d2d359776f"/>
  </r>
  <r>
    <s v="Scopus_271"/>
    <b v="1"/>
    <s v="Accurate Detection of Spiking Motifs in Multi-unit Raster Plots"/>
    <x v="1"/>
    <s v="Perrinet L.U."/>
    <s v="heterogeneous delays; Neurobiology; pattern detection; population coding; spike trains; spiking motifs"/>
    <s v="Recently, interest has grown in exploring the hypothesis that neural activity conveys information through precise spiking motifs. To investigate this phenomenon, various algorithms have been proposed to detect such motifs in Single Unit Activity (SUA) recorded from populations of neurons. In this study, we present a novel detection model based on the inversion of a generative model of raster plot synthesis. Using this generative model, we derive an optimal detection procedure that takes the form of logistic regression combined with temporal convolution. A key advantage of this model is its differentiability, which allows us to formulate a supervised learning approach using a gradient descent on the binary cross-entropy loss. To assess the model’s ability to detect spiking motifs in synthetic data, we first perform numerical evaluations. This analysis highlights the advantages of using spiking motifs over traditional firing rate based population codes. We then successfully demonstrate that our learning method can recover synthetically generated spiking motifs, indicating its potential for further applications. In the future, we aim to extend this method to real neurobiological data, where the ground truth is unknown, to explore and detect spiking motifs in a more natural and biologically relevant context. © 2023, The Author(s), under exclusive license to Springer Nature Switzerland AG."/>
    <x v="1"/>
    <m/>
    <x v="1"/>
    <m/>
    <x v="0"/>
    <m/>
    <m/>
    <n v="2023"/>
    <n v="0"/>
    <s v="https://www.scopus.com/inward/record.uri?eid=2-s2.0-85174628543&amp;doi=10.1007%2f978-3-031-44207-0_31&amp;partnerID=40&amp;md5=aca9a34b3e450f08fe3618f731fcab5b"/>
  </r>
  <r>
    <s v="Scopus_273"/>
    <b v="1"/>
    <s v="Using Synthetic Data to Improve the Accuracy of Human Activity Recognition"/>
    <x v="0"/>
    <s v="Liaquat M.; Nugent C.; Cleland I."/>
    <s v="Human Activity recognition; Sensor Data; Synthetic data; Tabular Data"/>
    <s v="Approaches to Human Activity Recognition are typically data driven, classifying activities performed by humans based on low level sensor data from ambient and/or wearable sensors. Collecting this data is a challenging task, being time consuming to collect and label the data, whilst also being expensive to deploy the acquisition systems. The use of synthetic data offers a potential solution to these challenges. This research is based on generating synthetic data, with the aim of improving the performance of HAR. The data used in this study is generated based on a well-known open dataset, Mobile Health (mHealth) dataset, which was collected with wearable sensors for 12 activities. Firstly, the real data was pre- processed and classification methods such as Decision Tree, Gaussian Naïve Bayes, and Support Vector Machine were applied. Three different synthetic generation techniques Synthetic Data Vault Probabilistic Autoregressive (SDV-PAR), Time-series Generative Adversarial Network (TGAN), and Conditional Tabular Generative Adversarial Network (CTGAN) were subsequently used. In comparison to real data, which achieves an accuracy score of 0.9725, the synthetic data generated by CTGAN achieved an accuracy score of 0.8373. © 2023, The Author(s), under exclusive license to Springer Nature Switzerland AG."/>
    <x v="0"/>
    <s v="Health"/>
    <x v="2"/>
    <s v="PAR, TGAN, CTGAN"/>
    <x v="0"/>
    <m/>
    <m/>
    <n v="2023"/>
    <n v="0"/>
    <s v="https://www.scopus.com/inward/record.uri?eid=2-s2.0-85178615819&amp;doi=10.1007%2f978-3-031-48642-5_16&amp;partnerID=40&amp;md5=3dd253ad87cd039020e79a63a030e62b"/>
  </r>
  <r>
    <s v="Scopus_274"/>
    <b v="1"/>
    <s v="Advancements in Synthetic Data Extraction for Industrial Injection Molding"/>
    <x v="0"/>
    <s v="Georg R.; Marcel T.; Christian B.; Katharina O."/>
    <s v="Data generation; Industry; Injection molding; Machine learning; Synthetic data; Time series data"/>
    <s v="Machine learning has significant potential for optimizing various industrial processes. However, data acquisition remains a major challenge as it is both time-consuming and costly. Synthetic data offers a promising solution to augment insufficient data sets and improve the robustness of machine learning models. In this paper, we investigate the feasibility of incorporating synthetic data into the training process of the injection molding process using an existing Long Short-Term Memory architecture. Our approach is to generate synthetic data by simulating production cycles and incorporating them into the training data set. Through iterative experimentation with different proportions of synthetic data, we attempt to find an optimal balance that maximizes the benefits of synthetic data while preserving the authenticity and relevance of real data. Our results suggest that the inclusion of synthetic data improves the model’s ability to handle different scenarios, with potential practical industrial applications to reduce manual labor, machine use, and material waste. This approach provides a valuable alternative for situations where extensive data collection and maintenance has been impractical or costly and thus could contribute to more efficient manufacturing processes in the future. © 2023, The Author(s), under exclusive license to Springer Nature Switzerland AG."/>
    <x v="2"/>
    <s v="Manufacturing"/>
    <x v="1"/>
    <m/>
    <x v="0"/>
    <m/>
    <m/>
    <n v="2023"/>
    <n v="0"/>
    <s v="https://www.scopus.com/inward/record.uri?eid=2-s2.0-85180629493&amp;doi=10.1007%2f978-3-031-49011-8_43&amp;partnerID=40&amp;md5=4d9d5017a26d670c4c00623c51a512f3"/>
  </r>
  <r>
    <s v="Scopus_275"/>
    <b v="1"/>
    <s v="A conditional generative adversarial network-based synthetic data augmentation technique for battery state-of-charge estimation"/>
    <x v="1"/>
    <s v="Qiu X.; Wang S.; Chen K."/>
    <s v="Data augmentation; Generative adversarial network; Lithium-ion battery; Long short-term memory; State of charge"/>
    <s v="This paper proposes a battery data augmentation approach to enrich training data for state-of-charge (SOC) estimation algorithm. The approach is evaluated on battery datasets collected under various conditions to test its effectiveness. Visual comparison and low Kullback–Leibler divergence values prove that synthetic data is indistinguishable from real battery data. The computation results show that the performance of the SOC estimator can be greatly improved by adding synthetic data to the training data, and the accuracy of the estimator is even better than that of our previously proposed advanced white-box method. This data augmentation approach provides a credible way to enrich training data for SOC estimation algorithm and we have confidence that it will further accelerate the development of accurate SOC estimators. The proposed generative method is also an universal method to generate multi-type time series, rather than a method only applicable to battery data augmentation. © 2023 Elsevier B.V."/>
    <x v="1"/>
    <m/>
    <x v="1"/>
    <m/>
    <x v="0"/>
    <m/>
    <m/>
    <n v="2023"/>
    <n v="12"/>
    <s v="https://www.scopus.com/inward/record.uri?eid=2-s2.0-85154586756&amp;doi=10.1016%2fj.asoc.2023.110281&amp;partnerID=40&amp;md5=c23b1e9043cd27e5b13fd391cc000211"/>
  </r>
  <r>
    <s v="Scopus_277"/>
    <b v="1"/>
    <s v="PointOdyssey: A Large-Scale Synthetic Dataset for Long-Term Point Tracking"/>
    <x v="0"/>
    <s v="Zheng Y.; Harley A.W.; Shen B.; Wetzstein G.; Guibas L.J."/>
    <s v=""/>
    <s v="We introduce PointOdyssey, a large-scale synthetic dataset, and data generation framework, for the training and evaluation of long-term fine-grained tracking algorithms. Our goal is to advance the state-of-the-art by placing emphasis on long videos with naturalistic motion. Toward the goal of naturalism, we animate deformable characters using real-world motion capture data, we build 3D scenes to match the motion capture environments, and we render camera viewpoints using trajectories mined via structure-from-motion on real videos. We create combinatorial diversity by randomizing character appearance, motion profiles, materials, lighting, 3D assets, and atmospheric effects. Our dataset currently includes 104 videos, averaging 2,000 frames long, with orders of magnitude more correspondence annotations than prior work. We show that existing methods can be trained from scratch in our dataset and outperform the published variants. Finally, we introduce modifications to the PIPs point tracking method, greatly widening its temporal receptive field, which improves its performance on PointOdyssey as well as on two real-world benchmarks. Our data and code are publicly available at: https://pointodyssey.com © 2023 IEEE."/>
    <x v="2"/>
    <m/>
    <x v="1"/>
    <m/>
    <x v="0"/>
    <m/>
    <m/>
    <n v="2023"/>
    <n v="7"/>
    <s v="https://www.scopus.com/inward/record.uri?eid=2-s2.0-85185872494&amp;doi=10.1109%2fICCV51070.2023.01818&amp;partnerID=40&amp;md5=3e07f9ab6007f35d26db81d1432191ee"/>
  </r>
  <r>
    <s v="Scopus_279"/>
    <b v="1"/>
    <s v="Synthetic data generation using generative adversarial network for tokamak plasma current quench experiments"/>
    <x v="0"/>
    <s v="Dave B.; Patel S.; Shivani R.; Purohit S.; Chaudhury B."/>
    <s v="artificial intelligence; plasma current quench; plasma disruption; synthetic data"/>
    <s v="Deep learning models for identification and subsequent mitigation of tokamak plasma disruption have recently shown great promise for reliable predictions for machines other than the one on which it has been trained. The performance of such artificial intelligence (AI)/machine learning (ML) models strongly depends on the training data. Considering the sparse availability of universal high quality data underscores the requirement for synthetic data for the training of the AI/ML models. Synthetic data generation methods reported in the current literature have limitations in terms of quantity, diversity and preserving the temporal dynamics of the experimental seed data (SD). The article presents generative adversarial networks based procedure capable enough to generate unlimited device-independent temporal evolution of tokamak plasma current. The synthetic data improves with the employment of the classified SD while retaining the characteristics of the original data. The procedure offers a substantial volume of synthetic data with a very impressive diversity, thereby ensuring the requirements for successful AI/ML model training. © 2022 Wiley-VCH GmbH."/>
    <x v="0"/>
    <s v="Physics"/>
    <x v="3"/>
    <m/>
    <x v="2"/>
    <b v="1"/>
    <m/>
    <n v="2023"/>
    <n v="3"/>
    <s v="https://www.scopus.com/inward/record.uri?eid=2-s2.0-85143493419&amp;doi=10.1002%2fctpp.202200051&amp;partnerID=40&amp;md5=f8fb04ef6cda60e72edc20a35a1af423"/>
  </r>
  <r>
    <s v="Scopus_281"/>
    <b v="0"/>
    <s v="Proceedings of the 6th ACM SIGMOD Joint International Workshop on Graph Data Management Experiences and Systems (GRADES) and Network Data Analytics (NDA) 2023, GRADES-NDA 2023"/>
    <x v="2"/>
    <s v=""/>
    <s v=""/>
    <s v="The proceedings contain 7 papers. The topics discussed include: the commercial side of graph analytics: big uses, big mistakes, big opportunities; graph feature management: impact, challenges and opportunities; better distributed graph query planning with scouting queries; EAGER: explainable question answering using knowledge graphs; going with the flow: real-time max-flow on asynchronous dynamic graphs; future-time temporal path queries; fast synthetic data-aware log generation for temporal declarative models; learning graph neural networks using exact compression; and a demonstration of interpretability methods for graph neural networks."/>
    <x v="1"/>
    <m/>
    <x v="1"/>
    <m/>
    <x v="0"/>
    <m/>
    <m/>
    <n v="2023"/>
    <n v="0"/>
    <s v="https://www.scopus.com/inward/record.uri?eid=2-s2.0-85163746934&amp;partnerID=40&amp;md5=3da6beb31ca88598f1717f0bc1456bf7"/>
  </r>
  <r>
    <s v="Scopus_282"/>
    <b v="1"/>
    <s v="Surface roughness prediction through GAN-synthesized power signal as a process signature"/>
    <x v="0"/>
    <s v="Cooper C.; Zhang J.; Guo Y.B.; Gao R.X."/>
    <s v="Convolutional neural network; Generative adversarial network; Machining; Machining power; Process signature; Surface roughness"/>
    <s v="Predicting machined surface roughness is critical for estimating a part's performance characteristics such as susceptibility to fatigue and corrosion. Prior studies have indicated that power consumed at the tool-chip interface may represent an indicator for the surface integrity of the machining process. However, no quantitative association has been reported between the machining power and surface roughness due to a lack of data to develop predictive models. This paper presents a data synthesis method to address this gap. Specifically, a conditional generative adversarial network (CGAN) is developed to synthesize power signals associated with varying process parameter combinations. The quality of the synthesized signals is evaluated against experimentally measured power signals by examining the consistency in: 1) the spatial pattern of the signals induced by the cutting process as shown in the frequency domain, and 2) the temporal pattern as shown in the clustering of the synthesized and measured signals corresponding to the same parameter combination. The synthesized signals are then used to augment the measured signals and develop a convolutional neural network (CNN) for predicting the machined surface roughness. Experiments performed using H13 tool steel have shown that data augmentation by CGAN has effectively reduced the error of the surface roughness prediction from 58 %, when no synthetic data is used for CNN training, to 9.1 % when 250 synthetic samples are used. The results demonstrate the effectiveness of CGAN as a data augmentation method and CNN for mapping machining power to surface roughness. © 2023 The Society of Manufacturing Engineers"/>
    <x v="2"/>
    <s v="Manufacturing"/>
    <x v="1"/>
    <m/>
    <x v="0"/>
    <m/>
    <m/>
    <n v="2023"/>
    <n v="7"/>
    <s v="https://www.scopus.com/inward/record.uri?eid=2-s2.0-85163139049&amp;doi=10.1016%2fj.jmsy.2023.05.016&amp;partnerID=40&amp;md5=f7c19b3005c3395f33c6b455a5454905"/>
  </r>
  <r>
    <s v="Scopus_283"/>
    <b v="1"/>
    <s v="AEC-GAN: Adversarial Error Correction GANs for Auto-Regressive Long Time-Series Generation"/>
    <x v="0"/>
    <s v="Wang L.; Zeng L.; Li J."/>
    <s v=""/>
    <s v="Large-scale high-quality data is critical for training modern deep neural networks. However, data acquisition can be costly or time-consuming for many time-series applications, thus researchers turn to generative models for generating synthetic time-series data. In particular, recent generative adversarial networks (GANs) have achieved remarkable success in time-series generation. Despite their success, existing GAN models typically generate the sequences in an auto-regressive manner, and we empirically observe that they suffer from severe distribution shifts and bias amplification, especially when generating long sequences. To resolve this problem, we propose Adversarial Error Correction GAN (AEC-GAN), which is capable of dynamically correcting the bias in the past generated data to alleviate the risk of distribution shifts and thus can generate high-quality long sequences. AEC-GAN contains two main innovations: (1) We develop an error correction module to mitigate the bias. In the training phase, we adversarially perturb the realistic time-series data and then optimize this module to reconstruct the original data. In the generation phase, this module can act as an efficient regulator to detect and mitigate the bias. (2) We propose an augmentation method to facilitate GAN's training by introducing adversarial examples. Thus, AEC-GAN can generate high-quality sequences of arbitrary lengths, and the synthetic data can be readily applied to downstream tasks to boost their performance. We conduct extensive experiments on six widely used datasets and three state-of-the-art time-series forecasting models to evaluate the quality of our synthetic time-series data in different lengths and downstream tasks. Both the qualitative and quantitative experimental results demonstrate the superior performance of AEC-GAN over other deep generative models for time-series generation. Copyright © 2023, Association for the Advancement of Artificial Intelligence (www.aaai.org). All rights reserved."/>
    <x v="0"/>
    <m/>
    <x v="3"/>
    <s v="AEC-GAN"/>
    <x v="2"/>
    <b v="1"/>
    <m/>
    <n v="2023"/>
    <n v="3"/>
    <s v="https://www.scopus.com/inward/record.uri?eid=2-s2.0-85168234892&amp;partnerID=40&amp;md5=7c45fde65c17ebbdcb576dd101a7942f"/>
  </r>
  <r>
    <s v="Scopus_285"/>
    <b v="1"/>
    <s v="Smart Meter Synthetic Data Generator development in python using FBProphet[Formula presented]"/>
    <x v="0"/>
    <s v="Ezhilarasi P.; Ramesh L.; Liu X.; Holm-Nielsen J.B."/>
    <s v="Data generator; Smart meter; Synthetic data; Time-series"/>
    <s v="Data-science is a key component of modern science since it fuels AI, ML and data analytics, etc. As the electrical grid has been modernized into a smart grid, it has also become increasingly dependent on data science to monitor and control grid activity. Realistic data is essential to evaluating the algorithm's workability but it is difficult to obtain real smart meter data due to strict privacy and security policies of many countries. In this paper, using the prophet library, we code and develop a prediction-based Synthetic Data Generator GUI, which generate the synthetic data sets. © 2023 The Author(s)"/>
    <x v="0"/>
    <s v="Energy"/>
    <x v="0"/>
    <s v="Prophet"/>
    <x v="0"/>
    <m/>
    <m/>
    <n v="2023"/>
    <n v="2"/>
    <s v="https://www.scopus.com/inward/record.uri?eid=2-s2.0-85147581650&amp;doi=10.1016%2fj.simpa.2023.100468&amp;partnerID=40&amp;md5=2490c91b9e598f5cdfac306bb46b9416"/>
  </r>
  <r>
    <s v="Scopus_286"/>
    <b v="1"/>
    <s v="Critical Assessment of Condensate Boundaries in Dual-Color Single Particle Tracking"/>
    <x v="1"/>
    <s v="Gao G.; Walter N.G."/>
    <s v=""/>
    <s v="Biomolecular condensates are membraneless cellular compartments generated by phase separation that regulate a broad variety of cellular functions by enriching some biomolecules while excluding others. Live-cell single particle tracking of individual fluorophore-labeled condensate components has provided insights into a condensate’s mesoscopic organization and biological functions, such as revealing the recruitment, translation, and decay of RNAs within ribonucleoprotein (RNP) granules. Specifically, during dual-color tracking, one imaging channel provides a time series of individual biomolecule locations, while the other channel monitors the location of the condensate relative to these molecules. Therefore, an accurate assessment of a condensate’s boundary is critical for combined live-cell single particle-condensate tracking. Despite its importance, a quantitative benchmarking and objective comparison of the various available boundary detection methods is missing due to the lack of an absolute ground truth for condensate images. Here, we use synthetic data of defined ground truth to generate noise-overlaid images of condensates with realistic phase separation parameters to benchmark the most commonly used methods for condensate boundary detection, including an emerging machine-learning method. We find that it is critical to carefully choose an optimal boundary detection method for a given dataset to obtain accurate measurements of single particle-condensate interactions. The criteria proposed in this study to guide the selection of an optimal boundary detection method can be broadly applied to imaging-based studies of condensates. © 2023 American Chemical Society."/>
    <x v="1"/>
    <m/>
    <x v="1"/>
    <m/>
    <x v="0"/>
    <m/>
    <m/>
    <n v="2023"/>
    <n v="0"/>
    <s v="https://www.scopus.com/inward/record.uri?eid=2-s2.0-85171309306&amp;doi=10.1021%2facs.jpcb.3c03776&amp;partnerID=40&amp;md5=92f3714c234e714d06ef59e7301d6abb"/>
  </r>
  <r>
    <s v="Scopus_287"/>
    <b v="1"/>
    <s v="Regression versus probabilistic approach for operational data – Heat demand of buildings to be connected to a district heating system"/>
    <x v="1"/>
    <s v="Hachez J.; Chicherin S.; Chaudhry A.M.; Bram S."/>
    <s v="Design; Deterministic; Normal distribution; Prosumer; Regression; Stochastic"/>
    <s v="The robust design of 5th generation district heating and cooling (5GDHC) systems requires accurate and sufficient operational data on the energy consumption and production of the connected prosumers. Often these data requirements are not met. Historical energy-related data for buildings is sometimes no longer accessible, and if available, often limited in time span and temporal resolution. Also, technical details on the utilization of the energy within the heating, ventillation and air-conditioning (HVAC) system of a building and its relationship with building occupation and outside weather conditions are often difficult to obtain. This lack of data requires careful pre-processing of this data, to ensure a robust 5GDHC system design. To cope with this lack of data, we propose a two-step model. First, techniques of linear regression are used to detect relations with contextual key factors, such as occupation, day of the week, hour of the day and outside temperature. In a second step, a piece-wise stochastic approach is used to generate artificial data for any combination of the key factors, allowing for the detection and regeneration of intermittent behavior that is typical present in the obtained operational data. The advantage of this method is that it takes into consideration the unknowns and randomness of the system's behavior. It allows for variance within the artificial time series (peaks and gaps), which makes it better suited for the robust design of 5GDHC systems. We applied this model on operational data from 23 buildings in Flanders, Belgium and produced artificial data for these buildings. The model can separate HVAC energy data related to the outdoor weather conditions from non-HVAC related energy data. It can also forecast energy data for other weather conditions and building occupation. © 2023 Elsevier B.V."/>
    <x v="1"/>
    <m/>
    <x v="1"/>
    <m/>
    <x v="0"/>
    <m/>
    <m/>
    <n v="2023"/>
    <n v="4"/>
    <s v="https://www.scopus.com/inward/record.uri?eid=2-s2.0-85163185778&amp;doi=10.1016%2fj.enbuild.2023.113209&amp;partnerID=40&amp;md5=b744da0c19d60e6cf98e63ad91d3eee4"/>
  </r>
  <r>
    <s v="Scopus_288"/>
    <b v="1"/>
    <s v="A fused CNN-LSTM model using FFT with application to real-time power quality disturbances recognition"/>
    <x v="1"/>
    <s v="Cen S.; Kim D.O.; Lim C.G."/>
    <s v="convolutional neural network; deep learning; disturbances classification; long short-term memory; power quality disturbances"/>
    <s v="With the progress of renewable energy generation and energy storage technologies, more and more renewable sources and devices are integrated into the power system. Due to the complexity of the power system, single and multiple power quality disturbances (PQDs) occur more frequently. Hence, real-time detection of PQDs is the primary issue to mitigate the risk of distortions. This study presents the real-time PQDs classification using fused convolutional neural networks (CNN) combined with long short-term memory (fused CNN-LSTM) architecture based on time and frequency domain features. The frequency-domain features were obtained from time-series data using fast Fourier transform. The original time-domain and frequency-domain features are extracted by respective CNN-LSTM structures. The extracted time and frequency domain features are concatenated to classify the PQD through fully connected layers. Our proposed method was trained and tested using 16 types of synthetic noise PQDs data generated by mathematical models, in accordance with the standard IEEE-1159. Moreover, to further verify the performance of our approach, a simulation distributed power system is carried out to detect various PQDs. We compared three advanced neural network approaches: Deep CNN, CNN-LSTM, and multifusion CNN (MFCNN). The fused CNN-LSTM model takes only 0.64 ms to classify each PQDs signal and achieves an accuracy of 98.95% and 98.89% in synthetic data and simulated power systems which indicates our proposed method outperformed compared methods. © 2023 The Authors. Energy Science &amp; Engineering published by the Society of Chemical Industry and John Wiley &amp; Sons Ltd."/>
    <x v="1"/>
    <m/>
    <x v="1"/>
    <m/>
    <x v="0"/>
    <m/>
    <m/>
    <n v="2023"/>
    <n v="6"/>
    <s v="https://www.scopus.com/inward/record.uri?eid=2-s2.0-85151947666&amp;doi=10.1002%2fese3.1450&amp;partnerID=40&amp;md5=460d57d0a81747a4ea659ef573019e16"/>
  </r>
  <r>
    <s v="Scopus_291"/>
    <b v="1"/>
    <s v="New Methods for Explainable Variational Autoencoders"/>
    <x v="0"/>
    <s v="White R.; Baracat-Donovan B.; Helmsen J.; McCullough T."/>
    <s v="Anomaly Detection; Deep Learning; Explainability; Variational Autoencoder"/>
    <s v="A new deep learning algorithm for performing anomaly detection and multi-class classification with explainability using counterfactuals is described. The system is a Variational Autoencoder (VAE) with a modified loss function and new methods for counterfactual identification. An additional hinge-loss term is added to VAE training. This enables convenient synthetic data generation and allows straightforward construction of multi-class counterfactuals. Counterfactuals are synthetic data generated to explain system decisions by answering the question: “If this data was not anomalous or was in another class, what modifications would need to be made?” To determine counterfactuals, a path is determined through the embedding space via adversarial attack-like techniques to minimize reconstruction error, with the restriction of minimally altering the number of columns changed. Large changes are allowed, unlike adversarial attack approaches, so changes are isolated and easily visible. Anomaly detection is performed by modifying a result to lower its anomalousness. Classification changes are performed by modifying the data to another class. Multi-class classification is performed on the embedding space of the VAE via an attached linear support vector machine (SVM). By adding the hinge-loss term to the VAE embedding training as well as the SVM, the embedding is modified to prefer class separation without being informed of the specific class labels. This causes the classes in the embedding space to be separated by hyperplanes, making counterfactual generation convenient and SVM classification accurate. Accuracy is shown to be comparable to other deep learners. Approaches to accommodating the image and time-series data are discussed. © 2023 SPIE. All rights reserved."/>
    <x v="2"/>
    <m/>
    <x v="1"/>
    <m/>
    <x v="0"/>
    <m/>
    <m/>
    <n v="2023"/>
    <n v="1"/>
    <s v="https://www.scopus.com/inward/record.uri?eid=2-s2.0-85176505260&amp;doi=10.1117%2f12.2680290&amp;partnerID=40&amp;md5=75a2a2c6cac928fc3e3874eef01c3c5c"/>
  </r>
  <r>
    <s v="Scopus_292"/>
    <b v="1"/>
    <s v="Synthcity: a benchmark framework for diverse use cases of tabular synthetic data"/>
    <x v="0"/>
    <s v="Qian Z.; Davis R.; van der Schaar M."/>
    <s v=""/>
    <s v="Accessible high-quality data is the bread and butter of machine learning research, and the demand for data has exploded as larger and more advanced ML models are built across different domains. Yet, real data often contain sensitive information, subject to various biases, and are costly to acquire, which compromise their quality and accessibility. Synthetic data have thus emerged as a complement, sometimes even a replacement, to real data for ML training. However, the landscape of synthetic data research has been fragmented due to the large number of data modalities (e.g., tabular data, time series data, images, etc.) and various use cases (e.g., privacy, fairness, data augmentation, etc.). This poses practical challenges in comparing and selecting synthetic data generators in different problem settings. To this end, we develop Synthcity, an open-source Python library that allows researchers and practitioners to perform one-click benchmarking of synthetic data generators across data modalities and use cases. In addition, Synthcity's plug-in style API makes it easy to incorporate additional data generators into the framework. Beyond benchmarking, it also offers a single access point to a diverse range of cutting-edge data generators. Through examples on tabular data generation and data augmentation, we illustrate the general applicability of Synthcity, and the insight one can obtain. © 2023 Neural information processing systems foundation. All rights reserved."/>
    <x v="2"/>
    <m/>
    <x v="0"/>
    <m/>
    <x v="0"/>
    <m/>
    <m/>
    <n v="2023"/>
    <n v="1"/>
    <s v="https://www.scopus.com/inward/record.uri?eid=2-s2.0-85191145450&amp;partnerID=40&amp;md5=92bd45e09ea10059c6f3867186eeddb7"/>
  </r>
  <r>
    <s v="Scopus_294"/>
    <b v="1"/>
    <s v="Qualitative and Quantitative Evaluation of Multivariate Time-Series Synthetic Data Generated Using MTS-TGAN: A Novel Approach"/>
    <x v="0"/>
    <s v="Yadav P.; Gaur M.; Fatima N.; Sarwar S."/>
    <s v="deep neural network; generative adversarial network; multivariate time-series data; synthetic data generation"/>
    <s v="To obtain high performance, generalization, and accuracy in machine learning applications, such as prediction or anomaly detection, large datasets are a necessary prerequisite. Moreover, the collection of data is time-consuming, difficult, and expensive for many imbalanced or small datasets. These challenges are evident in collecting data for financial and banking services, pharmaceuticals and healthcare, manufacturing and the automobile, robotics car, sensor time-series data, and many more. To overcome the challenges of data collection, researchers in many domains are becoming more and more interested in the development or generation of synthetic data. Generating synthetic time-series data is far more complicated and expensive than generating synthetic tabular data. The primary objective of the paper is to generate multivariate time-series data (for continuous and mixed parameters) that are comparable and evaluated with real multivariate time-series synthetic data. After being trained to produce such data, a novel GAN architecture named as MTS-TGAN is proposed and then assessed using both qualitative measures namely t-SNE, PCA, discriminative and predictive scores as well as quantitative measures, for which an RNN model is implemented, which calculates MAE and MSLE scores for three training phases; Train Real Test Real, Train Real Test Synthetic and Train Synthetic Test Real. The model is able to reduce the overall error up to 13% and 10% in predictive and discriminative scores, respectively. The research’s objectives are met, and the outcomes demonstrate that MTS-TGAN is able to pick up on the distribution and underlying knowledge included in the attributes of the real data and it can serve as a starting point for additional research in the respective area. © 2023 by the authors."/>
    <x v="0"/>
    <m/>
    <x v="3"/>
    <s v="MTS-GAN"/>
    <x v="2"/>
    <b v="1"/>
    <m/>
    <n v="2023"/>
    <n v="9"/>
    <s v="https://www.scopus.com/inward/record.uri?eid=2-s2.0-85152582237&amp;doi=10.3390%2fapp13074136&amp;partnerID=40&amp;md5=a5998a0c559a010883b3d0599e28a66a"/>
  </r>
  <r>
    <s v="Scopus_295"/>
    <b v="1"/>
    <s v="Generating synthetic multidimensional molecular time series data for machine learning: considerations"/>
    <x v="0"/>
    <s v="An G.; Cockrell C."/>
    <s v="agent-based model; artificial intelligence; artificial neural network; machine learning; mechanistic modeling; multiscale modeling; synthetic data; time series data"/>
    <s v="The use of synthetic data is recognized as a crucial step in the development of neural network-based Artificial Intelligence (AI) systems. While the methods for generating synthetic data for AI applications in other domains have a role in certain biomedical AI systems, primarily related to image processing, there is a critical gap in the generation of time series data for AI tasks where it is necessary to know how the system works. This is most pronounced in the ability to generate synthetic multi-dimensional molecular time series data (subsequently referred to as synthetic mediator trajectories or SMTs); this is the type of data that underpins research into biomarkers and mediator signatures for forecasting various diseases and is an essential component of the drug development pipeline. We argue the insufficiency of statistical and data-centric machine learning (ML) means of generating this type of synthetic data is due to a combination of factors: perpetual data sparsity due to the Curse of Dimensionality, the inapplicability of the Central Limit Theorem in terms of making assumptions about the statistical distributions of this type of data, and the inability to use ab initio simulations due to the state of perpetual epistemic incompleteness in cellular/molecular biology. Alternatively, we present a rationale for using complex multi-scale mechanism-based simulation models, constructed and operated on to account for perpetual epistemic incompleteness and the need to provide maximal expansiveness in concordance with the Maximal Entropy Principle. These procedures provide for the generation of SMT that minimizes the known shortcomings associated with neural network AI systems, namely overfitting and lack of generalizability. The generation of synthetic data that accounts for the identified factors of multi-dimensional time series data is an essential capability for the development of mediator-biomarker based AI forecasting systems, and therapeutic control development and optimization. Copyright © 2023 An and Cockrell."/>
    <x v="2"/>
    <m/>
    <x v="1"/>
    <m/>
    <x v="0"/>
    <m/>
    <m/>
    <n v="2023"/>
    <n v="4"/>
    <s v="https://www.scopus.com/inward/record.uri?eid=2-s2.0-85185692704&amp;doi=10.3389%2ffsysb.2023.1188009&amp;partnerID=40&amp;md5=40de4b0faec465f10287a66c25463997"/>
  </r>
  <r>
    <s v="Scopus_296"/>
    <b v="1"/>
    <s v="Synthetic Financial Time Series Generation with Regime Clustering"/>
    <x v="0"/>
    <s v="Zakharov K.; Stavinova E.; Boukhanovsky A."/>
    <s v="Generative Adversarial Networks (GAN); normalising flows; regime clustering; synthetic time series; time series generation"/>
    <s v="Methods for synthetic data generation are extremely valuable nowadays since they allow researchers and practitioners to develop and test their models without the risk and cost associated with using real data. In this paper, we propose a method for the generation of synthetic financial time series. The method adopts time series regimes clustering to perform generative models training on the data from each cluster separately. Also, we suggest the modification of Quantum Generative Adversarial Networks (QuantGAN) architecture that is able to produce synthetic data with frequency characteristics closer to the corresponding real-world time series ones. Our experiments show that (1) synthetic financial time series can be effectively generated by our method; (2) the distribution characteristics of synthetic time series generated by the method are closer to the initial ones in comparison with Fourier Flows and QuantGAN; (3) training the forecasting model on the synthetics generated by the proposed method (Fourier Flows model is used within it) can reduce the forecasting error on the real-world series. © 2023 by the authors."/>
    <x v="0"/>
    <s v="Finance"/>
    <x v="3"/>
    <s v="QuantGAN"/>
    <x v="2"/>
    <b v="1"/>
    <m/>
    <n v="2023"/>
    <n v="1"/>
    <s v="https://www.scopus.com/inward/record.uri?eid=2-s2.0-85180427478&amp;doi=10.12720%2fjait.14.6.1372-1381&amp;partnerID=40&amp;md5=6f46a848b2644daacd6f37defa5257cc"/>
  </r>
  <r>
    <s v="Scopus_297"/>
    <b v="1"/>
    <s v="Neural parameter calibration for large-scale multiagent models"/>
    <x v="1"/>
    <s v="Gaskin T.; Pavliotis G.A.; Girolami M."/>
    <s v="model calibration; multiagent systems; neural differential equations; parameter density estimation"/>
    <s v="Computational models have become a powerful tool in the quantitative sciences to understand the behavior of complex systems that evolve in time. However, they often contain a potentially large number of free parameters whose values cannot be obtained from theory but need to be inferred from data. This is especially the case for models in the social sciences, economics, or computational epidemiology. Yet, many current parameter estimation methods are mathematically involved and computationally slow to run. In this paper, we present a computationally simple and fast method to retrieve accurate probability densities for model parameters using neural differential equations. We present a pipeline comprising multiagent models acting as forward solvers for systems of ordinary or stochastic differential equations and a neural network to then extract parameters from the data generated by the model. The two combined create a powerful tool that can quickly estimate densities on model parameters, even for very large systems. We demonstrate the method on synthetic time series data of the SIR model of the spread of infection and perform an in-depth analysis of the Harris- Wilson model of economic activity on a network, representing a nonconvex problem. For the latter, we apply our method both to synthetic data and to data of economic activity across Greater London. We find that our method calibrates the model orders of magnitude more accurately than a previous study of the same dataset using classical techniques, while running between 195 and 390 times faster.  Copyright © 2023 the Author(s)."/>
    <x v="1"/>
    <m/>
    <x v="1"/>
    <m/>
    <x v="0"/>
    <m/>
    <m/>
    <n v="2023"/>
    <n v="7"/>
    <s v="https://www.scopus.com/inward/record.uri?eid=2-s2.0-85147893520&amp;doi=10.1073%2fpnas.2216415120&amp;partnerID=40&amp;md5=04b4c680db3b257036645896742d0d5c"/>
  </r>
  <r>
    <s v="Scopus_299"/>
    <b v="1"/>
    <s v="Data augmentation for univariate time series forecasting with neural networks"/>
    <x v="0"/>
    <s v="Semenoglou A.-A.; Spiliotis E.; Assimakopoulos V."/>
    <s v="Data augmentation; Forecasting; M4 competition; Neural networks; Time series"/>
    <s v="Neural networks have been proven particularly accurate in univariate time series forecasting settings, requiring however a significant number of training samples to be effectively trained. In machine learning applications where available data are limited, data augmentation techniques have been successfully used to generate synthetic data that resemble and complement the original train set. Since the potential of data augmentation has been largely neglected in univariate time series forecasting, in this study we investigate nine data augmentation techniques, ranging from simple transformations and adjustments to sophisticated generative models and a novel upsampling approach. We empirically evaluate the impact of data augmentation on forecasting accuracy considering both shallow and deep feed-forward neural networks and time series data sets of different sizes from the M4 and the Tourism competitions. Our results suggest that certain data augmentation techniques that build on upsampling and time series combinations can improve forecasting performance, especially when deep networks are used. However, these improvements become less significant as the initial size of the train set increases. © 2022 Elsevier Ltd"/>
    <x v="2"/>
    <m/>
    <x v="1"/>
    <m/>
    <x v="0"/>
    <m/>
    <m/>
    <n v="2023"/>
    <n v="34"/>
    <s v="https://www.scopus.com/inward/record.uri?eid=2-s2.0-85143813373&amp;doi=10.1016%2fj.patcog.2022.109132&amp;partnerID=40&amp;md5=45c602cce8c94a21d82e70e0cf483c11"/>
  </r>
  <r>
    <s v="Scopus_300"/>
    <b v="1"/>
    <s v="An Optimized Dynamic Mode Decomposition Model Robust to Multiplicative Noise∗"/>
    <x v="1"/>
    <s v="Lee M.; Park J."/>
    <s v="Alternating descent; Dynamic mode decomposition; Multiplicative noise; Variational model"/>
    <s v="Dynamic mode decomposition (DMD) is an efficient tool for decomposing spatio-Temporal data into a set of low-dimensional modes, yielding the oscillation frequencies and the growth rates of physically significant modes. In this paper, we propose a novel DMD model that can be used for dynamical systems affected by multiplicative noise. We first derive a maximum a posteriori (MAP) estimator for the data-based model decomposition of a linear dynamical system corrupted by certain multiplicative noise. Applying penalty relaxation to the MAP estimator, we obtain the proposed DMD model whose epigraphical limits are the MAP estimator and the conventional optimized DMD model. We also propose an efficient alternating gradient descent method for solving the proposed DMD model and analyze its convergence behavior. The proposed model is demonstrated on both the synthetic data and the numerically generated one-dimensional combustor data and is shown to have superior reconstruction properties compared to state-of-The-Art DMD models. Considering that multiplicative noise is ubiquitous in numerous dynamical systems, the proposed DMD model opens up new possibilities for accurate data-based modal decomposition.  Copyright © by SIAM. Unauthorized reproduction of this article is prohibited."/>
    <x v="1"/>
    <m/>
    <x v="1"/>
    <m/>
    <x v="0"/>
    <m/>
    <m/>
    <n v="2023"/>
    <n v="5"/>
    <s v="https://www.scopus.com/inward/record.uri?eid=2-s2.0-85152199092&amp;doi=10.1137%2f21M1443832&amp;partnerID=40&amp;md5=9e7183d68fc208e9d49470df89533f6f"/>
  </r>
  <r>
    <s v="Scopus_301"/>
    <b v="1"/>
    <s v="ECGAN: Self-supervised Generative Adversarial Network for Electrocardiography"/>
    <x v="0"/>
    <s v="Simone L.; Bacciu D."/>
    <s v="electrocardiography; generative adversarial networks; generative deep learning; self-supervised"/>
    <s v="High-quality synthetic data can support the development of effective predictive models for biomedical tasks, especially in rare diseases or when subject to compelling privacy constraints. These limitations, for instance, negatively impact open access to electrocardiography datasets about arrhythmias. This work introduces a self-supervised approach to the generation of synthetic electrocardiography time series which is shown to promote morphological plausibility. Our model (ECGAN) allows conditioning the generative process for specific rhythm abnormalities, enhancing synchronization and diversity across samples with respect to literature models. A dedicated sample quality assessment framework is also defined, leveraging arrhythmia classifiers. The empirical results highlight a substantial improvement against state-of-the-art generative models for sequences and audio synthesis. © 2023, The Author(s), under exclusive license to Springer Nature Switzerland AG."/>
    <x v="0"/>
    <s v="Health"/>
    <x v="3"/>
    <s v="ECGAN"/>
    <x v="2"/>
    <b v="1"/>
    <m/>
    <n v="2023"/>
    <n v="1"/>
    <s v="https://www.scopus.com/inward/record.uri?eid=2-s2.0-85164027564&amp;doi=10.1007%2f978-3-031-34344-5_33&amp;partnerID=40&amp;md5=a054fa91c9585b6e7e41fbfcb49425a7"/>
  </r>
  <r>
    <s v="Scopus_304"/>
    <b v="0"/>
    <s v="Process Mining on Distributed Time-Series Data (PhD Proposal)"/>
    <x v="0"/>
    <s v="Fonger F."/>
    <s v="Data Sampling; PhD Proposal: Process Mining; Time Series"/>
    <s v="Process mining techniques are used for the discovery of process models from recorded events, to analyze the conformance of a specification derived from recorded events and a process model, and for predictive analytics. However, mostly the recorded events come from (business) data of IT systems and process mining techniques have been developed to process structured data that is at a high (business) level of abstraction. Plenty of scenarios exist with low-level data and where process mining could give valuable insights when analyzing these kinds of data. The purpose of this PhD proposal is to design a process mining pipeline for time-series data in distributed settings. The challenges for process mining in such a scenario are that usually no ground truth exist to learn and optimize against nor techniques exist to efficiently process the high volume of time-series data, which is typical in such scenarios. To address these challenges, we suggest a process analytics pipeline relying on the generation of synthetic data and data sampling. © 2023 Copyright for this paper by its authors."/>
    <x v="1"/>
    <m/>
    <x v="1"/>
    <m/>
    <x v="0"/>
    <m/>
    <m/>
    <n v="2023"/>
    <n v="0"/>
    <s v="https://www.scopus.com/inward/record.uri?eid=2-s2.0-85160856979&amp;partnerID=40&amp;md5=c84b910ec59754de69a4c800720c9adb"/>
  </r>
  <r>
    <s v="Scopus_305"/>
    <b v="1"/>
    <s v="First Sagittarius A* Event Horizon Telescope Results. IV. Variability, Morphology, and Black Hole Mass"/>
    <x v="1"/>
    <s v="Akiyama K.; Alberdi A.; Alef W.; Algaba J.C.; Anantua R.; Asada K.; Azulay R.; Bach U.; Baczko A.-K.; Ball D.; Baloković M.; Barrett J.; Bauböck M.; Benson B.A.; Bintley D.; Blackburn L.; Blundell R.; Bouman K.L.; Bower G.C.; Boyce H.; Bremer M.; Brinkerink C.D.; Brissenden R.; Britzen S.; Broderick A.E.; Broguiere D.; Bronzwaer T.; Bustamante S.; Byun D.-Y.; Carlstrom J.E.; Ceccobello C.; Chael A.; Chan C.-K.; Chatterjee K.; Chatterjee S.; Chen M.-T.; Chen Y.; Cheng X.; Cho I.; Christian P.; Conroy N.S.; Conway J.E.; Cordes J.M.; Crawford T.M.; Crew G.B.; Cruz-Osorio A.; Cui Y.; Davelaar J.; De Laurentis M.; Deane R.; Dempsey J.; Desvignes G.; Dexter J.; Dhruv V.; Doeleman S.S.; Dougal S.; Dzib S.A.; Eatough R.P.; Emami R.; Falcke H.; Farah J.; Fish V.L.; Fomalont E.; Ford H.A.; Fraga-Encinas R.; Freeman W.T.; Friberg P.; Fromm C.M.; Fuentes A.; Galison P.; Gammie C.F.; García R.; Gentaz O.; Georgiev B.; Goddi C.; Gold R.; Gómez-Ruiz A.I.; Gómez J.L.; Gu M.; Gurwell M.; Hada K.; Haggard D.; Haworth K.; Hecht M.H.; Hesper R.; Heumann D.; Ho L.C.; Ho P.; Honma M.; Huang C.-W.L.; Huang L.; Hughes D.H.; Ikeda S.; Impellizzeri C.M.V.; Inoue M.; Issaoun S.; James D.J.; Jannuzi B.T.; Janssen M.; Jeter B.; Jiang W.; Jiménez-Rosales A.; Johnson M.D.; Jorstad S.; Joshi A.V.; Jung T.; Karami M.; Karuppusamy R.; Kawashima T.; Keating G.K.; Kettenis M.; Kim D.-J.; Kim J.-Y.; Kim J.; Kim J.; Kino M.; Koay J.Y.; Kocherlakota P.; Kofuji Y.; Koch P.M.; Koyama S.; Kramer C.; Kramer M.; Krichbaum T.P.; Kuo C.-Y.; Bella N.L.; Lauer T.R.; Lee D.; Lee S.-S.; Leung P.K.; Levis A.; Li Z.; Lico R.; Lindahl G.; Lindqvist M.; Lisakov M.; Liu J.; Liu K.; Liuzzo E.; Lo W.-P.; Lobanov A.P.; Loinard L.; Lonsdale C.J.; Lu R.-S.; Mao J.; Marchili N.; Markoff S.; Marrone D.P.; Marscher A.P.; Martí-Vidal I.; Matsushita S.; Matthews L.D.; Medeiros L.; Menten K.M.; Michalik D.; Mizuno I.; Mizuno Y.; Moran J.M.; Moriyama K.; Moscibrodzka M.; Müller C.; Mus A.; Musoke G.; Myserlis I.; Nadolski A.; Nagai H.; Nagar N.M.; Nakamura M.; Narayan R.; Narayanan G.; Natarajan I.; Nathanail A.; Fuentes S.N.; Neilsen J.; Neri R.; Ni C.; Noutsos A.; Nowak M.A.; Oh J.; Okino H.; Olivares H.; Ortiz-León G.N.; Oyama T.; Palumbo D.C.M.; Paraschos G.F.; Park J.; Parsons H.; Patel N.; Pen U.-L.; Pesce D.W.; Piétu V.; Plambeck R.; PopStefanija A.; Porth O.; Pötzl F.M.; Prather B.; Preciado-López J.A.; Pu H.-Y.; Ramakrishnan V.; Rao R.; Rawlings M.G.; Raymond A.W.; Rezzolla L.; Ricarte A.; Ripperda B.; Roelofs F.; Rogers A.; Ros E.; Romero-Cañizales C.; Roshanineshat A.; Rottmann H.; Roy A.L.; Ruiz I.; Ruszczyk C.; Rygl K.L.J.; Sánchez S.; Sánchez-Argüelles D.; Sánchez-Portal M.; Sasada M.; Satapathy K.; Savolainen T.; Schloerb F.P.; Schonfeld J.; Schuster K.-F.; Shao L.; Shen Z.; Small D.; Sohn B.W.; SooHoo J.; Souccar K.; Sun H.; Tazaki F.; Tetarenko A.J.; Tiede P.; Tilanus R.P.J.; Titus M.; Torne P.; Traianou E.; Trent T.; Trippe S.; Turk M.; van Bemmel I.; van Langevelde H.J.; van Rossum D.R.; Vos J.; Wagner J.; Ward-Thompson D.; Wardle J.; Weintroub J.; Wex N.; Wharton R.; Wielgus M.; Wiik K.; Witzel G.; Wondrak M.F.; Wong G.N.; Wu Q.; Yamaguchi P.; Yoon D.; Young A.; Young K.; Younsi Z.; Yuan F.; Yuan Y.-F.; Zensus J.A.; Zhang S.; Zhao G.-Y.; Zhao S.-S.; Chang D.O."/>
    <s v=""/>
    <s v="In this paper we quantify the temporal variability and image morphology of the horizon-scale emission from Sgr A*, as observed by the EHT in 2017 April at a wavelength of 1.3 mm. We find that the Sgr A* data exhibit variability that exceeds what can be explained by the uncertainties in the data or by the effects of interstellar scattering. The magnitude of this variability can be a substantial fraction of the correlated flux density, reaching ∼100% on some baselines. Through an exploration of simple geometric source models, we demonstrate that ringlike morphologies provide better fits to the Sgr A* data than do other morphologies with comparable complexity. We develop two strategies for fitting static geometric ring models to the time-variable Sgr A* data; one strategy fits models to short segments of data over which the source is static and averages these independent fits, while the other fits models to the full data set using a parametric model for the structural variability power spectrum around the average source structure. Both geometric modeling and image-domain feature extraction techniques determine the ring diameter to be 51.8 ± 2.3 μas (68% credible intervals), with the ring thickness constrained to have an FWHM between ∼30% and 50% of the ring diameter. To bring the diameter measurements to a common physical scale, we calibrate them using synthetic data generated from GRMHD simulations. This calibration constrains the angular size of the gravitational radius to be 4.8+1.4-0.7 μas, which we combine with an independent distance measurement from maser parallaxes to determine the mass of Sgr A* to be 4.0+1.1-0.6 × 106 M☉ © 2022. The Author(s)"/>
    <x v="1"/>
    <m/>
    <x v="1"/>
    <m/>
    <x v="0"/>
    <m/>
    <m/>
    <n v="2022"/>
    <n v="145"/>
    <s v="https://www.scopus.com/inward/record.uri?eid=2-s2.0-85131951932&amp;doi=10.3847%2f2041-8213%2fac6736&amp;partnerID=40&amp;md5=ee0a86338560f5aff459216c98f40c85"/>
  </r>
  <r>
    <s v="Scopus_306"/>
    <b v="1"/>
    <s v="Synthetic demand data generation for individual electricity consumers: Generative Adversarial Networks (GANs)"/>
    <x v="0"/>
    <s v="Yilmaz B.; Korn R."/>
    <s v="CWGAN; Electricity consumption; Generative adversarial networks; RCGAN; RCWGAN; Synthetic data generation; TimeGAN; Unsupervised learning"/>
    <s v="Load modeling is one of the crucial tasks for improving smart grids’ energy efficiency. Among many alternatives, machine learning-based load models have become popular in applications and have shown outstanding performance in recent years. The performance of these models highly relies on data quality and quantity available for training. However, gathering a sufficient amount of high-quality data is time-consuming and extremely expensive. In the last decade, Generative Adversarial Networks (GANs) have demonstrated their potential to solve the data shortage problem by generating synthetic data by learning from recorded/empirical data. Educated synthetic datasets can reduce prediction error of electricity consumption when combined with empirical data. Further, they can be used to enhance risk management calculations. Therefore, we propose RCGAN, TimeGAN, CWGAN, and RCWGAN which take individual electricity consumption data as input to provide synthetic data in this study. Our work focuses on one dimensional times series, and numerical experiments on an empirical dataset show that GANs are indeed able to generate synthetic data with realistic appearance. © 2022 The Author(s)"/>
    <x v="0"/>
    <s v="Energy"/>
    <x v="0"/>
    <s v="RCGAN, TimeGAN, CWGAN, RCWGAN "/>
    <x v="0"/>
    <m/>
    <m/>
    <n v="2022"/>
    <n v="32"/>
    <s v="https://www.scopus.com/inward/record.uri?eid=2-s2.0-85129423684&amp;doi=10.1016%2fj.egyai.2022.100161&amp;partnerID=40&amp;md5=a2dba6c41cedad3fafcbdfcdaa37980a"/>
  </r>
  <r>
    <s v="Scopus_308"/>
    <b v="1"/>
    <s v="An Autonomous Self-learning and Self-adversarial Training Neural Architecture for Intelligent and Resilient Cyber Security Systems"/>
    <x v="0"/>
    <s v="Demertzis K.; Iliadis L."/>
    <s v="Continuous-Time Reservoir Computing; Cyber Defense; Reservoir Computing; Time Series Analysis"/>
    <s v="Cybersecurity systems have become increasingly important as businesses and individuals rely more on technology. However, the increasing complexity of these systems and the evolving nature of cyber threats require innovative solutions to protect against cyber attacks. One promising approach is the idea of autonomous self-learning and auto-training neural architectures. Autonomous self-learning refers to the ability of the system to adapt to new threats and learn from past experiences without human intervention. Auto-training, on the other hand, refers to the ability of the system to improve its performance over time by automatically adjusting its parameters and algorithms. This research proposes an autonomous Self-Learning and Self-Adversarial Training (SLSAT) neural architecture for intelligent and resilient cyber security systems. It is an extension of the next-generation Continuous-Time Reservoir Computing (CTRC) that was proposed by the authors recently. The CTRC is a time-series anomaly detection system controlled by time-varying differential equations. It uses Reinforcement Learning (RL) to dynamically fine-tune the reservoir computing parameters in order to identify the aberrant changes in the data. The proposed method in this research improves the CTRC’s architecture by including a Conditional Tabular Generative Adversarial Network (CTGAN). Specifically, including CTGAN allows the SLSAT architecture to generate synthetic data based on the identified abnormalities to improve the model’s performance and adapt to new and evolving threats without manual intervention. This, as proved experimentally, helps the model identify aberrant changes in the data and fend off poison and zero-day attacks. © 2023, The Author(s), under exclusive license to Springer Nature Switzerland AG."/>
    <x v="0"/>
    <s v="Tech"/>
    <x v="0"/>
    <s v="CTGAN"/>
    <x v="0"/>
    <m/>
    <m/>
    <n v="2023"/>
    <n v="1"/>
    <s v="https://www.scopus.com/inward/record.uri?eid=2-s2.0-85163923535&amp;doi=10.1007%2f978-3-031-34204-2_38&amp;partnerID=40&amp;md5=98becb128cd48197341ca7bdbaedd523"/>
  </r>
  <r>
    <s v="Scopus_309"/>
    <b v="1"/>
    <s v="Probabilistic quotient’s work and pharmacokinetics’ contribution: countering size effect in metabolic time series measurements"/>
    <x v="1"/>
    <s v="Gotsmy M.; Brunmair J.; Büschl C.; Gerner C.; Zanghellini J."/>
    <s v="Blood Plasma; Finger Sweat; Metabolomics; PKM; PQN"/>
    <s v="Metabolomic time course analyses of biofluids are highly relevant for clinical diagnostics. However, many sampling methods suffer from unknown sample sizes, commonly known as size effects. This prevents absolute quantification of biomarkers. Recently, several mathematical post acquisition normalization methods have been developed to overcome these problems either by exploiting already known pharmacokinetic information or by statistical means. Here we present an improved normalization method, MIX, that combines the advantages of both approaches. It couples two normalization terms, one based on a pharmacokinetic model (PKM) and the other representing a popular statistical approach, probabilistic quotient normalization (PQN), in a single model. To test the performance of MIX, we generated synthetic data closely resembling real finger sweat metabolome measurements. We show that MIX normalization successfully tackles key weaknesses of the individual strategies: it (i) reduces the risk of overfitting with PKM, and (ii), contrary to PQN, it allows to compute sample volumes. Finally, we validate MIX by using real finger sweat as well as blood plasma metabolome data and demonstrate that MIX allows to better and more robustly correct for size effects. In conclusion, the MIX method improves the reliability and robustness of quantitative biomarker detection in finger sweat and other biofluids, paving the way for biomarker discovery and hypothesis generation from metabolomic time course data. © 2022, The Author(s)."/>
    <x v="1"/>
    <m/>
    <x v="1"/>
    <m/>
    <x v="0"/>
    <m/>
    <m/>
    <n v="2022"/>
    <n v="1"/>
    <s v="https://www.scopus.com/inward/record.uri?eid=2-s2.0-85138203968&amp;doi=10.1186%2fs12859-022-04918-1&amp;partnerID=40&amp;md5=71f1c1aca924137bb3098712c5da5a4d"/>
  </r>
  <r>
    <s v="Scopus_310"/>
    <b v="1"/>
    <s v="Learning to simulate realistic limit order book markets from data as a World Agent"/>
    <x v="0"/>
    <s v="Coletta A.; Moulin A.; Vyetrenko S.; Balch T."/>
    <s v="financial markets; GANs; synthetic data; time-series"/>
    <s v="Multi-agent market simulators usually require careful calibration to emulate real markets, which includes the number and the type of agents. Poorly calibrated simulators can lead to misleading conclusions, potentially causing severe loss when employed by investment banks, hedge funds, and traders to study and evaluate trading strategies. In this paper, we propose a world model simulator that accurately emulates a limit order book market - it requires no agent calibration but rather learns the simulated market behavior directly from historical data. Traditional approaches fail short to learn and calibrate trader population, as historical labeled data with details on each individual trader strategy is not publicly available. Our approach proposes to learn a unique &quot;world&quot;agent from historical data. It is intended to emulate the overall trader population, without the need of making assumptions about individual market agent strategies. We implement our world agent simulator models as a Conditional Generative Adversarial Network (CGAN), as well as a mixture of parametric distributions, and we compare our models against previous work. Qualitatively and quantitatively, we show that the proposed approaches consistently outperform previous work, providing more realism and responsiveness.  © 2022 ACM."/>
    <x v="0"/>
    <s v="Finance"/>
    <x v="3"/>
    <s v="MABS"/>
    <x v="5"/>
    <b v="1"/>
    <m/>
    <n v="2022"/>
    <n v="10"/>
    <s v="https://www.scopus.com/inward/record.uri?eid=2-s2.0-85142521106&amp;doi=10.1145%2f3533271.3561753&amp;partnerID=40&amp;md5=4c46dbf33ec275af51ec76cd20505d93"/>
  </r>
  <r>
    <s v="Scopus_311"/>
    <b v="1"/>
    <s v="Differential privacy protection method of electrical load data towards cloud computing applications; [面向云计算应用的用电负荷数据差分隐私保护方法]"/>
    <x v="0"/>
    <s v="Yu Q.; Shen Z.; Sun F.; Li Z."/>
    <s v="autoencoders; cloud computing; data masking; differential privacy protection; electrical load data; generative adversarial networks"/>
    <s v="With the development of cloud computing technology，users can use public computing resources to complete big data analysis services such as machine learning with low cost and high efficiency，which improves computing efficiency and economic benefits while facing privacy disclosure risk. Aiming at the users’load data leakage problem hidden in the cloud computing represented by machine learning as a service，an electrical load data masking method based on time-series generative adversarial network under differential privacy protection is proposed. The synthetic data satisfying differential privacy is used to replace the original sensitive data so as to effectively prevent attackers from inferring real sensitive information from stolen training data. Rényi differential privacy mechanism is introduced to remove individual characteristics on the premise of keeping the statistical characteristics of load data. On this basis，the recurrent neural network is used as generator and discriminator of generative adversarial network to capture the dynamic time characteristics of load series. At the same time，the static characteristics of load series are mined by combining autoencoder with generative adversarial network. Theoretical derivation proves that the proposed method can meet the differential privacy requirements and the total privacy budget can be quantified. Numerical experiment results verify that the proposed method can ensure the privacy and availability of electrical load data after privacy protection processing. © 2022 Electric Power Automation Equipment Press. All rights reserved."/>
    <x v="2"/>
    <m/>
    <x v="1"/>
    <m/>
    <x v="0"/>
    <m/>
    <m/>
    <n v="2022"/>
    <n v="4"/>
    <s v="https://www.scopus.com/inward/record.uri?eid=2-s2.0-85136202613&amp;doi=10.16081%2fj.epae.202205059&amp;partnerID=40&amp;md5=a74090de012d3738c349e20408116a8f"/>
  </r>
  <r>
    <s v="Scopus_312"/>
    <b v="1"/>
    <s v="Generation of synthetic EEG data for training algorithms supporting the diagnosis of major depressive disorder"/>
    <x v="0"/>
    <s v="Carrle F.P.; Hollenbenders Y.; Reichenbach A."/>
    <s v="biomarker; data augmentation; deep learning; diagnosis; electroencephalography; generative adversarial network; major depressive disorder; synthetic data"/>
    <s v="Introduction: Major depressive disorder (MDD) is the most common mental disorder worldwide, leading to impairment in quality and independence of life. Electroencephalography (EEG) biomarkers processed with machine learning (ML) algorithms have been explored for objective diagnoses with promising results. However, the generalizability of those models, a prerequisite for clinical application, is restricted by small datasets. One approach to train ML models with good generalizability is complementing the original with synthetic data produced by generative algorithms. Another advantage of synthetic data is the possibility of publishing the data for other researchers without risking patient data privacy. Synthetic EEG time-series have not yet been generated for two clinical populations like MDD patients and healthy controls. Methods: We first reviewed 27 studies presenting EEG data augmentation with generative algorithms for classification tasks, like diagnosis, for the possibilities and shortcomings of recent methods. The subsequent empirical study generated EEG time-series based on two public datasets with 30/28 and 24/29 subjects (MDD/controls). To obtain baseline diagnostic accuracies, convolutional neural networks (CNN) were trained with time-series from each dataset. The data were synthesized with generative adversarial networks (GAN) consisting of CNNs. We evaluated the synthetic data qualitatively and quantitatively and finally used it for re-training the diagnostic model. Results: The reviewed studies improved their classification accuracies by between 1 and 40% with the synthetic data. Our own diagnostic accuracy improved up to 10% for one dataset but not significantly for the other. We found a rich repertoire of generative models in the reviewed literature, solving various technical issues. A major shortcoming in the field is the lack of meaningful evaluation metrics for synthetic data. The few studies analyzing the data in the frequency domain, including our own, show that only some features can be produced truthfully. Discussion: The systematic review combined with our own investigation provides an overview of the available methods for generating EEG data for a classification task, their possibilities, and shortcomings. The approach is promising and the technical basis is set. For a broad application of these techniques in neuroscience research or clinical application, the methods need fine-tuning facilitated by domain expertise in (clinical) EEG research. Copyright © 2023 Carrle, Hollenbenders and Reichenbach."/>
    <x v="0"/>
    <s v="Health"/>
    <x v="0"/>
    <s v="GAN"/>
    <x v="0"/>
    <m/>
    <m/>
    <n v="2023"/>
    <n v="1"/>
    <s v="https://www.scopus.com/inward/record.uri?eid=2-s2.0-85174312094&amp;doi=10.3389%2ffnins.2023.1219133&amp;partnerID=40&amp;md5=ffa86c339142c21a9a9333505a28c571"/>
  </r>
  <r>
    <s v="Scopus_314"/>
    <b v="1"/>
    <s v="Health record hiccups-5,526 real-world time series with change points labelled by crowdsourced visual inspection"/>
    <x v="1"/>
    <s v="Quan T.P.; Lacey B.; Peto T.E.A.; Walker A.S."/>
    <s v="anomalies; change point detection; data quality; time series"/>
    <s v="BACKGROUND: Large routinely collected data such as electronic health records (EHRs) are increasingly used in research, but the statistical methods and processes used to check such data for temporal data quality issues have not moved beyond manual, ad hoc production and visual inspection of graphs. With the prospect of EHR data being used for disease surveillance via automated pipelines and public-facing dashboards, automation of data quality checks will become increasingly valuable. FINDINGS: We generated 5,526 time series from 8 different EHR datasets and engaged &gt;2,000 citizen-science volunteers to label the locations of all suspicious-looking change points in the resulting graphs. Consensus labels were produced using density-based clustering with noise, with validation conducted using 956 images containing labels produced by an experienced data scientist. Parameter tuning was done against 670 images and performance calculated against 286 images, resulting in a final sensitivity of 80.4% (95% CI, 77.1%-83.3%), specificity of 99.8% (99.7%-99.8%), positive predictive value of 84.5% (81.4%-87.2%), and negative predictive value of 99.7% (99.6%-99.7%). In total, 12,745 change points were found within 3,687 of the time series. CONCLUSIONS: This large collection of labelled EHR time series can be used to validate automated methods for change point detection in real-world settings, encouraging the development of methods that can successfully be applied in practice. It is particularly valuable since change point detection methods are typically validated using synthetic data, so their performance in real-world settings cannot be assumed to be comparable. While the dataset focusses on EHRs and data quality, it should also be applicable in other fields. © The Author(s) 2023. Published by Oxford University Press GigaScience."/>
    <x v="1"/>
    <m/>
    <x v="1"/>
    <m/>
    <x v="0"/>
    <m/>
    <m/>
    <n v="2022"/>
    <n v="1"/>
    <s v="https://www.scopus.com/inward/record.uri?eid=2-s2.0-85165890259&amp;doi=10.1093%2fgigascience%2fgiad060&amp;partnerID=40&amp;md5=011ba150b2d7781e71a560ab0a645f7b"/>
  </r>
  <r>
    <s v="Scopus_315"/>
    <b v="1"/>
    <s v="OneFall-GAN: A one-class GAN framework applied to fall detection"/>
    <x v="1"/>
    <s v="Galvão Y.M.; Portela L.; Barros P.; de Araújo Fagundes R.A.; Fernandes B.J.T."/>
    <s v="AnoGan; Anomaly detection; EGBAD; Fall detection; GAN; GANomaly; Mask R-CNN; OneFall-GAN"/>
    <s v="One of the most common health risks for senior citizens is a falling event, and to reduces the risk of death, a fall needs to be quickly reported. Thus, automatic fall detection systems were proposed to mitigate the falling problem, most of them relying on image detection. However, identifying a fall from a sequence of images is challenging because the contextual information present in some activities of daily living (ADL) are similar to fall events, and the recognition model has to deal with very high-level information. Furthermore, the publicly available datasets are generally unbalanced, having only synthetic data of fall events. Thus, approaches that do not need explicit labels to train a model are desirable. As falls are rare events, a possible solution is to use a one-class approach, and Generative Adversarial Networks (GAN) have presented competitive results in this context. This paper proposes OneFall-GAN, a One-Class GAN that uses only ADL for training and can identify a fall as an anomaly on the learned representations. We trained our neural network using the data captured by an RGB camera and pre-processed by a pre-trained Mask R-CNN that can segment and binarize a person in a scene. Thus, our model has robust temporal information used in the training phase and once trained, the discriminator is specialized on classifying ADL events. Consequently, when a fall event is presented, it is capable of classifying them as an anomaly. Using this approach, we are turning a binary classification problem into a one-class approach. Our experimental results show that our OneFall-GAN framework is a competitive alternative for fall classification as an anomaly detection task using only visual data, particularly because it achieved the best performance when compared to current state-of-the-art approaches, reaching an accuracy of 99.02%, 0.97 precision, 1.0 recall on PRECIS HAR and 98.75% accuracy, 0.87 precision, 0.99 recall on UP Fall. © 2022 Karabuk University"/>
    <x v="1"/>
    <m/>
    <x v="1"/>
    <m/>
    <x v="0"/>
    <m/>
    <m/>
    <n v="2022"/>
    <n v="8"/>
    <s v="https://www.scopus.com/inward/record.uri?eid=2-s2.0-85135851229&amp;doi=10.1016%2fj.jestch.2022.101227&amp;partnerID=40&amp;md5=94f7e6d4ff30abb68623f04c217ae454"/>
  </r>
  <r>
    <s v="Scopus_316"/>
    <b v="1"/>
    <s v="Entropy criterion for surrogate timeseries data generation via non-parametric dimensionality reduction"/>
    <x v="0"/>
    <s v="Lewis T.; Sundaram A.; Abdel-Khalik H.S.; Rabiti C.; Talbot P."/>
    <s v="Dimensionality Reduction; Entropy; Non-parametric; Surrogate Data; Timeseries"/>
    <s v="Surrogate data are necessary for increasing data availability for data-intensive engineering analyses, e.g., optimization, by generating artificial data instances that preserve both the trends as well as the randomness inherent in the raw data, allowing the analyst to expand the usable data for downstream analyses. This manuscript focuses on the generation of surrogate timeseries data for applications within the HERON framework developed by Idaho National Laboratory to optimize resource allocation of a nuclear reactor with cogeneration capabilities, i.e., steam or electricity production. The HERON surrogate data generation relies on a user-defined Fourier-based algorithm for detrending seasonal behavior and an autoregressive moving-average (ARMA) algorithm for preserving the statistical nature of the detrended data. A key limitation of this algorithm is that the resultant errors may not be normally distributed, thus reducing confidence in the statistical consistency between the raw and surrogate data. To overcome this limitation, this manuscript proposes an alternative data-driven non-parametric algorithm whose dimensionality reduction is determined by an entropy-based cutoff criterion to hedge against overfitting and ensure statistical consistency. This manuscript develops the proposed algorithm, called NEST, and compares it to HERON surrogate data using several quantitative tests. © 2022"/>
    <x v="2"/>
    <s v="Energy"/>
    <x v="1"/>
    <m/>
    <x v="0"/>
    <m/>
    <m/>
    <n v="2023"/>
    <n v="1"/>
    <s v="https://www.scopus.com/inward/record.uri?eid=2-s2.0-85139987230&amp;doi=10.1016%2fj.anucene.2022.109498&amp;partnerID=40&amp;md5=d80b504e95c7e30cce14a852b8a5cdeb"/>
  </r>
  <r>
    <s v="Scopus_318"/>
    <b v="1"/>
    <s v="GenDT: Mobile Network Drive Testing Made Efficient with Generative Modeling"/>
    <x v="0"/>
    <s v="Sun C.; Xu K.; Marina M.K.; Benn H."/>
    <s v="conditional GANs; deep generative modeling; mobile network drive test measurement data; synthetic data generation"/>
    <s v="Drive testing continues to play a key role in mobile network optimization for operators but its high cost is a big concern. Alternative approaches like virtual drive testing (VDT) target device testing in the lab whereas MDT or crowdsourcing based approaches are limited by the incentives users have to participate and contribute measurements. With the aim of augmenting drive testing and significantly reducing its cost, we propose GenDT, a novel deep generative model that synthesizes high-fidelity time series of key radio network key performance indicators (KPIs). The training of GenDT relies on a relatively small amount of real-world measurement data along with corresponding and easily accessible network and environment context data. Through this, GenDT learns the relationship between context and radio network KPIs as they vary over time, and therefore trained GenDT model can subsequently be relied on to generate time series for different KPIs for new drive test routes (trajectories) without having to collect field measurements. GenDT represents an initial attempt at enabling efficient drive testing via generative modeling. Evaluations with real-world mobile network drive testing measurement datasets from two countries demonstrate that GenDT can synthesize significantly more dependable data than a range of baselines. We further show that GenDT has the potential to significantly reduce the drive testing related measurement effort, and that GenDT-generated data yields similar results to that with real data in the context of two downstream use cases - QoE prediction and handover analysis.  © 2022 ACM."/>
    <x v="0"/>
    <s v="Transport"/>
    <x v="3"/>
    <s v="GenDT"/>
    <x v="3"/>
    <b v="1"/>
    <m/>
    <n v="2022"/>
    <n v="1"/>
    <s v="https://www.scopus.com/inward/record.uri?eid=2-s2.0-85144816412&amp;doi=10.1145%2f3555050.3569124&amp;partnerID=40&amp;md5=fb3b0d4062adb0b5a6e8ceb35509d9a7"/>
  </r>
  <r>
    <s v="Scopus_319"/>
    <b v="1"/>
    <s v="Multiscale Generative Models: Improving Performance of a Generative Model Using Feedback from Other Dependent Generative Models"/>
    <x v="0"/>
    <s v="Chen C.; Bose A.; Cheng S.-F.; Sinha A."/>
    <s v=""/>
    <s v="Realistic fine-grained multi-agent simulation of real-world complex systems is crucial for many downstream tasks such as reinforcement learning. Recent work has used generative models (GANs in particular) for providing high-fidelity simulation of real-world systems. However, such generative models are often monolithic and miss out on modeling the interaction in multi-agent systems. In this work, we take a first step towards building multiple interacting generative models (GANs) that reflects the interaction in real world. We build and analyze a hierarchical set-up where a higher-level GAN is conditioned on the output of multiple lower-level GANs. We present a technique of using feedback from the higher-level GAN to improve performance of lower-level GANs. We mathematically characterize the conditions under which our technique is impactful, including understanding the transfer learning nature of our set-up. We present three distinct experiments on synthetic data, time series data, and image domain, revealing the wide applicability of our technique. Copyright © 2022, Association for the Advancement of Artificial Intelligence (www.aaai.org). All rights reserved."/>
    <x v="0"/>
    <m/>
    <x v="3"/>
    <s v="MABS"/>
    <x v="5"/>
    <b v="1"/>
    <m/>
    <n v="2022"/>
    <n v="0"/>
    <s v="https://www.scopus.com/inward/record.uri?eid=2-s2.0-85147729394&amp;partnerID=40&amp;md5=79869a8611b830eb31e72956e0e1ae41"/>
  </r>
  <r>
    <s v="Scopus_320"/>
    <b v="0"/>
    <s v="1st International Workshop on Hybrid Artificial Intelligence and Enterprise Modelling for Intelligent Information Systems, HybridAIMS, 1st Workshop on Knowledge Graphs for Semantics-Driven Systems Engineering, KG4SDSE, Blockchain and Decentralized Governance Design for Information Systems, BC4IS and DGD, associated with the 35th International Conference on Advanced Information Systems Engineering, CAiSE 2023"/>
    <x v="2"/>
    <s v=""/>
    <s v=""/>
    <s v="The proceedings contain 19 papers. The special focus in this conference is on Hybrid Artificial Intelligence and Enterprise Modelling for Intelligent Information Systems. The topics include: A Linked Data Based Advanced Credit Rationale; interactive Machine Learning of Knowledge Graph-Based Explainable Process Analysis; a Weighted Knowledge Graph for Representing the Results of a Systematic Literature Review; Knowledge Engineering Formalizing DECENT Meta Model; using Knowledge Graphs for Record Linkage: Challenges and Opportunities; employing Knowledge Graphs for Capturing Semantic Aspects of Robotic Process Automation; Regulation-Friendly Privacy-Preserving Blockchain Based on zk-SNARK; blockchain Governance Design a Computer Science Perspective; The MEV Saga: Can Regulation Illuminate the Dark Forest?; enriching Enterprise Architecture Models with Healthcare Domain Knowledge; supporting Reuse of Business Process Models by Semantic Annotation; position Paper - Hybrid Artificial Intelligence for Realizing a Leadership Assistant for Platform-Based Leadership Consulting; developing a Maturity Assessment Tool to Enable the Management of Artificial Intelligence for Organizations; mapping Time-Series Data on Process Patterns to Generate Synthetic Data; Towards Crisis Response and Intervention Using Knowledge Graphs - CRISP Case Study; The RAI Way: A Technical Analysis and Design Method for Building Enterprise Semantic Layers; Towards Recommendations for Knowledge-Graph-Based Requirements Management in Construction: A Report on the EU DigiChecks Project."/>
    <x v="1"/>
    <m/>
    <x v="1"/>
    <m/>
    <x v="0"/>
    <m/>
    <m/>
    <n v="2023"/>
    <n v="0"/>
    <s v="https://www.scopus.com/inward/record.uri?eid=2-s2.0-85164312933&amp;partnerID=40&amp;md5=8ac54832e00e59c02f589200ba600916"/>
  </r>
  <r>
    <s v="Scopus_322"/>
    <b v="0"/>
    <s v="Deep Learning for Network Traffic Data"/>
    <x v="0"/>
    <s v="Marwah M.; Arlitt M."/>
    <s v="computer security; data science; deep learning; machine learning; network traffic data; representation learning; synthetic data generation"/>
    <s v="Network traffic data is key in addressing several important cybersecurity problems, such as intrusion and malware detection, and network management problems, such as application and device identification. However, it poses several challenges to building machine learning models. Two main challenges are manual feature engineering and scarcity of training data due to privacy and security concerns. In this tutorial we provide a comprehensive review of recent advances to address these challenges through use of deep learning. Network traffic data can be cast as a multivariate time-series (sequential) data, attributed graph data, or image data to leverage representation learning architectures available in deep learning. To preserve data privacy, generative methods, such as GANs and autoregressive neural architectures can be used to synthesize realistic network traffic data. In particular, our tutorial is organized into three parts: 1) we describe network traffic data, applications to security and network management, and challenges; 2) we present different deep learning architectures used for representation learning instead of feature engineering of network traffic data; and, 3) we describe use of generative neural models for synthetic generation of network traffic data.  © 2022 Owner/Author."/>
    <x v="0"/>
    <s v="Transport"/>
    <x v="1"/>
    <m/>
    <x v="0"/>
    <m/>
    <m/>
    <n v="2022"/>
    <n v="1"/>
    <s v="https://www.scopus.com/inward/record.uri?eid=2-s2.0-85137143532&amp;doi=10.1145%2f3534678.3542618&amp;partnerID=40&amp;md5=47a28c4026dece976e538b10cbd8e894"/>
  </r>
  <r>
    <s v="Scopus_324"/>
    <b v="0"/>
    <s v="11th Iberian Conference on Pattern Recognition and Image Analysis, IbPRIA 2023"/>
    <x v="2"/>
    <s v=""/>
    <s v=""/>
    <s v="The proceedings contain 56 papers. The special focus in this conference is on Pattern Recognition and Image Analysis. The topics include: Clustering ECG Time Series for the Quantification of Physiological Reactions to Emotional Stimuli; detecting Loose Wheel Bolts of a Vehicle Using Accelerometers in the Chassis; study and Automatic Translation of Toki Pona; multi-view Infant Cry Classification; fishing Gear Classification from Vessel Trajectories and Velocity Profiles: Database and Benchmark; a Fuzzy Logic Inference System for Display Characterization; enhancing Transferability of Adversarial Audio in Speaker Recognition Systems; Automated Orientation Detection of 3D Head Reconstructions from sMRI Using Multiview Orthographic Projections: An Image Classification-Based Approach; microgliaJ: An Automatic Tool for Microglial Cell Detection and Segmentation; a Deep Approach for Volumetric Tractography Segmentation; synthetic Spermatozoa Video Sequences Generation Using Adversarial Imitation Learning; An Ensemble-Based Phenotype Classifier to Diagnose Crohn’s Disease from 16s rRNA Gene Sequences; Few-Shot Image Classification for Automatic COVID-19 Diagnosis; deep Neural Networks to Distinguish Between Crohn’s Disease and Ulcerative Colitis; automatic Eye-Tracking-Assisted Chest Radiography Pathology Screening; Inter vs. Intra Domain Study of COVID Chest X-Ray Classification with Imbalanced Datasets; DARTS with Degeneracy Correction; object Detection for Rescue Operations by High-Altitude Infrared Thermal Imaging Collected by Unmanned Aerial Vehicles; identifying Thermokarst Lakes Using Discrete Wavelet Transform–Based Deep Learning Framework; real-Time Unsupervised Object Localization on the Edge for Airport Video Surveillance; object Localization with Multiplanar Fiducial Markers: Accurate Pose Estimation; hierarchical Line Extremity Segmentation U-Net for the SoccerNet 2022 Calibration Challenge - Pitch Localization; Py4MER: A CTC-Based Mathematical Expression Recognition System; lightweight Vision Transformers for Face Verification in the Wild; proxemics-Net: Automatic Proxemics Recognition in Images; multimodal Human Pose Feature Fusion for Gait Recognition; The ETS2 Dataset, Synthetic Data from Video Games for Monocular Depth Estimation; time Series Imputation in Faulty Systems; StOCaMo: Online Calibration Monitoring for Stereo Cameras."/>
    <x v="1"/>
    <m/>
    <x v="1"/>
    <m/>
    <x v="0"/>
    <m/>
    <m/>
    <n v="2023"/>
    <n v="0"/>
    <s v="https://www.scopus.com/inward/record.uri?eid=2-s2.0-85164925661&amp;partnerID=40&amp;md5=9e598ab3f577e2deb190331907425437"/>
  </r>
  <r>
    <s v="Scopus_325"/>
    <b v="1"/>
    <s v="3D Environment Modeling for Falsification and Beyond with Scenic 3.0"/>
    <x v="1"/>
    <s v="Vin E.; Kashiwa S.; Rhea M.; Fremont D.J.; Kim E.; Dreossi T.; Ghosh S.; Yue X.; Sangiovanni-Vincentelli A.L.; Seshia S.A."/>
    <s v="Automatic test generation; Probabilistic programming; Scenario description language; Simulation; Synthetic data"/>
    <s v="We present a major new version of Scenic, a probabilistic programming language for writing formal models of the environments of cyber-physical systems. Scenic has been successfully used for the design and analysis of CPS in a variety of domains, but earlier versions are limited to environments that are essentially two-dimensional. In this paper, we extend Scenic with native support for 3D geometry, introducing new syntax that provides expressive ways to describe 3D configurations while preserving the simplicity and readability of the language. We replace Scenic’s simplistic representation of objects as boxes with precise modeling of complex shapes, including a ray tracing-based visibility system that accounts for object occlusion. We also extend the language to support arbitrary temporal requirements expressed in LTL, and build an extensible Scenic parser generated from a formal grammar of the language. Finally, we illustrate the new application domains these features enable with case studies that would have been impossible to accurately model in Scenic 2. © 2023, The Author(s)."/>
    <x v="1"/>
    <m/>
    <x v="1"/>
    <m/>
    <x v="0"/>
    <m/>
    <m/>
    <n v="2023"/>
    <n v="1"/>
    <s v="https://www.scopus.com/inward/record.uri?eid=2-s2.0-85169015810&amp;doi=10.1007%2f978-3-031-37706-8_13&amp;partnerID=40&amp;md5=77c5c740b2d62577ceeab03beaebcdef"/>
  </r>
  <r>
    <s v="Scopus_327"/>
    <b v="1"/>
    <s v="Identification of Autism Spectrum Disorder from Functional MRI Using Deep Learning"/>
    <x v="1"/>
    <s v="Pavithra R.; Abirami S.P.; Krithika S.; Sabitha S.; Tharanidharan P."/>
    <s v="ABIDE; ASD; Functional connectivity; Recurrent convolutional neural network; Resting state fMRI"/>
    <s v="Autism spectrum disorder (ASD) is a collection of a way of continuing neurodevelopment illnesses identified by limited and repetitive behavioral patterns, as well as social and communication impairments. Despite the fact that symptoms are most common in childhood, diagnosis is sometimes delayed. Because the current ASD diagnostic technique is solely uncertain and questionnaire, requiring the physician to review the behavior and developmental history of a child. It's been suggested that behavioral symptoms in ASD are linked to brain findings of increased short-distance and diminished long-distance connections. The suggested approach makes use of brain imaging data from Autism Brain Imaging Data Exchange (ABIDE), a global multi-site database. For ASD identification, the proposed approach uses functional connectivity characteristics extracted from resting state functional MRI data. ASD patients’ brain connections could be disturbed. The presented method extracts time series from 122 regions of interest defined by the Bootstrap Analysis of Stable Clusters (BASC) and also extracts time series from 48 regions of interest defined by the Harvard Oxford (HO) brain atlas to create an efficient functional connectivity matrix for all individuals. Synthetic Minority Over-sampling Technique (SMOTE) an oversampling procedure employed for artificial data generation. The classification challenge is carried out using a Recurrent Convolutional Neural Network (RCNN) and Convolutional Neural Network (CNN) and results were compared. In both models, fivefold Cross-Validation is applied. The model performed better in the modified experiment, with RCNN achieving an accuracy of nearly 85%. © 2023, The Author(s), under exclusive license to Springer Nature Singapore Pte Ltd."/>
    <x v="1"/>
    <m/>
    <x v="1"/>
    <m/>
    <x v="0"/>
    <m/>
    <m/>
    <n v="2023"/>
    <n v="4"/>
    <s v="https://www.scopus.com/inward/record.uri?eid=2-s2.0-85163361066&amp;doi=10.1007%2f978-981-19-9888-1_20&amp;partnerID=40&amp;md5=751aef97dcb29c4a16cb9aeec2582a48"/>
  </r>
  <r>
    <s v="Scopus_328"/>
    <b v="1"/>
    <s v="Hazardous atmospheric dispersion in urban areas: A Deep Learning approach for emergency pollution forecast"/>
    <x v="1"/>
    <s v="Mendil M.; Leirens S.; Armand P.; Duchenne C."/>
    <s v="Deep learning; Hazardous pollutant dispersion simulation; Surrogate model synthetic data"/>
    <s v="Today, Computational Fluid Dynamics approaches have a high level of spatial/temporal accuracy in modelling atmospheric transport and dispersion in very complex environments. Several numerical models require, however, heavy computational resources and prolonged simulation time up to several days. This time constraint is specifically crucial for intervention planning in case of accidental or malevolent toxic releases in a city. In this paper, we propose to use synthetic data generated by a realistic 3-D transport/dispersion simulator, to train a learning framework called MCxM. The latter relies on a sequence of masking and correction operations to progressively apply the spatial constraints and underlying physics of transport and dispersion. The learning phase uses the urban geometry of the French city Grenoble. We then test the effectiveness of the trained MCxM in a different French city: Paris. The results show that the MCxM's forecasts are virtually instantaneous and generalize successfully to unseen conditions. © 2022 Elsevier Ltd"/>
    <x v="1"/>
    <m/>
    <x v="1"/>
    <m/>
    <x v="0"/>
    <m/>
    <m/>
    <n v="2022"/>
    <n v="13"/>
    <s v="https://www.scopus.com/inward/record.uri?eid=2-s2.0-85128455286&amp;doi=10.1016%2fj.envsoft.2022.105387&amp;partnerID=40&amp;md5=270c82bcb9b6f43fad7eab7d30cd04aa"/>
  </r>
  <r>
    <s v="Scopus_329"/>
    <b v="1"/>
    <s v="Test and Visualization of Covariance Properties for Multivariate Spatio-Temporal Random Fields"/>
    <x v="1"/>
    <s v="Huang H.; Sun Y.; Genton M.G."/>
    <s v="Bivariate wind vector; Functional boxplot; Multivariate spatio-temporal data; Rank-based test; Separability; Symmetry"/>
    <s v="The prevalence of multivariate space-time data collected from monitoring networks and satellites, or generated from numerical models, has brought much attention to multivariate spatio-temporal statistical models, where the covariance function plays a key role in modeling, inference, and prediction. For multivariate space-time data, understanding the spatio-temporal variability, within and across variables, is essential in employing a realistic covariance model. Meanwhile, the complexity of generic covariances often makes model fitting very challenging, and simplified covariance structures, including symmetry and separability, can reduce the model complexity and facilitate the inference procedure. However, a careful examination of these properties is needed in real applications. In the work presented here, we formally define these properties for multivariate spatio-temporal random fields and use functional data analysis techniques to visualize them, hence, providing intuitive interpretations. We then propose a rigorous rank-based testing procedure to conclude whether the simplified properties of covariance are suitable for the underlying multivariate space-time data. The good performance of our method is illustrated through synthetic data, for which we know the true structure. We also investigate the covariance of bivariate wind speed, a key variable in renewable energy, over a coastal and an inland area in Saudi Arabia. The supplementary material is available online, including the R code for our developed methods. © 2023 American Statistical Association and Institute of Mathematical Statistics."/>
    <x v="1"/>
    <m/>
    <x v="1"/>
    <m/>
    <x v="0"/>
    <m/>
    <m/>
    <n v="2023"/>
    <n v="0"/>
    <s v="https://www.scopus.com/inward/record.uri?eid=2-s2.0-85153512307&amp;doi=10.1080%2f10618600.2023.2191667&amp;partnerID=40&amp;md5=90228fa0877d8dac8c09dbfe4bb93ad8"/>
  </r>
  <r>
    <s v="Scopus_331"/>
    <b v="1"/>
    <s v="Interaction networks from discrete event data by Poisson multivariate mutual information estimation and information flow with applications from gene expression data"/>
    <x v="1"/>
    <s v="Fish J.; Sun J.; Bollt E."/>
    <s v="Conditional mutual information; Information theory; Network inference; Poisson distribution"/>
    <s v="In this work, we introduce a new methodology for inferring the interaction structure of discrete valued time series which are Poisson distributed. While most related methods are premised on continuous state stochastic processes, in fact, discrete and counting event oriented stochastic process are natural and common, so called time-point processes. An important application that we focus on here is gene expression, where it is often assumed that the data is generated from a multivariate Poisson distribution. Nonparameteric methods such as the popular k-nearest neighbors are slow converging for discrete processes, and thus data hungry. Now, with the new multi-variate Poisson estimator developed here as the core computational engine, the causation entropy (CSE) principle, together with the associated greedy search algorithm optimal CSE (oCSE) allows us to efficiently infer the true network structure for this class of stochastic processes that were previously not practical. We illustrate the power of our method, first in benchmarking with synthetic datum, and then by inferring the genetic factors network from a breast cancer micro-ribonucleic acid sequence count data set. We show the Poisson oCSE gives the best performance among the tested methods and discovers previously known interactions on the breast cancer data set. © 2022, The Author(s)."/>
    <x v="1"/>
    <m/>
    <x v="1"/>
    <m/>
    <x v="0"/>
    <m/>
    <m/>
    <n v="2022"/>
    <n v="1"/>
    <s v="https://www.scopus.com/inward/record.uri?eid=2-s2.0-85139669352&amp;doi=10.1007%2fs41109-022-00510-x&amp;partnerID=40&amp;md5=1ee09c7158be1b2c466195e7f371d0ba"/>
  </r>
  <r>
    <s v="Scopus_333"/>
    <b v="1"/>
    <s v="Incomplete time-series gene expression in integrative study for islet autoimmunity prediction"/>
    <x v="1"/>
    <s v="Tanvir Ahmed K.; Cheng S.; Li Q.; Yong J.; Zhang W."/>
    <s v="autoencoders; incomplete time-series gene expression; islet autoimmunity prediction; long short-term memory; multi-omics; type-1 diabetes"/>
    <s v="Type 1 diabetes (T1D) outcome prediction plays a vital role in identifying novel risk factors, ensuring early patient care and designing cohort studies. TEDDY is a longitudinal cohort study that collects a vast amount of multi-omics and clinical data from its participants to explore the progression and markers of T1D. However, missing data in the omics profiles make the outcome prediction a difficult task. TEDDY collected time series gene expression for less than 6% of enrolled participants. Additionally, for the participants whose gene expressions are collected, 79% time steps are missing. This study introduces an advanced bioinformatics framework for gene expression imputation and islet autoimmunity (IA) prediction. The imputation model generates synthetic data for participants with partially or entirely missing gene expression. The prediction model integrates the synthetic gene expression with other risk factors to achieve better predictive performance. Comprehensive experiments on TEDDY datasets show that: (1) Our pipeline can effectively integrate synthetic gene expression with family history, HLA genotype and SNPs to better predict IA status at 2 years (sensitivity 0.622, AUC 0.715) compared with the individual datasets and state-of-the-art results in the literature (AUC 0.682). (2) The synthetic gene expression contains predictive signals as strong as the true gene expression, reducing reliance on expensive and long-term longitudinal data collection. (3) Time series gene expression is crucial to the proposed improvement and shows significantly better predictive ability than cross-sectional gene expression. (4) Our pipeline is robust to limited data availability. Availability: Code is available at https://github.com/compbiolabucf/TEDDY  © 2022 The Author(s). Published by Oxford University Press. All rights reserved. For Permissions, please email: journals.permissions@oup.com."/>
    <x v="1"/>
    <m/>
    <x v="1"/>
    <m/>
    <x v="0"/>
    <m/>
    <m/>
    <n v="2023"/>
    <n v="2"/>
    <s v="https://www.scopus.com/inward/record.uri?eid=2-s2.0-85147044716&amp;doi=10.1093%2fbib%2fbbac537&amp;partnerID=40&amp;md5=56601510a6c46bacc0f4dbff0d45230c"/>
  </r>
  <r>
    <s v="Scopus_335"/>
    <b v="1"/>
    <s v="Deep learning to estimate permeability using geophysical data"/>
    <x v="1"/>
    <s v="Mudunuru M.K.; Cromwell E.L.D.; Wang H.; Chen X."/>
    <s v="Deep neural networks; Dimensionality reduction; Electrical resistivity tomography; Hydrogeophysics; Multi-physics; Permeability; Scalable deep learning"/>
    <s v="Time-lapse electrical resistivity tomography (ERT) is a popular geophysical method to estimate three-dimensional (3D) permeability fields from electrical potential difference measurements. Traditional inversion and data assimilation methods are used to ingest this ERT data into hydrogeophysical models to estimate permeability. Due to ill-posedness and the curse of dimensionality, existing inversion strategies provide poor estimates and low resolution of the 3D permeability field. Recent advances in deep learning provide us with powerful algorithms to overcome this challenge. This paper presents a deep learning (DL) framework to estimate the 3D subsurface permeability from time-lapse ERT data. To test the feasibility of the proposed framework, we train DL-enabled inverse models on simulation data. Each measurement in both synthetic and field data is standardized by removing the mean and scaling the time-series to unit variance. This pre-processing step is necessary to bring simulation data closer to field observations. Subsurface process models based on hydrogeophysics are used to generate this synthetic data. Training performed on limited simulation data resulted in the DL model over-fitting. An advanced data augmentation based on mixup is implemented to generate additional training samples to overcome this issue. This mixup technique creates weakly labeled (low-fidelity) samples from strongly labeled (high-fidelity) data. The weakly labeled training data is then used to develop DL-enabled inverse models and reduce over-fitting. As both time-lapse ERT (1133048 features/realization) and 3D permeability (585453 features/realization) data samples are from a high-dimensional space, principal component analysis (PCA) is employed to reduce dimensionality. Encoded ERT and encoded permeability are generated using the trained PCA estimators. A deep neural network is then trained to map the encoded ERT to encoded permeability. This mixup training and unsupervised learning allowed us to build a fast and reasonably accurate DL-based inverse model under limited simulation data. Results show that proposed weak supervised learning can capture salient spatial features in the 3D permeability field. Quantitatively, the average mean squared error (in terms of the natural log) on the strongly labeled training, validation, and test datasets is less than 0.5. The R2-score (global metric) is greater than 0.75, and the percent error in each cell (local metric) is less than 10%. Finally, an added benefit in terms of computational cost is that the proposed DL-based inverse model is at least O(104) times faster than running a forward model once it is trained. Data generation, DL model training, and hyperparameter tuning to identify optimal neural network architectures utilized high-performance computing resources while the DL inference is performed on a standard laptop. Approximately, O(105) processor hours are used for generating data and DL tuning and training. We acknowledge that the data generation and DL model development are expensive. But once a DL model is trained, it can be re-used for inversion rapidly for the given system, with set physics and domain. Note that traditional inversion may require multiple forward model simulations (e.g., in the order of 10 to 1000), which are very expensive. This computational savings ≈O(105)−O(107) makes the proposed DL-based inverse model attractive for subsurface imaging and real-time ERT monitoring applications due to fast and yet reasonably accurate estimations of permeability field. © 2022"/>
    <x v="1"/>
    <m/>
    <x v="1"/>
    <m/>
    <x v="0"/>
    <m/>
    <m/>
    <n v="2022"/>
    <n v="7"/>
    <s v="https://www.scopus.com/inward/record.uri?eid=2-s2.0-85134779904&amp;doi=10.1016%2fj.advwatres.2022.104272&amp;partnerID=40&amp;md5=f5ee803f766053d46015c46211439268"/>
  </r>
  <r>
    <s v="Scopus_336"/>
    <b v="1"/>
    <s v="Forecasting a long sequence of values with a neural network using direct and recurrent approaches"/>
    <x v="0"/>
    <s v="Koparanov K.; Trifonov R.; Minkovska D.; Georgiev K."/>
    <s v=""/>
    <s v="Predicting long sequences of values is a task with multiple applications. Aircraft manufacturers and airlines stock prices reflect the society and investors trust in aviation industry. The amount of transported freight is directly related to logistics planning. Exploiting neural networks for such a task has not been studied in depth. In some areas, a recurrent approach is used, e.g. for text generation, but other studies show that direct output of the entire sequence in a single step is more accurate. A comprehensive theoretical analysis of the properties of such models is currently beyond the capabilities of modern science, so we will limit ourselves to an empirical study of specific cases with synthetic data and real financial multivariate time series. The performance of the direct and recurrent approaches is compared and conclusions are made about their effectiveness under different conditions. © 2022 American Institute of Physics Inc.. All rights reserved."/>
    <x v="2"/>
    <s v="Finance"/>
    <x v="2"/>
    <m/>
    <x v="0"/>
    <m/>
    <m/>
    <n v="2022"/>
    <n v="0"/>
    <s v="https://www.scopus.com/inward/record.uri?eid=2-s2.0-85140650561&amp;doi=10.1063%2f5.0103975&amp;partnerID=40&amp;md5=4cb0f10abf1cb8fb6effbf015330ffe2"/>
  </r>
  <r>
    <s v="Scopus_337"/>
    <b v="1"/>
    <s v="ProfileSR-GAN: A GAN Based Super-Resolution Method for Generating High-Resolution Load Profiles"/>
    <x v="0"/>
    <s v="Song L.; Li Y.; Lu N."/>
    <s v="Generative adversarial networks; load profile generation; machine learning; non-intrusive load monitoring; super-resolution; synthetic data"/>
    <s v="This paper presents a novel two-stage load profile super-resolution (LPSR) framework, ProfileSR-GAN, to upsample the low-resolution load profiles (LRLPs) to high-resolution load profiles (HRLPs). The LPSR problem is formulated as a Maximum-a-Posteriori problem. In the first-stage, a GAN-based model is adopted to restore high-frequency components from the LRLPs. To reflect the load-weather dependency, aside from the LRLPs, the weather data is added as an input to the GAN-based model. In the second-stage, a polishing network guided by outline loss and switching loss is novelly introduced to remove the unrealistic power fluctuations in the generated HRLPs and improve the point-to-point matching accuracy. To evaluate the realisticness of the generated HRLPs, a new set of load shape evaluation metrics is developed. Simulation results show that: I) ProfileSR-GAN outperforms the state-of-the-art methods in all shape-based metrics and can achieve comparable performance with those methods in point-to-point matching accuracy, and ii) after applying ProfileSR-GAN to convert LRLPs to HRLPs, the performance of a downstream task, non-intrusive load monitoring, can be significantly improved. This demonstrates that ProfileSR-GAN is an effective new mechanism for restoring high-frequency components in downsampled time-series data sets and improves the performance of downstream tasks that require HR load profiles as inputs.  © 2022 IEEE."/>
    <x v="2"/>
    <m/>
    <x v="1"/>
    <m/>
    <x v="0"/>
    <m/>
    <m/>
    <n v="2022"/>
    <n v="26"/>
    <s v="https://www.scopus.com/inward/record.uri?eid=2-s2.0-85126311116&amp;doi=10.1109%2fTSG.2022.3158235&amp;partnerID=40&amp;md5=d103bb7aba0a5939e9041b889bac829d"/>
  </r>
  <r>
    <s v="Scopus_338"/>
    <b v="1"/>
    <s v="CGAN-based synthetic multivariate time-series generation: a solution to data scarcity in solar flare forecasting"/>
    <x v="0"/>
    <s v="Chen Y.; Kempton D.J.; Ahmadzadeh A.; Wen J.; Ji A.; Angryk R.A."/>
    <s v="Class imbalance; Flare forecasting; Generative adversarial network; Multivariate time series"/>
    <s v="One of the major bottlenecks in refining supervised algorithms is data scarcity. This might be caused by a number of reasons often rooted in extremely expensive and lengthy data collection processes. In natural domains such as Heliophysics, it may take decades for sufficiently large samples for machine learning purposes. Inspired by the massive success of generative adversarial networks (GANs) in generating synthetic images, in this study we employed the conditional GAN (CGAN) on a recently released benchmark dataset tailored for solar flare forecasting. Our goal is to generate synthetic multivariate time-series data that (1) are statistically similar to the real data and (2) improve the performance of flare prediction when used to remedy the scarcity of strong flares. To evaluate the generated samples, first, we used the Kullback–Leibler divergence and adversarial accuracy measures to quantify the similarity between the real and synthetic data in terms of their descriptive statistics. Second, we evaluated the impact of the generated samples by training a predictive model on their descriptive statistics, which resulted in a significant improvement (over 1100% in TSS and 350% in HSS). Third, we used the generated time series to examine their high-dimensional contribution to mitigating the scarcity of the strong flares, which we also observed a significant improvement in terms of TSS (4%, 7%, and 31%) and HSS (75%, 35%, and 72%), compared to oversampling, undersampling, and synthetic oversampling methods, respectively. We believe our findings can open new doors toward more robust and accurate flare forecasting models. © 2022, The Author(s), under exclusive licence to Springer-Verlag London Ltd., part of Springer Nature."/>
    <x v="0"/>
    <s v="Physics"/>
    <x v="0"/>
    <s v="CGAN"/>
    <x v="0"/>
    <m/>
    <m/>
    <n v="2022"/>
    <n v="4"/>
    <s v="https://www.scopus.com/inward/record.uri?eid=2-s2.0-85131084375&amp;doi=10.1007%2fs00521-022-07361-8&amp;partnerID=40&amp;md5=d99dff722c13e105a82bbaa55c1f1eb8"/>
  </r>
  <r>
    <s v="Scopus_339"/>
    <b v="1"/>
    <s v="Time-series Anonymization of Tabular Health Data using Generative Adversarial Network"/>
    <x v="0"/>
    <s v="Hashemi A.S.; Etminani K.; Soliman A.; Hamed O.; Lundström J."/>
    <s v="anonymization; data perturbation; EHR; generative adversarial networks; synthetic data"/>
    <s v="Data anonymization has been used as a fundamental tool in various domains, e.g. healthcare, to alter personal data such that individuals can no longer be identified directly or indirectly in a way to enable broader sharing of data. For example, data perturbation techniques add noise to original data allowing individual record confidentiality while maintaining high-quality data for analytical purposes. In this paper, we propose a perturbation technique for anonymizing longitudinal tabular data such as electronic health records (EHRs). Our model starts by learning a latent space of original data to better capture temporal trends, then employs a generative adversarial network together to train a perturbation generator. During model training, a time-supervised loss function for handling sequence-dependent noise, together with the adversarial unsupervised, anonymization, and reconstruction loss functions are utilized. To evaluate our model quantitatively, we use multiple evaluation metrics for the fidelity, utility, and identifiability of generated data, in addition, the model is evaluated qualitatively by visualizing generated and original data. The results confirm that our model preserves the privacy of the original data and generates a perturbed version with high fidelity and utility compared to some state-of-the-art techniques. © 2023 IEEE."/>
    <x v="0"/>
    <s v="Health"/>
    <x v="3"/>
    <m/>
    <x v="2"/>
    <b v="1"/>
    <m/>
    <n v="2023"/>
    <n v="0"/>
    <s v="https://www.scopus.com/inward/record.uri?eid=2-s2.0-85169602590&amp;doi=10.1109%2fIJCNN54540.2023.10191367&amp;partnerID=40&amp;md5=6527436bebf2b46127abc0f39b8ae1c8"/>
  </r>
  <r>
    <s v="Scopus_340"/>
    <b v="1"/>
    <s v="DeepGANnel: Synthesis of fully annotated single molecule patch-clamp data using generative adversarial networks"/>
    <x v="0"/>
    <s v="Ball S.T.M.; Celik N.; Sayari E.; Kadir L.A.; O’Brien F.; Barrett-Jolley R."/>
    <s v=""/>
    <s v="Development of automated analysis tools for “single ion channel” recording is hampered by the lack of available training data. For machine learning based tools, very large training sets are necessary with sample-by-sample point labelled data (e.g., 1 sample point every 100microsecond). In an experimental context, such data are labelled with human supervision, and whilst this is feasible for simple experimental analysis, it is infeasible to generate the enormous datasets that would be necessary for a big data approach using hand crafting. In this work we aimed to develop methods to generate simulated ion channel data that is free from assumptions and prior knowledge of noise and underlying hidden Markov models. We successfully leverage generative adversarial networks (GANs) to build an end-to-end pipeline for generating an unlimited amount of labelled training data from a small, annotated ion channel “seed” record, and this needs no prior knowledge of theoretical dynamical ion channel properties. Our method utilises 2D CNNs to maintain the synchronised temporal relationship between the raw and idealised record. We demonstrate the applicability of the method with 5 different data sources and show authenticity with t-SNE and UMAP projection comparisons between real and synthetic data. The model would be easily extendable to other time series data requiring parallel labelling, such as labelled ECG signals or raw nanopore sequencing data. Copyright: © 2022 Ball et al. This is an open access article distributed under the terms of the Creative Commons Attribution License, which permits unrestricted use, distribution, and reproduction in any medium, provided the original author and source are credited."/>
    <x v="0"/>
    <s v="Physics"/>
    <x v="0"/>
    <s v="GAN"/>
    <x v="0"/>
    <m/>
    <m/>
    <n v="2022"/>
    <n v="1"/>
    <s v="https://www.scopus.com/inward/record.uri?eid=2-s2.0-85130004688&amp;doi=10.1371%2fjournal.pone.0267452&amp;partnerID=40&amp;md5=5e5324f4c70c572ac45f9748dd85dea8"/>
  </r>
  <r>
    <s v="Scopus_343"/>
    <b v="1"/>
    <s v="Deep learning techniques for in-core perturbation identification and localization of time-series nuclear plant measurements"/>
    <x v="1"/>
    <s v="Papaoikonomou A.; Wingate J.; Verma V.; Durrant A.; Ioannou G.; Papagiannis T.; Yu M.; Alexandridis G.; Dokhane A.; Leontidis G.; Kollias S.; Stafylopatis A."/>
    <s v="Convolutional neural networks; Deep learning; Perturbation identification; Perturbation localization; Recurrent neural networks; Self-supervised domain adaptation; SIMULATE-3K"/>
    <s v="The use of machine learning in the field of reactor safety and noise diagnostics has recently seen great potential given the advancements made in computational tools, hardware and noise simulations. In this work we demonstrate how deep neural networks, specifically recurrent and convolutional neural networks can be trained in a synthetic setting and aligned to operate on real plant measurements to recover perturbation type and origin location from time-series signals. We first utilize the vast quantities of synthetic data generated from the extended SIMULATE-3K codes, simulating a Swiss 3-loop pre-KONVOI reactor to train our networks under a variety of differing perturbation settings. Additionally, we extend these approaches to operate in the setting of unsupervised real plant measurements, where information about the true perturbation characteristics is unknown. As such, we show the applicability of a self-supervised domain adaptation approach to correctly align the representations learned by the neural network between both the synthetic and real detector readings to more concretely classify and localize perturbation. We validate our approaches under a number of experimental analyses showing successful performance in both simulated and synthetic domains. © 2022 The Author(s)"/>
    <x v="1"/>
    <m/>
    <x v="1"/>
    <m/>
    <x v="0"/>
    <m/>
    <m/>
    <n v="2022"/>
    <n v="6"/>
    <s v="https://www.scopus.com/inward/record.uri?eid=2-s2.0-85136485449&amp;doi=10.1016%2fj.anucene.2022.109373&amp;partnerID=40&amp;md5=7b2e8265b9e42df17d8b8f89be92c763"/>
  </r>
  <r>
    <s v="Scopus_344"/>
    <b v="1"/>
    <s v="SPATE-GAN: Improved Generative Modeling of Dynamic Spatio-Temporal Patterns with an Autoregressive Embedding Loss"/>
    <x v="0"/>
    <s v="Klemmer K.; Xu T.; Acciaio B.; Neill D.B."/>
    <s v=""/>
    <s v="From ecology to atmospheric sciences, many academic disciplines deal with data characterized by intricate spatiotemporal complexities, the modeling of which often requires specialized approaches. Generative models of these data are of particular interest, as they enable a range of impactful downstream applications like simulation or creating synthetic training data. Recently, COT-GAN, a new GAN algorithm inspired by the theory of causal optimal transport (COT), was proposed in an attempt to improve generation of sequential data. However, the task of learning complex patterns over time and space requires additional knowledge of the specific data structures. In this study, we propose a novel loss objective combined with COT-GAN based on an autoregressive embedding to reinforce the learning of spatio-temporal dynamics. We devise SPATE (spatio-temporal association), a new metric measuring spatio-temporal autocorrelation. We compute SPATE for real and synthetic data samples and use it to compute an embedding loss that considers space-time interactions, nudging the GAN to learn outputs that are faithful to the observed dynamics. We test our new SPATE-GAN on a diverse set of spatio-temporal patterns: turbulent flows, log-Gaussian Cox processes and global weather data. We show that our novel embedding loss improves performance without any changes to the architecture of the GAN backbone, highlighting our model's increased capacity for capturing autoregressive structures. Copyright © 2022, Association for the Advancement of Artificial Intelligence (www.aaai.org). All rights reserved."/>
    <x v="0"/>
    <m/>
    <x v="3"/>
    <s v="COT-GAN"/>
    <x v="2"/>
    <b v="1"/>
    <m/>
    <n v="2022"/>
    <n v="7"/>
    <s v="https://www.scopus.com/inward/record.uri?eid=2-s2.0-85128548070&amp;partnerID=40&amp;md5=aef40c39c018879f59c1cb161df0898e"/>
  </r>
  <r>
    <s v="Scopus_346"/>
    <b v="1"/>
    <s v="Generating Realistic Synthetic Head Rotation Data for Extended Reality using Deep Learning"/>
    <x v="0"/>
    <s v="Struye J.; Lemic F.; Famaey J."/>
    <s v="data generation; extended reality; generative adversarial networks; synthetic data"/>
    <s v="Extended Reality is a revolutionary method of delivering multimedia content to users. A large contributor to its popularity is the sense of immersion and interactivity enabled by having real-world motion reflected in the virtual experience accurately and immediately. This user motion, mainly caused by head rotations, induces several technical challenges. For instance, which content is generated and transmitted depends heavily on where the user is looking. Seamless systems, taking user motion into account proactively, will therefore require accurate predictions of upcoming rotations. Training and evaluating such predictors requires vast amounts of orientational input data, which is expensive to gather, as it requires human test subjects. A more feasible approach is to gather a modest dataset through test subjects, and then extend it to a more sizeable set using synthetic data generation methods. In this work, we present a head rotation time series generator based on TimeGAN, an extension of the well-known Generative Adversarial Network, designed specifically for generating time series. This approach is able to extend a dataset of head rotations with new samples closely matching the distribution of the measured time series.  © 2022 ACM."/>
    <x v="2"/>
    <m/>
    <x v="1"/>
    <m/>
    <x v="0"/>
    <m/>
    <m/>
    <n v="2022"/>
    <n v="1"/>
    <s v="https://www.scopus.com/inward/record.uri?eid=2-s2.0-85142114853&amp;doi=10.1145%2f3552483.3556458&amp;partnerID=40&amp;md5=ce2e1ae49994aa958e2d92288b357720"/>
  </r>
  <r>
    <s v="Scopus_347"/>
    <b v="1"/>
    <s v="A summary on group re-identification; [小股人群重识别研究进展]"/>
    <x v="1"/>
    <s v="Zhang Q.; Lai J.; Xie X.; Chen H."/>
    <s v="deep learning; feature learn⁃ ing; group re-identification（GReID）; metric learning; pedestrian re-identification; synthesis data; Transformer"/>
    <s v="Pedestrians-oriented group re-identification（GReID）analysis is focused on non-overlapped and multi-viewed small groups. To extract stable and robust feature representations，the challenge issue of GReID is to model the temporal changes and intra-group pedestrians. Our summary is reviewed on the growth of GReID critically. First，we review its research domain in related to its basic concepts，technologies and datasets in relevance. To optimize the surveillance in public security，the GReID can monitor and prevent group-based crimes accurately like women and children-oriented kid⁃ napping and trafficking. Due to pedestrians-targeted are severely occluded or even disappeared，it can leverage the appear⁃ ance features of pedestrians’partners as additional prior information for recognition. Specifically，GReID-based groups are composed of 2 to 8 members. First，the same group can be identified when the identified intersection-over-union（IoU）ratio of member is greater than 60% in the two group images. Then，a variety of GReID algorithms are introduced and tested in detail. The existing works can be categorized from three perspectives：1）data，2）method，and 3）label. For data types，the existing methods can be segmented into：real image-based，synthetic images-based，and real video-based methods. The real images-based method is basically focused on the datasets collected from real surveillance scenarios，such as CUHK-SYSU Group（CSG），RoadGroup，iLIDS-MCTS，and etc. These datasets can be used to collect several group images from different camera views of different groups and provide the elements of location information and identifica⁃ tion information of member. This supervision information can be used to design discriminative group feature representa⁃ tions. However，it is still more challenging to collect and label the real group datasets than the traditional pedestrian reidentification datasets because the consistent group identity is required to be judged between group images，including mem⁃ ber variations and layout variations. The following datasets are proposed based on 3D synthetic images. This type of datas⁃ ets can generate mass group images with high-quality labels efficiency and effectively. These methods can be used to improve the performances of the model in real datasets through massive synthetic data. The video-based datasets can pro⁃ vide several consecutive frames for each group from the surveillance videos. Researchers can extract the group features according to the potential patio-temporal or intra-group relationships. They can be mainly divided into：traditional methods and deep learning methods. The former one is to design group descriptors and extract group features derived of human expe⁃ rience. However，due to the high dependence on the prior knowledge of expertise，it is unable to describe and generalize all possible situations for group images. The model can construct the representations of group images automatically because the emerging deep learning based methods is beneficial for a large number of data samples，and the discrimination and robustness of the deep models have been significantly improved. Deep learning-based methods can be divided into 1）the feature learning-based，2）metric learning based，and 3）generative adversarial network（GAN）based. The deep feature learning based methods aim to design a discriminative network structure or a discriminative feature learning strategy. The features-extracted can reflect the group identification of the input images accurately，and it can be robust enough to sup⁃ press occlusion，illumination，number and layout variations of intra-group members. Metric learning based methods can be focused on a similarity criterion evaluation between two groups of images. To get high similarity under the designed mea⁃ surement criteria，even two group images from the same group class have great differences. To optimize small size of the dataset，GAN-based method attempts to expand the dataset scale of the GReID task by style transfer of samples from other related pedestrian re-identification datasets. For its label，the existing methods can be categorized into：supervised and unsupervised. Supervised learning based methods tend to be more competitive because the group labels or the member labels are participated in the entire training process. It often can learn the similarity only for the local area of the group images because labels are not be provided in the unsupervised learning，and cluster methods can be designed to extract the feature representations of the same group class. To sum up，1）the specific scenarios based GReID is required to be devel⁃ oped from the aspects of data collection and method design further；2）GReID is still not interrelated to other related visual tasks mutually. Therefore，multiple tasks-collaborated are called to resolve more industry needs，and the implementation of the industry is required to be accelerated for the domain of academia and industry. Furthermore，the data privacy policy-relevant ethic issue needs to be utilized for virtual data and real data in the future. © 2023 Editorial and Publishing Board of JIG"/>
    <x v="1"/>
    <m/>
    <x v="1"/>
    <m/>
    <x v="0"/>
    <m/>
    <m/>
    <n v="2023"/>
    <n v="1"/>
    <s v="https://www.scopus.com/inward/record.uri?eid=2-s2.0-85162880281&amp;doi=10.11834%2fjig.220697&amp;partnerID=40&amp;md5=8ae8ff1bec9edccca1672ab0b7dbc4a3"/>
  </r>
  <r>
    <s v="Scopus_349"/>
    <b v="1"/>
    <s v="Automatic Detection of Marine Litter: A General Framework to Leverage Synthetic Data"/>
    <x v="1"/>
    <s v="Nagy M.; Istrate L.; Simtinică M.; Travadel S.; Blanc P."/>
    <s v="aliasing effects; machine learning; plastic pollution; Sentinel-2; synthetic data"/>
    <s v="The spatial and temporal coverage of spaceborne optical imaging systems are well suited for automated marine litter monitoring. However, developing machine learning-based detection and identification algorithms requires large amounts of data. Indeed, when it comes to marine debris, ground validated data is scarce. In this study, we propose a general methodology that leverages synthetic data in order to avoid overfitting and generalizes well. The idea is to utilize realistic models of spaceborne optical image acquisition and marine litter to generate large amounts of data to train the machine learning algorithms. These can then be used to detect marine pollution automatically on real satellite images. The main contribution of our study is showing that algorithms trained on simulated data can be successfully transferred to real-life situations. We present the general components of our framework, our modeling of satellites and marine debris and a proof of concept implementation for macro-plastic detection with Sentinel-2 images. In this case study, we generated a large dataset (more than 16,000 pixels of marine debris) composed of seawater, plastic, and wood and trained a Random Forest classifier on it. This classifier, when tested on real satellite images, successfully discriminates marine litter from seawater, thus proving the effectiveness of our approach and paving the way for machine learning-based marine litter detection with even more representative simulation models. © 2022 by the authors."/>
    <x v="1"/>
    <m/>
    <x v="1"/>
    <m/>
    <x v="0"/>
    <m/>
    <m/>
    <n v="2022"/>
    <n v="2"/>
    <s v="https://www.scopus.com/inward/record.uri?eid=2-s2.0-85143819396&amp;doi=10.3390%2frs14236102&amp;partnerID=40&amp;md5=ec975da775cedcec42dcd8d3477d88c2"/>
  </r>
  <r>
    <s v="Scopus_350"/>
    <b v="1"/>
    <s v="Generating Time-Series Data Using Generative Adversarial Networks for Mobility Demand Prediction"/>
    <x v="0"/>
    <s v="Chatterjee S.; Byun Y.-C."/>
    <s v="blend model; demand prediction; electric vehicle; generative adversarial networks; Machine learning; regression; TGAN;WGAN-GP; time-series"/>
    <s v="The increasing penetration rate of electric kickboard vehicles has been popularized and promoted primarily because of its clean and efficient features. Electric kickboards are gradually growing in popularity in tourist and education-centric localities. In the upcoming arrival of electric kickboard vehicles, deploying a customer rental service is essential. Due to its freefloating nature, the shared electric kickboard is a common and practical means of transportation. Relocation plans for shared electric kickboards are required to increase the quality of service, and forecasting demand for their use in a specific region is crucial. Predicting demand accurately with small data is troublesome. Extensive data is necessary for training machine learning algorithms for effective prediction. Data generation is a method for expanding the amount of data that will be further accessible for training. In this work, we proposed a model that takes time-series customers' electric kickboard demand data as input, pre-processes it, and generates synthetic data according to the original data distribution using generative adversarial networks (GAN). The electric kickboard mobility demand prediction error was reduced when we combined synthetic data with the original data. We proposed Tabular-GAN-Modified-WGAN-GP for generating synthetic data for better prediction results. We modified The Wasserstein GAN-gradient penalty (GP) with the RMSprop optimizer and then employed Spectral Normalization (SN) to improve training stability and faster convergence. Finally, we applied a regression-based blending ensemble technique that can help us to improve performance of demand prediction.We used various evaluation criteria and visual representations to compare our proposed model's performance. Synthetic data generated by our suggested GAN model is also evaluated. The TGAN-Modified-WGAN-GP model mitigates the overfitting and mode collapse problem, and it also converges faster than previous GAN models for synthetic data creation. The presented model's performance is compared to existing ensemble and baseline models. The experimental findings imply that combining synthetic and actual data can significantly reduce prediction error rates in the mean absolute percentage error (MAPE) of 4.476 and increase prediction accuracy. © 2023 Tech Science Press. All rights reserved."/>
    <x v="0"/>
    <s v="Transport"/>
    <x v="0"/>
    <s v="WGAN-GP"/>
    <x v="0"/>
    <m/>
    <m/>
    <n v="2023"/>
    <n v="2"/>
    <s v="https://www.scopus.com/inward/record.uri?eid=2-s2.0-85145349262&amp;doi=10.32604%2fcmc.2023.032843&amp;partnerID=40&amp;md5=6367136f3655408f7ca41e1ef80e6383"/>
  </r>
  <r>
    <s v="Scopus_351"/>
    <b v="1"/>
    <s v="Energy data generation with Wasserstein Deep Convolutional Generative Adversarial Networks"/>
    <x v="0"/>
    <s v="Li J.; Chen Z.; Cheng L.; Liu X."/>
    <s v="Data Sharing; Generative Adversarial Network; Privacy Protection; Sociodemographic Information"/>
    <s v="Residential energy consumption data and related sociodemographic information are critical for energy demand management, including providing personalized services, ensuring energy supply, and designing demand response programs. However, it is often difficult to collect sufficient data to build machine learning models, primarily due to cost, technical barriers, and privacy. Synthetic data generation becomes a feasible solution to address data availability issues, while most existing work generates data without considering the balance between usability and privacy. In this paper, we first propose a data generation model based on the Wasserstein Deep Convolutional Generative Adversarial Network (WDCGAN), which is capable of synthesizing fine-grained energy consumption time series and corresponding sociodemographic information. The WDCGAN model can generate realistic data by balancing data usability and privacy level by setting a hyperparameter during training. Next, we take the classification of sociodemographic information as an application example and train four classical classification models with the generated datasets, including CNN, LSTM, SVM, and LightGBM. We evaluate the proposed data generator using Irish data, and the results show that the proposed WDCGAN model can generate realistic load profiles with satisfactory similarity in terms of data distribution, patterns, and performance. The classification results validate the usability of the generated data for real-world machine learning applications with privacy guarantee, e.g., most of the differences in classification accuracy and F1 scores are less than 8% between using real and synthesized data. © 2022 The Authors"/>
    <x v="0"/>
    <s v="Energy"/>
    <x v="3"/>
    <s v="WDCGAN"/>
    <x v="2"/>
    <b v="1"/>
    <m/>
    <n v="2022"/>
    <n v="38"/>
    <s v="https://www.scopus.com/inward/record.uri?eid=2-s2.0-85134335048&amp;doi=10.1016%2fj.energy.2022.124694&amp;partnerID=40&amp;md5=ca04f726a257434ddd5afefdfdeb3988"/>
  </r>
  <r>
    <s v="Scopus_353"/>
    <b v="1"/>
    <s v="A Synthetic Data Generation Technique for Enhancement of Prediction Accuracy of Electric Vehicles Demand"/>
    <x v="0"/>
    <s v="Chatterjee S.; Byun Y.-C."/>
    <s v="deep learning; demand prediction; electric vehicles; ensemble method; generative adversarial networks; machine learning; regression"/>
    <s v="In terms of electric vehicles (EVs), electric kickboards are crucial elements of smart transportation networks for short-distance travel that is risk-free, economical, and environmentally friendly. Forecasting the daily demand can improve the local service provider’s access to information and help them manage their short-term supply more effectively. This study developed the forecasting model using real-time data and weather information from Jeju Island, South Korea. Cluster analysis under the rental pattern of the electric kickboard is a component of the forecasting processes. We cannot achieve noticeable results at first because of the low amount of training data. We require a lot of data to produce a solid prediction result. For the sake of the subsequent experimental procedure, we created synthetic time-series data using a generative adversarial networks (GAN) approach and combined the synthetic data with the original data. The outcomes have shown how the GAN-based synthetic data generation approach has the potential to enhance prediction accuracy. We employ an ensemble model to improve prediction results that cannot be achieved using a single regressor model. It is a weighted combination of several base regression models to one meta-regressor. To anticipate the daily demand in this study, we create an ensemble model by merging three separate base machine learning algorithms, namely CatBoost, Random Forest (RF), and Extreme Gradient Boosting (XGBoost). The effectiveness of the suggested strategies was assessed using some evaluation indicators. The forecasting outcomes demonstrate that mixing synthetic data with original data improves the robustness of daily demand forecasting and outperforms other models by generating more agreeable values for suggested assessment measures. The outcomes further show that applying ensemble techniques can reasonably increase the forecasting model’s accuracy for daily electric kickboard demand. © 2023 by the authors."/>
    <x v="2"/>
    <s v="Transport"/>
    <x v="1"/>
    <m/>
    <x v="0"/>
    <m/>
    <m/>
    <n v="2023"/>
    <n v="9"/>
    <s v="https://www.scopus.com/inward/record.uri?eid=2-s2.0-85146723550&amp;doi=10.3390%2fs23020594&amp;partnerID=40&amp;md5=991af149178e0b3ec917101e8d3a2d4c"/>
  </r>
  <r>
    <s v="Scopus_354"/>
    <b v="1"/>
    <s v="Synthetic data generation with deep generative models to enhance predictive tasks in trading strategies"/>
    <x v="0"/>
    <s v="Carvajal-Patiño D.; Ramos-Pollán R."/>
    <s v="Deep generative models; Deep learning; Machine learning; Synthetic data; Trading simulations; Trading strategies"/>
    <s v="This work develops machine learning (ML) predictive models on price signals for financial instruments and their integration into trading strategies. In general, ML models have been shown powerful when trained with large amounts of data. In practice, the time-series nature of financial datasets limits the effective amount of data available to train, validate and retrain models since special care must be taken not to include future data in any way. In this setting, we develop deep generative models to produce synthetic time-series data, enhancing the amount of data available for training predictive models. Synthetic data obtained this way replicates the distribution properties of real historical data, leads to better performance, and enables thorough validation of predictive models for price signals. We leverage machine-generated predictive signals on synthetic data to build trading strategies. We show consistent improvement leading up to profits in our simulations for commodities and forex exchange markets. © 2022 Elsevier B.V."/>
    <x v="0"/>
    <s v="Finance"/>
    <x v="3"/>
    <m/>
    <x v="3"/>
    <b v="1"/>
    <m/>
    <n v="2022"/>
    <n v="6"/>
    <s v="https://www.scopus.com/inward/record.uri?eid=2-s2.0-85136653197&amp;doi=10.1016%2fj.ribaf.2022.101747&amp;partnerID=40&amp;md5=80194672380161a4b26ae9b7618adc74"/>
  </r>
  <r>
    <s v="Scopus_355"/>
    <b v="1"/>
    <s v="A hybrid deep learning network for tight and shale reservoir characterization using pressure and rate transient data"/>
    <x v="1"/>
    <s v="Alimohammadi H.; Rahmanifard H.; Chen S."/>
    <s v=""/>
    <s v="Pressure and rate transient analyses have been widely used to determine the properties of a reservoir, such as boundary types, permeability, and formation pressure. Typically, one analytical model must be selected first to interpret the transient data; however, it is very difficult to determine which model suits the reservoir conditions. In this study, a hybrid deep learning (DL) model is developed to offer an alternative approach to characterize the reservoir (i.e., reservoir shape, flow boundary type, and porosity system) using pressure and rate transient data interpretation in unconventional tight and shale reservoirs. A multivariate synthetic data set of pressure and rate transients is first generated from the analytical solutions. Five DL architectures of recurrent, convolutional, and hybrid recurrent-convolutional types are trained on a multivariate time series of five features: pressure, pressure derivative, normalized rate, normalized cumulative production, and normalized integral derivative cumulative production. The performances of these architectures are compared, and the hybrid convolutional neural networks-long short-term memory leads to the highest performance with an accuracy of 0.98 on validation data. The performance of the optimum architecture is examined on transient data generated from reservoir simulations, and results demonstrate that the developed architecture can correctly characterize the reservoir with a accuracy of 98%. The applicability of the hybrid architecture on different length and resolution time series is also tested. It is found that the short-time flow regimes of wellbore storage and initial transition do not affect the machine learning architecture's classification performance, and the boundary-dominated flow is the main regime for classification of these types of resources.  Copyright ©2022. The American Association of Petroleum Geologists. All rights reserved."/>
    <x v="1"/>
    <m/>
    <x v="1"/>
    <m/>
    <x v="0"/>
    <m/>
    <m/>
    <n v="2022"/>
    <n v="2"/>
    <s v="https://www.scopus.com/inward/record.uri?eid=2-s2.0-85143979014&amp;doi=10.1306%2f11192121014&amp;partnerID=40&amp;md5=09ff415628d5bf1731bdb18ca41814f5"/>
  </r>
  <r>
    <s v="Scopus_357"/>
    <b v="1"/>
    <s v="A data-driven household electricity synthesiser for South Africa using enveloped sum of Gaussians"/>
    <x v="0"/>
    <s v="Ritchie M.J.; Engelbrecht J.A.A.; Booysen M.J."/>
    <s v="Demand-side management; Household electricity demand modelling; Probabilistic modelling; Residential electricity demand modelling"/>
    <s v="Accurate modelling of household electricity on a large scale is a cornerstone for demand management and decarbonisation efforts. This paper introduces a data-driven model for South African households. According to the Paris Agreement, a 50 % reduction in global CO2 emissions is required to ensure the global average temperature does not surpass 2 °C above pre-industrial levels. In this context, 26 % of the overall European energy consumption is used by the residential sector and the global energy consumption is estimated to increase by 1.3 % on average per year until 2050. In the last decade, the development and implementation of smart grid technologies have grown to efficiently and cost-effectively meet the electricity demands of the grid and mitigating greenhouse gas emissions. We present a data-driven, enveloped sum of Gaussians-based model and residential household synthesiser that statistically models the household's electricity usage demand based on smart meter data and generates synthetic data that accurately represents the actual demand profile, load peaks, and daily variances for an individual or aggregate group of households. The measured data was gathered over a one year period for 1200 households in South Africa. Our model accounts for temporal variations such as seasonality and the day of week, household uniqueness, and is fully autonomous. Our results show that the root mean square error between the aggregated measured and synthetic electricity profiles is 0.181 A (5.68 %) and the total energy of each profile is 75.9 and 76.3 A·h, respectively. © 2022 International Energy Initiative"/>
    <x v="0"/>
    <s v="Energy"/>
    <x v="3"/>
    <s v="GMM"/>
    <x v="1"/>
    <b v="1"/>
    <m/>
    <n v="2022"/>
    <n v="4"/>
    <s v="https://www.scopus.com/inward/record.uri?eid=2-s2.0-85135514722&amp;doi=10.1016%2fj.esd.2022.07.008&amp;partnerID=40&amp;md5=4df3351f88295083f1dc268f9b4fedb6"/>
  </r>
  <r>
    <s v="Scopus_358"/>
    <b v="1"/>
    <s v="Estimating propulsive efficiency of bottlenose dolphins during steady-state swimming"/>
    <x v="1"/>
    <s v="Antoniak G.; Xargay E.; Gabaldon J.; Barton K.; Popa B.-I.; Shorter K.A."/>
    <s v=""/>
    <s v="Cetaceans are phenomenal swimmers, but the marine environment makes it difficult to directly observe and quantify their dynamic swimming behavior. Biologging tags are often used to measure animal movement in the wild. But these embedded systems only measure movement kinematics where they are attached, and cannot measure the hydrodynamic forces the animals use to swim. Here, we present a framework that leverages a low-order model of dolphin swimming dynamics and kinematic data (orientation, depth, speed) collected from a biologging tag to: A) estimate the sagittal-plane body kinematics of swimming bottlenose dolphins (Tursiops truncatus); and B) estimate swimming kinetics and propulsive efficiency during steady-state swimming. Body kinematics for the segmented dolphin model were estimated from tag data using a temporal convolutional network that was trained using a synthetic data set. The estimated segment angles had errors of less than 2° from the true body joint angles. The measured and estimated kinematic data were used as inputs for the dolphin model to estimate the internal and external forces generated during swimming. The estimated kinematics and kinetics compare with published results, and the estimated propulsive efficiency were typically greater than 70% across the range of swimming speeds investigated. These results enable per stoke estimates of propulsive efficiency, and provide the foundation for an approach that can be used in the future to estimate the swimming biomechanics of dolphins in the wild. © 2023 IEEE."/>
    <x v="1"/>
    <m/>
    <x v="1"/>
    <m/>
    <x v="0"/>
    <m/>
    <m/>
    <n v="2023"/>
    <n v="1"/>
    <s v="https://www.scopus.com/inward/record.uri?eid=2-s2.0-85173893948&amp;doi=10.1109%2fCCTA54093.2023.10252811&amp;partnerID=40&amp;md5=37ad1626f8436826dc8cb56e06eb5eca"/>
  </r>
  <r>
    <s v="Scopus_359"/>
    <b v="1"/>
    <s v="Robust deep learning-based seismic inversion workflow using temporal convolutional networks"/>
    <x v="1"/>
    <s v="Smith R.; Nivlet P.; Alfayez H.; AlBinHassan N."/>
    <s v="artificial intelligence; impedance; inversion; neural networks"/>
    <s v="Seismic inversion is the process of converting seismic reflectivity data into physical subsurface properties. The most common inversion methods use physics-based forward modeling, but these require time-consuming steps, such as initial model building and wavelet extraction. Coherent noise in the seismic volume also may lead to suboptimal results. Advances in deep learning enable the development of new geophysical workflows that may help overcome these challenges. One example is the temporal convolutional network (TCN), a deep neural network that learns from sequential data, such as seismic traces. Previous research using the TCN architecture has indicated promising inversion results on synthetic data. However, applying the method to field data has several additional challenges that need to be considered, including complex noise and limited well availability. We used a poststack field data set containing coherent noise to evaluate the TCN approach for acoustic impedance inversion under these conditions. Despite the small data set, a TCN trained using traces and logs acquired at well locations produced better results than conventional inversion when supplemented with an additional time feature. While the physics-based inversion created false artifacts related to the noise, the neural network approach learned to ignore the suspected multiple events. Supervised learning using well data also makes semi-automated inversion a possibility. However, obtaining acceptable results using the few locations with logged boreholes may only be possible in relatively simple geological scenarios. To overcome the issue of small data sets, we developed a workflow for generating realistic synthetic data to provide more samples and variation for model training. A TCN trained using synthetic data ultimately produced the best impedance estimates, but care is needed to ensure the synthetic traces contain realistic noise. Overall, we show that a TCN can successfully invert seismic data contaminated with coherent noise, producing superior results compared to model-based inversion. 2022, SAGE Publications Ltd. All rights reserved."/>
    <x v="1"/>
    <m/>
    <x v="1"/>
    <m/>
    <x v="0"/>
    <m/>
    <m/>
    <n v="2022"/>
    <n v="10"/>
    <s v="https://www.scopus.com/inward/record.uri?eid=2-s2.0-85129679615&amp;doi=10.1190%2fINT-2021-0142.1&amp;partnerID=40&amp;md5=42f2cbf9b23e34229fa5038a123a8e96"/>
  </r>
  <r>
    <s v="Scopus_360"/>
    <b v="1"/>
    <s v="Measuring short-term changes in specific ventilation using dynamic specific ventilation imaging"/>
    <x v="1"/>
    <s v="Geier E.T.; Prisk G.K.; Sá R.C."/>
    <s v="heterogeneity; MRI; time course; ventilation defects"/>
    <s v="Specific ventilation imaging (SVI) measures the spatial distribution of specific ventilation (SV) in the lung with MRI by using inhaled oxygen as a contrast agent. Because of the inherently low signal-to-noise ratio in the technique, multiple switches between inspiring air and O2 are utilized, and the high spatial resolution SV distribution is determined as an average over the entire imaging period (~20 min). We hypothesized that a trade-off between spatial and temporal resolution could allow imaging at a higher temporal resolution, at the cost of a coarser, yet acceptable, spatial resolution. The appropriate window length and spatial resolution compromise were determined by generating synthetic data with signal- and contrast-to-noise characteristics reflective of that in previously published experimental data, with a known and unchanging distribution of SV, and showed that acceptable results could be obtained in an imaging period of ~7 min (80 breaths), with a spatial resolution of ~1 cm3. Previously published data were then reanalyzed. The average heterogeneity of the temporally resolved maps of SV was not different from the previous overall analysis, however, the temporally resolved maps were less effective at detecting the amount of bronchoconstriction resulting from methacholine administration. The results further indicated that the initial response to inhaled methacholine and subsequent inhalation of albuterol were largely complete within ~22 min and ~9 min, respectively, although there was a tendency for an ongoing developing effect in both cases. These results suggest that it is feasible to use a shortened SVI protocol, with a modest sacrifice in spatial resolution, to measure temporally dynamic processes. NEW &amp; NOTEWORTHY Dynamic imaging providing maps of specific ventilation with a temporal resolution of ~7 min with a spatial resolution of ~1 cm3 using MRI was shown to be practical. The technique provides an ionizing radiation free means of temporally following the spatial pattern of specific ventilation. Reanalysis of previously published data showed that the effects of inhaled methacholine and albuterol were largely complete at ~22 min and ~9 min, respectively after administration. Copyright © 2022 the American Physiological Society."/>
    <x v="1"/>
    <m/>
    <x v="1"/>
    <m/>
    <x v="0"/>
    <m/>
    <m/>
    <n v="2022"/>
    <n v="0"/>
    <s v="https://www.scopus.com/inward/record.uri?eid=2-s2.0-85131771287&amp;doi=10.1152%2fjapplphysiol.00652.2021&amp;partnerID=40&amp;md5=881308cff1f874fe2133b4d7933ac9e0"/>
  </r>
  <r>
    <s v="Scopus_362"/>
    <b v="1"/>
    <s v="A methodology to engineering continuous monitoring of intrinsic capacity for elderly people"/>
    <x v="1"/>
    <s v="Bellandi V.; Ceravolo P.; Damiani E.; Maghool S.; Cesari M.; Basdekis I.; Iliadou E.; Marzan M.D."/>
    <s v="Big data; Intrinsic capacity; IoT; [InlineMediaObject not available: see fulltext.]; [InlineMediaObject not available: see fulltext.]; [InlineMediaObject not available: see fulltext.]"/>
    <s v="Continuous monitoring of the well-being state of elderly people is about to become an urgent need in the early future due to population aging. Aiming a unified notion of well-being, we find the Intrinsic Capacity concept in accordance with the SMART BEAR project goals. In this study, we mainly focus on the enabling infrastructure, mapping our models to interoperable repositories and to streaming/computing components that can foster monitoring. Our method is also innovative for explicitly combining personalized and risk levels in generating the Intrinsic Capacity score. Leveraging on synthetic data, we represent the outcome trajectories of some sample patients for 1-year continuous monitoring and discuss approaches to characterize them based on the exhibited tendency and evaluate the results from the predictability point of view providing by the entropy of time series concept. At the end, we discuss the possible data quality issues in health care studies using synthetic data. © 2022, The Author(s)."/>
    <x v="1"/>
    <m/>
    <x v="1"/>
    <m/>
    <x v="0"/>
    <m/>
    <m/>
    <n v="2022"/>
    <n v="2"/>
    <s v="https://www.scopus.com/inward/record.uri?eid=2-s2.0-85134249038&amp;doi=10.1007%2fs40747-022-00775-w&amp;partnerID=40&amp;md5=512db7905cbdbf5f04c56f6b50eabc84"/>
  </r>
  <r>
    <s v="Scopus_363"/>
    <b v="1"/>
    <s v="Modified multiscale sample entropy and cross-sample entropy based on horizontal visibility graph"/>
    <x v="1"/>
    <s v="Lin G.; Lin A."/>
    <s v="EEG; Horizontal visibility graph; Multiscale cross-sample entropy; Multiscale sample entropy"/>
    <s v="As a crucial method of the feature extraction, the complexity measurement has a wide range of applications in the field of nonlinear time series research. This paper presents an innovative multiscale sample entropy for measuring the complexity of time series based on the horizontal visibility graph. The modified multiscale sample entropy has been proven to be robust on two artificial time series, and is capable of reducing the undefined entropy generated as a result of the increase in scale. We apply the modified multiscale sample entropy to the diagnosis of epilepsy. Using a novel data processing algorithm that combines frequency bands with decomposition, feature vectors are constructed for Electroencephalography (EEG) signals through the proposed entropy calculation algorithm, and different classes of subjects are categorized based on K-Nearest Neighbors, Support Vector Machine, and Artificial Neural Network. In the meantime, we propose an improved horizontal visibility graph-based multiscale cross-sample entropy method to measure the synchronization between two time series. It shows robustness in artificial data and decreases the appearance of undefined entropy to a certain extent. It is possible to extract the characteristics of sleep EEG signals and divide the subjects’ sleep stages using this method. Furthermore, this paper introduces the surrogate data test and the proposed methods have the ability to detect the nonlinearity and synchronization in simulations and in real-world experiments. Experimental results demonstrate that the two proposed frameworks are effective in monitoring human health and in assessing physical status through EEG signals. © 2022 Elsevier Ltd"/>
    <x v="1"/>
    <m/>
    <x v="1"/>
    <m/>
    <x v="0"/>
    <m/>
    <m/>
    <n v="2022"/>
    <n v="7"/>
    <s v="https://www.scopus.com/inward/record.uri?eid=2-s2.0-85141242822&amp;doi=10.1016%2fj.chaos.2022.112802&amp;partnerID=40&amp;md5=48344dce2750a3e3d5c38c3a332cb1af"/>
  </r>
  <r>
    <s v="Scopus_365"/>
    <b v="1"/>
    <s v="Outlier Detection in Wind Turbine Frequency Converters Using Long-Term Sensor Data"/>
    <x v="1"/>
    <s v="Schwenzfeier N.; Heikamp M.; Meyer O.; Hönnscheidt A.; Steffes M.; Gruhn V."/>
    <s v=""/>
    <s v="Wind energy is an important source of renewable and sustainable energy and therefore an elementary component of any future energy supply. However, the operation of large wind farms places high demands on reliability and is often impacted by high maintenance and repair costs in the event of a failure. A frequency converter is one of the most important components of each wind turbine, which ensures that the frequency of the generated energy synchronises with the grid frequency and thus enables the flow of energy into the power grid. The detection of anomalies in these devices is complex due to the high frequency and multidimensionality of different sensor information from the energy control units and requires fault patterns to be discovered and detected in large time series. In this paper, we show how state-of-the-art self-supervised-learning techniques, namely LSTM autoencoders, can be successfully applied to real-world data. We describe the extensions we have made to deal with the often very noisy sensors and describe the construction of the training data set. The trained system was first tested and evaluated on synthetic data and subsequently on a large real-world data set. In both cases, it was shown that outliers can be reliably identified using our presented approach. Copyright © 2022, Association for the Advancement of Artificial Intelligence (www.aaai.org). All rights reserved."/>
    <x v="1"/>
    <m/>
    <x v="1"/>
    <m/>
    <x v="0"/>
    <m/>
    <m/>
    <n v="2022"/>
    <n v="0"/>
    <s v="https://www.scopus.com/inward/record.uri?eid=2-s2.0-85147604727&amp;partnerID=40&amp;md5=990419f984798c1d4c1d9f59e916bf87"/>
  </r>
  <r>
    <s v="Scopus_369"/>
    <b v="1"/>
    <s v="Data augmentation through multivariate scenario forecasting in Data Centers using Generative Adversarial Networks"/>
    <x v="1"/>
    <s v="Pérez J.; Arroba P.; Moya J.M."/>
    <s v="Data augmentation; Data center; Generative adversarial networks; Scenario forecasting; Sensor data; Synthetic data"/>
    <s v="The Cloud paradigm is at a critical point in which the existing energy-efficiency techniques are reaching a plateau, while the computing resources demand at Data Center facilities continues to increase exponentially. The main challenge in achieving a global energy efficiency strategy based on Artificial Intelligence is that we need massive amounts of data to feed the algorithms. This paper proposes a time-series data augmentation methodology based on synthetic scenario forecasting within the Data Center. For this purpose, we will implement a powerful generative algorithm: Generative Adversarial Networks (GANs). Specifically, our work combines the disciplines of GAN-based data augmentation and scenario forecasting, filling the gap in the generation of synthetic data in DCs. Furthermore, we propose a methodology to increase the variability and heterogeneity of the generated data by introducing on-demand anomalies without additional effort or expert knowledge. We also suggest the use of Kullback-Leibler Divergence and Mean Squared Error as new metrics in the validation of synthetic time series generation, as they provide a better overall comparison of multivariate data distributions. We validate our approach using real data collected in an operating Data Center, successfully generating synthetic data helpful for prediction and optimization models. Our research will help optimize the energy consumed in Data Centers, although the proposed methodology can be employed in any similar time-series-like problem. © 2022, The Author(s), under exclusive licence to Springer Science+Business Media, LLC, part of Springer Nature."/>
    <x v="1"/>
    <m/>
    <x v="1"/>
    <m/>
    <x v="0"/>
    <m/>
    <m/>
    <n v="2023"/>
    <n v="19"/>
    <s v="https://www.scopus.com/inward/record.uri?eid=2-s2.0-85129161693&amp;doi=10.1007%2fs10489-022-03557-6&amp;partnerID=40&amp;md5=3dea2980eb8ee51948c4c14546d68f0d"/>
  </r>
  <r>
    <s v="Scopus_372"/>
    <b v="1"/>
    <s v="Mapping Time-Series Data on Process Patterns to Generate Synthetic Data"/>
    <x v="0"/>
    <s v="Fonger F.; Aleknonytė-Resch M.; Koschmider A."/>
    <s v="control-flow patterns; process mining; time-series data"/>
    <s v="The combination of machine learning techniques with process analytics like process mining might significantly elevate novel insights into time-series data collections that are predominantly used in disciplines like life and natural science. To efficiently analyse time-series data by process mining requires bridging several challenges. For instance, time-series data need to be processed and represented in a useable form to turn into information. This paper provides: (1) A structured approach to map time-series data on control-flow patterns that we annotated for our purpose. (2) Based on the simulation of the patterns it is possible to generate synthetic data in varying quality, which is again a crucial step for accurate results from machine learning techniques. In this way, our approach contributes understanding novel insights in terms of causal-effects in time-series data, which could not be answered by traditional approaches used in the disciplines. © 2023, The Author(s), under exclusive license to Springer Nature Switzerland AG."/>
    <x v="2"/>
    <m/>
    <x v="1"/>
    <m/>
    <x v="0"/>
    <m/>
    <m/>
    <n v="2023"/>
    <n v="4"/>
    <s v="https://www.scopus.com/inward/record.uri?eid=2-s2.0-85160866077&amp;doi=10.1007%2f978-3-031-34985-0_6&amp;partnerID=40&amp;md5=59265a821c683dbf1ed8a7fa32ddf510"/>
  </r>
  <r>
    <s v="Scopus_373"/>
    <b v="1"/>
    <s v="Deep Attention-based Supernovae Classification of Multiband Light Curves"/>
    <x v="1"/>
    <s v="Pimentel I.; Estévez P.A.; Förster F."/>
    <s v=""/>
    <s v="In astronomical surveys, such as the Zwicky Transient Facility, supernovae (SNe) are relatively uncommon objects compared to other classes of variable events. Along with this scarcity, the processing of multiband light curves is a challenging task due to the highly irregular cadence, long time gaps, missing values, few observations, etc. These issues are particularly detrimental to the analysis of transient events: SN-like light curves. We offer three main contributions: (1) Based on temporal modulation and attention mechanisms, we propose a deep attention model (TimeModAttn) to classify multiband light curves of different SN types, avoiding photometric or hand-crafted feature computations, missing-value assumptions, and explicit imputation/interpolation methods. (2) We propose a model for the synthetic generation of SN multiband light curves based on the Supernova Parametric Model, allowing us to increase the number of samples and the diversity of cadence. Thus, the TimeModAttn model is first pretrained using synthetic light curves. Then, a fine-tuning process is performed. The TimeModAttn model outperformed other deep learning models, based on recurrent neural networks, in two scenarios: late-classification and early-classification. Also, the TimeModAttn model outperformed a Balanced Random Forest (BRF) classifier (trained with real data), increasing the balanced-F 1score from ≈.525 to ≈.596. When training the BRF with synthetic data, this model achieved a similar performance to the TimeModAttn model proposed while still maintaining extra advantages. (3) We conducted interpretability experiments. High attention scores were obtained for observations earlier than and close to the SN brightness peaks. This also correlated with an early highly variability of the learned temporal modulation. © 2022. The Author(s). Published by the American Astronomical Society."/>
    <x v="1"/>
    <m/>
    <x v="1"/>
    <m/>
    <x v="0"/>
    <m/>
    <m/>
    <n v="2023"/>
    <n v="5"/>
    <s v="https://www.scopus.com/inward/record.uri?eid=2-s2.0-85144806535&amp;doi=10.3847%2f1538-3881%2fac9ab4&amp;partnerID=40&amp;md5=5cfa79550f4d79cfa28524c5f3f92914"/>
  </r>
  <r>
    <s v="Scopus_374"/>
    <b v="1"/>
    <s v="Evaluation of synthetically generated traces towards a data-centre digital twin"/>
    <x v="0"/>
    <s v="Fernández-Montes A.; Fernández-Cerero D.; Jakóbik A.; Bermejo B.; Juiz C."/>
    <s v="data augmentation; data centre traces; generative adversarial networks; synthetic data generation; time-series"/>
    <s v="Several approaches exist to generate synthetic data centre traces for various purposes: from augmenting operational traces for data centre simulators and digital twins to forecasting incoming workload to improve data centre behaviour. The evaluation of the quality of synthetically generated multivariate time-series datasets, such as those related to data-centre traces, is not a trivial task, since complex patterns and correlation between variables may be present. This paper proposes a new multivariate time-series evaluation framework that computes a set of metrics and figures that can be used to measure the quality of synthetically generated data-centre traces. We then employ the proposed tool to compare two synthetic data centre traces with the original trace and assess their quality. These synthetic traces have been generated by means of Generative Adversarial Networks (GAN). In this work, we employ TimeGAN, a GAN model focused on the generation of multivariate time series traces. We finally show how the proposed framework provides us with a set of metrics consistent with the observable behaviour and numerical insights on the quality of the generated data centre traces, which are hard to acquire otherwise. © ECMS Enrico Vicario, Romeo Bandinelli, Virginia Fani, Michele Mastroianni (Editors) 2023."/>
    <x v="0"/>
    <s v="Tech"/>
    <x v="0"/>
    <s v="TimeGAN"/>
    <x v="0"/>
    <m/>
    <m/>
    <n v="2023"/>
    <n v="0"/>
    <s v="https://www.scopus.com/inward/record.uri?eid=2-s2.0-85163538197&amp;partnerID=40&amp;md5=71305824b0ec4f224eea296cca371d96"/>
  </r>
  <r>
    <s v="Scopus_375"/>
    <b v="1"/>
    <s v="Synthetic Time Series Data Generation Using Time GAN with Synthetic and Real-Time Data Analysis"/>
    <x v="0"/>
    <s v="Juneja T.; Bajaj S.B.; Sethi N."/>
    <s v="Data privacy; Dynamic bayesian network; Synthetic data; Time series"/>
    <s v="Synthetic time series data generation is a wide area to research, and lot of attention has drawn recently. The assumption for generating multivariate time sequenced data is well proportioned and continuous without missing values. A productive time series data model should retain momentum, such that the new sequence maintains the actual relationship between different variations occurrence over time. Different existing approaches that put forward generative adversarial networks into the sequence system that prohibits care for temporary interactions that differ from sequential time data. Simultaneously, monitored sequence prediction models—allowing for fine control over network dynamics—are naturally determined. Time series data generation has problems like informative missing data values leading to untraceable challenge and long sequences with variable length. These problems are biggest challenges in making of a powerful generative algorithm. Herein, we are using an innovative structure to produce real-time sequence which associates the adaptability of different unattended prototype through controls provided during the supervised model training. Privacy data analysis safeguards data privacy and data sharing. Generation of accurate private synthetic data is a NP hard problem from any considered scenario. This paper discusses about privacy parameter and data analysis of real and synthetic data. The synthetic data is enclosed in the boundaries of real data and have similar behavior. © 2023, The Author(s), under exclusive license to Springer Nature Singapore Pte Ltd."/>
    <x v="0"/>
    <m/>
    <x v="3"/>
    <m/>
    <x v="0"/>
    <b v="1"/>
    <m/>
    <n v="2023"/>
    <n v="1"/>
    <s v="https://www.scopus.com/inward/record.uri?eid=2-s2.0-85161247283&amp;doi=10.1007%2f978-981-99-0601-7_51&amp;partnerID=40&amp;md5=96f4e6d902535d7b338a213f18608f2f"/>
  </r>
  <r>
    <s v="Scopus_376"/>
    <b v="1"/>
    <s v="Synthetic generation of plausible solar years for long-term forecasting of solar radiation"/>
    <x v="0"/>
    <s v="Jiménez-Valero P.; Larrañeta M.; López-García E.; Moreno-Tejera S.; Silva-Pérez M.A.; Lillo-Bravo I."/>
    <s v=""/>
    <s v="In this work, we test and improve an algorithm proposed in previous studies to generate synthetic series of plausible solar years (PSY). The method provides 100 synthetic years of coupled global horizontal irradiance (GHI) and direct normal solar irradiance (DNI) in 1-min resolution. The algorithm uses 10–20 years of hourly coupled GHI + DNI datasets that can be retrieved for most of the locations of the world from satellite estimates. The method consists of three steps. In the first step, we use the probability integral transform method to obtain 100 annual set series at monthly scale. The second step, we downscale the synthetic sets from monthly to daily time resolution using a first-order autoregressive model (AR 1). In the last step, we use ND model for generate the 1-min synthetic data sets from daily sets. The algorithm is evaluated at five locations with different type of climate according to the Koppen-Geiger classification and at different temporal scales: annual, monthly, daily, and 1-min resolution. In all cases, synthetic PSYs series cover a wider range of scenarios than the observed series but maintaining their distribution. Results suggest that the synthetically generated PSYs are capable to reproduce the natural variability of the solar resource at any location facilitating the stochastic simulation of solar harnessing systems. © 2022, The Author(s), under exclusive licence to Springer-Verlag GmbH Austria, part of Springer Nature."/>
    <x v="0"/>
    <s v="Physics"/>
    <x v="3"/>
    <s v="ND model"/>
    <x v="1"/>
    <b v="1"/>
    <m/>
    <n v="2022"/>
    <n v="3"/>
    <s v="https://www.scopus.com/inward/record.uri?eid=2-s2.0-85136928078&amp;doi=10.1007%2fs00704-022-04163-9&amp;partnerID=40&amp;md5=11327d40d75d57d52dd35abf877e0678"/>
  </r>
  <r>
    <s v="Scopus_377"/>
    <b v="1"/>
    <s v="Improving Astronomical Time-series Classification via Data Augmentation with Generative Adversarial Networks"/>
    <x v="1"/>
    <s v="García-Jara G.; Protopapas P.; Estévez P.A."/>
    <s v=""/>
    <s v="Due to the latest advances in technology, telescopes with significant sky coverage will produce millions of astronomical alerts per night that must be classified both rapidly and automatically. Currently, classification consists of supervised machine-learning algorithms whose performance is limited by the number of existing annotations of astronomical objects and their highly imbalanced class distributions. In this work, we propose a data augmentation methodology based on generative adversarial networks (GANs) to generate a variety of synthetic light curves from variable stars. Our novel contributions, consisting of a resampling technique and an evaluation metric, can assess the quality of generative models in unbalanced data sets and identify GAN-overfitting cases that the Fréchet inception distance does not reveal. We applied our proposed model to two data sets taken from the Catalina and Zwicky Transient Facility surveys. The classification accuracy of variable stars is improved significantly when training with synthetic data and testing with real data with respect to the case of using only real data.  © 2022. The Author(s). Published by the American Astronomical Society."/>
    <x v="1"/>
    <m/>
    <x v="1"/>
    <m/>
    <x v="0"/>
    <m/>
    <m/>
    <n v="2022"/>
    <n v="8"/>
    <s v="https://www.scopus.com/inward/record.uri?eid=2-s2.0-85136080120&amp;doi=10.3847%2f1538-4357%2fac6f5a&amp;partnerID=40&amp;md5=c06036c9cf5511a1e1279a6895d32e7d"/>
  </r>
  <r>
    <s v="Scopus_378"/>
    <b v="1"/>
    <s v="Identifying territories using presence-only citizen science data: An application to the Finnish wolf population"/>
    <x v="1"/>
    <s v="Karppinen S.; Rajala T.; Mäntyniemi S.; Kojola I.; Vihola M."/>
    <s v="Bayesian statistics; Citizen science data; Presence-only data; Sequential Monte Carlo; Spatio-temporal model; Territory identification"/>
    <s v="Citizens, community groups and local institutions participate in voluntary biological monitoring of population status and trends by providing species data e.g. for regulations and conservation. Sophisticated statistical methods are required to unlock the potential of such data in the assessment of wildlife populations. We develop a statistical modelling framework for identifying territories based on presence-only citizen science data. The framework can be used to jointly estimate the number of active animal territories and their locations in time. Our approach is based on a data generating model which consists of a dynamic submodel for the appearance/removal of territories and an observation submodel that accounts for the varying observation intensity and links the data to the territories. We first estimate the observation intensity using past presence-only observations made by citizens, conditioning on previously known territories. We then infer the territories using a state-of-the-art sequential Monte Carlo method, which extends earlier approaches by allowing for spatial inhomogeneity in the observation process. We verify our data generating model and inference method successfully in synthetic scenarios. We apply our framework for estimating the locations and number of wolf territories in March 2020 in Finland using one year of confirmed citizen-made wolf observations. The observation intensity is estimated using wolf observation data collected in 2011–2019, conditioning on official territory estimates and data from GPS-collared wolves. Our experiments with synthetic data suggest that the estimation of territories can be feasible with presence-only data. Our location and territory count inferences for March 2020 based on past data are comparable to the official wolf population assessment of March 2020 by the Natural Resources Institute Finland. The results suggest that the framework can provide useful information for assessing populations of territorial animals. Furthermore, our methods and findings, such as the developed data generating model and the estimation of the spatio-temporal observation intensity can be relevant also beyond the strictly territorial setting. © 2022 The Author(s)"/>
    <x v="1"/>
    <m/>
    <x v="1"/>
    <m/>
    <x v="0"/>
    <m/>
    <m/>
    <n v="2022"/>
    <n v="1"/>
    <s v="https://www.scopus.com/inward/record.uri?eid=2-s2.0-85136661028&amp;doi=10.1016%2fj.ecolmodel.2022.110101&amp;partnerID=40&amp;md5=1389a734b97bfb5f9cd31b5df2ba4ac9"/>
  </r>
  <r>
    <s v="Scopus_379"/>
    <b v="1"/>
    <s v="Extracting microplastic decay rates from field data"/>
    <x v="1"/>
    <s v="Metz T.; Koch M.; Lenz P."/>
    <s v=""/>
    <s v="Being able to estimate and predict future microplastic distributions in the environment is one of the major challenges of the rapidly developing field of microplastic research. However, this task can only be achieved if our understanding of the decay of individual microplastic particles is significantly enhanced. Here, we show by using a rate equation model that currently available data of size distributions measured at single times cannot provide useful insights into this process. To analyze what data contains more information we generated more complex artificial data mimicking subsequent measurements using a stochastic simulation algorithm. Applying our model to this data revealed the following minimal requirements for future experimental data: (1) data should be collected as time series at identical spots and (2) size measurements should be combined with mass measurements. In contrast to currently available data, flux rates and decay parameters of individual particles can be extracted from such data. © 2022, The Author(s)."/>
    <x v="1"/>
    <m/>
    <x v="1"/>
    <m/>
    <x v="0"/>
    <m/>
    <m/>
    <n v="2022"/>
    <n v="2"/>
    <s v="https://www.scopus.com/inward/record.uri?eid=2-s2.0-85123503757&amp;doi=10.1038%2fs41598-022-04912-w&amp;partnerID=40&amp;md5=a9b3482488f3653b9bb78bdee67100de"/>
  </r>
  <r>
    <s v="Scopus_380"/>
    <b v="1"/>
    <s v="The Euler characteristic as a topological marker for outbreaks in vector-borne disease"/>
    <x v="1"/>
    <s v="Barros de Souza D.; Figueirôa dos Santos E.; Santos F.A.N."/>
    <s v="computational biology; epidemic modelling; network dynamics; random graphs, networks"/>
    <s v="Epidemic outbreaks represent a significant concern for the current state of global health, particularly in Brazil, the epicentre of several vector-borne disease outbreaks and where epidemic control is still a challenge for the scientific community. Data science techniques applied to epidemics are usually made via standard statistical and modelling approaches, which do not always lead to reliable predictions, especially when the data lacks a piece of reliable surveillance information needed for precise parameter estimation. In particular, dengue outbreaks reported over the past years raise concerns for global health care, and thus novel data-driven methods are necessary to predict the emergence of outbreaks. In this work, we propose a parameter-free approach based on geometric and topological techniques, which extracts geometrical and topological invariants as opposed to statistical summaries used in established methods. Specifically, our procedure generates a time-varying network from a time-series of new epidemic cases based on synthetic time-series and real dengue data across several districts of Recife, the fourth-largest urban area in Brazil. Subsequently, we use the Euler characteristic (EC) to extract key topological invariant of the epidemic time-varying network and we finally compared the results with the effective reproduction number (R t ) for each data set. Our results unveil a strong correlation between epidemic outbreaks and the EC. In fact, sudden changes in the EC curve preceding and/or during an epidemic period emerge as a warning sign for an outbreak in the synthetic data, the EC transitions occur close to the periods of epidemic transitions, which is also corroborated. In the real dengue data, where data is intrinsically noise, the EC seems to show a better sign-to-noise ratio once compared to R t . In analogy with later studies on noisy data by using EC in positron emission tomography scans, the EC estimates the number of regions with high connectivity in the epidemic network and thus has potential to be a signature of the emergence of an epidemic state. Our results open the door to the development of alternative/complementary topological and geometrical data-driven methods to characterise vector-borne disease outbreaks, specially when the conventional epidemic surveillance methods are not effective in a scenario of extreme noise and lack of robustness in the data. © 2022 IOP Publishing Ltd and SISSA Medialab srl."/>
    <x v="1"/>
    <m/>
    <x v="1"/>
    <m/>
    <x v="0"/>
    <m/>
    <m/>
    <n v="2022"/>
    <n v="1"/>
    <s v="https://www.scopus.com/inward/record.uri?eid=2-s2.0-85144272001&amp;doi=10.1088%2f1742-5468%2faca0e5&amp;partnerID=40&amp;md5=b50f8064431e4a1f770ae31234ab6b4a"/>
  </r>
  <r>
    <s v="Scopus_381"/>
    <b v="1"/>
    <s v="A Fast Video Object Segmentation Method Based on Inductive Learning and Transductive Reasoning; [结合在线归纳和直推推理的快速视频目标分割方法]"/>
    <x v="1"/>
    <s v="Xu K.; Li G.-R.; Hong D.-X.; Zhang W.-G.; Qi Y.-K.; Huang Q.-M."/>
    <s v="Attention mechanism; Online learning; Self-supervised learning; Video object segmentation; Video prediction"/>
    <s v="With the development of the multimedia and Internet technology, people can easily shoot a large number of video and photos through camera equipment and upload to the Internet now. The computer vision is a very important research field, whose goal is to make the computers to understand the content of video like humans. Video Object Segmentation(VOS) is one of the basic tasks in computer vision. The video object segmentation task aims to automatically obtain the pixel-level mask corresponding to the object of interest in the video sequence by the algorithm. Video object segmentation has various important applications, including automatic driving, video surveillance, video editing, video understanding and so on. Video object segmentation is a highly challenging problem since appearance change, scale change, target occlusion, non-rigid shape change, background interference etc. The existing methods can be divided into two categories according to the different utilization of the real label of the first frame of a given video. One is based on online inductive learning, the other is based on transductive reasoning learning. Previous methods based on online inductive learning finetune the whole network on the given initial frame segmentation mask in the inference stage in order to obtain accurate results, resulting in large time consumption and difficult to meet the real-time requirements. In addition, previous methods based on transductive reasoning need to use a large amount of synthetic data or annotation data when modeling video temporal reasoning rules, which increases the cost of algorithm training. In order to make full use of the advantages of two kinds of algorithms based on online inductive learning and transductive reasoning, and avoid the disadvantages of the two methods, a fast video object segmentation method combining online inductive learning and transductive reasoning is proposed in this paper. Specifically, the transductive reasoning branch is pre-trained by the video prediction self-supervised learning method. It can model the short-term temporal transformation and motion information of the video through the images and segmentation results of the few previous frames, so as to infer the segmentation results of the current frame. The learned temporal features can guide the network to improve the stability of video segmentation. In the pre-training process of the transductive reasoning branch, only the original video data need to be used without any additional synthetic data or manual annotation. The online inductive learning branch is trained online according to the reference frame to learn the appearance discriminant feature of the target and provide long-term appearance discriminant power. In order to improve the test speed, different from the previous methods, the inductive learning branch proposed in this paper does not use the first frame to fine tune the whole network online, but updates a very lightweight template network online to make the template network produce a rough object segmentation mask. This rough segmentation mask is used as the attention map of attention mechanism, and the final segmentation result is generated through the decoding module together with the temporal features and the image features of the current frame. Several experiments are carried out on three challenging datasets (i.e., DAVIS-2016, DAVIS-2017 and YouTube-VOS) to show that our method achieves competitive performance against the state-of-the-arts. © 2022, Science Press. All right reserved."/>
    <x v="1"/>
    <m/>
    <x v="1"/>
    <m/>
    <x v="0"/>
    <m/>
    <m/>
    <n v="2022"/>
    <n v="0"/>
    <s v="https://www.scopus.com/inward/record.uri?eid=2-s2.0-85140480758&amp;doi=10.11897%2fSP.J.1016.2022.02117&amp;partnerID=40&amp;md5=2128fa299447fdc1152ae97619f435aa"/>
  </r>
  <r>
    <s v="Scopus_382"/>
    <b v="1"/>
    <s v="Investigating synthetic medical time-series resemblance"/>
    <x v="0"/>
    <s v="Bhanot K.; Pedersen J.; Guyon I.; Bennett K.P."/>
    <s v="Covariate; Healthcare; Medical; Resemblance; Synthetic; Time-series"/>
    <s v="Access to private medical data is restricted due to privacy laws, hindering research and real-world use. Synthetic data generation provides a viable solution by generating data with high utility and privacy protection without releasing the real data. Healthcare data records are often longitudinal in nature, being affected by covariates like age, gender, ethnicity, etc. As a result, synthetic healthcare data generation falls in the domain of time-series modeling and requires time-series based measures to investigate real and synthetic data resemblance. Covariate plots can be used for qualitative time-series resemblance but lack an empirical quantitative measure, thus, resulting in interpretations biased towards viewer's perspective. In this paper, we describe four time-series metrics to quantitatively evaluate the real and synthetic time-series resemblance on datasets from previously published healthcare research studies, both public and private. We apply the metrics on covariate plots for synthetic datasets to investigate the resemblance and compare the results with baseline synthetic datasets. We infer that the metrics effectively capture the time-series resemblance between real and synthetic datasets. The results highlight varying degrees of resemblance across sub-groups of covariates and multivariate time-series. © 2022 Elsevier B.V."/>
    <x v="2"/>
    <m/>
    <x v="1"/>
    <m/>
    <x v="0"/>
    <m/>
    <m/>
    <n v="2022"/>
    <n v="5"/>
    <s v="https://www.scopus.com/inward/record.uri?eid=2-s2.0-85129507748&amp;doi=10.1016%2fj.neucom.2022.04.097&amp;partnerID=40&amp;md5=43fc7d64b248e9021bccdfefd94d2c8d"/>
  </r>
  <r>
    <s v="Scopus_384"/>
    <b v="1"/>
    <s v="Multivariate autoregressive model estimation for high-dimensional intracranial electrophysiological data"/>
    <x v="1"/>
    <s v="Endemann C.M.; Krause B.M.; Nourski K.V.; Banks M.I.; Veen B.V."/>
    <s v="Dynamic connectivity; Effective connectivity; Insula; Partial directed coherence"/>
    <s v="Fundamental to elucidating the functional organization of the brain is the assessment of causal interactions between different brain regions. Multivariate autoregressive (MVAR) modeling techniques applied to multisite electrophysiological recordings are a promising avenue for identifying such causal links. They estimate the degree to which past activity in one or more brain regions is predictive of another region's present activity, while simultaneously accounting for the mediating effects of other regions. Including as many mediating variables as possible in the model has the benefit of drastically reducing the odds of detecting spurious causal connectivity. However, effective bounds on the number of MVAR model coefficients that can be estimated reliably from limited data make exploiting the potential of MVAR models challenging for even modest numbers of recording sites. Here, we utilize well-established dimensionality-reduction techniques to fit MVAR models to human intracranial data from ∼100 – 200 recording sites spanning dozens of anatomically and functionally distinct cortical regions. First, we show that high-dimensional MVAR models can be successfully estimated from long segments of data and yield plausible connectivity profiles. Next, we use these models to generate synthetic data with known ground-truth connectivity to explore the utility of applying principal component analysis and group least absolute shrinkage and selection operator (gLASSO) to reduce the number of parameters (connections) during model fitting to shorter data segments. We show that gLASSO is highly effective for recovering ground-truth connectivity in the limited data regime, capturing important features of connectivity for high-dimensional models with as little as 10 seconds of data. The methods presented here have broad applicability to the analysis of high-dimensional time series data in neuroscience, facilitating the elucidation of the neural basis of sensation, cognition, and arousal. © 2022 The Author(s)"/>
    <x v="1"/>
    <m/>
    <x v="1"/>
    <m/>
    <x v="0"/>
    <m/>
    <m/>
    <n v="2022"/>
    <n v="6"/>
    <s v="https://www.scopus.com/inward/record.uri?eid=2-s2.0-85127499977&amp;doi=10.1016%2fj.neuroimage.2022.119057&amp;partnerID=40&amp;md5=7aad4f23782cdce1808902a9d9935993"/>
  </r>
  <r>
    <s v="Scopus_385"/>
    <b v="0"/>
    <s v="26th International Database Engineered Applications Symposium, IDEAS 2022"/>
    <x v="2"/>
    <s v=""/>
    <s v=""/>
    <s v="The proceedings contain 23 papers. The topics discussed include: distinguishing fake and real news of twitter data with the help of machine learning techniques; self-adapting design and maintenance of multi-model databases; a comparative study of three deep learning models for PM2.5 interpolation; identification of weak signals in a temporal graph of social interactions; provenance in spatial queries; feature analysis of Indus Valley and Dravidian language scripts with similarity matrices; a formal framework for data lakes based on category theory; a formal framework for data lakes based on category theory; synthetic data generation: a comparative study; experimental evaluation of low code development, Java Swing, and JavaScript programming; and applications of majority judgement for winner selection in Eurovision song contest."/>
    <x v="1"/>
    <m/>
    <x v="1"/>
    <m/>
    <x v="0"/>
    <m/>
    <m/>
    <n v="2022"/>
    <n v="0"/>
    <s v="https://www.scopus.com/inward/record.uri?eid=2-s2.0-85139079516&amp;partnerID=40&amp;md5=0a3c2394372c2d36a819e6356b0c25a2"/>
  </r>
  <r>
    <s v="Scopus_386"/>
    <b v="1"/>
    <s v="A Novel Decision-Making Framework for Waterflooding Optimization using Long and Short-Term Memory Models and Metaheuristics"/>
    <x v="1"/>
    <s v="Castelblanco A.X.R.; Gildin E.; Cabrales S.A.; Medaglia A.L."/>
    <s v="Long Short-Term Memory Models; Metaheuristics; Optimization; Reduced-order predictive numerical model; Waterflooding"/>
    <s v="Meeting future energy demands in the low-carbon emissions paradigm requires improved decision-making processes. Waterflooding plays a vital role in obtaining increased oil recovery factors andminimizing undesirable water production. However, waterflooding optimization involves costly wellcontrol management optimization methods especially when numerical simulation is used. Alternatives suchas data-driven proxy modeling can overcome the computation complexity drawbacks. In this paper, wedevelop a decision-making waterflooding framework, where an optimization component has embeddedfinancial and machine learning models, to establish the wells operational plan obtaining the maximum profitand the best oilfield management. In this work, we use a reduced-order predictive numerical model to generate synthetic data to trainmachine learning algorithms to be used in the optimization framework. We develop our methodology tofind the optimal strategy to drive a waterflooding project using a black-oil reservoir model. We implementthe proper orthogonal decomposition (POD)-based model reduction to evaluate the reservoir dynamics andcalculate the historical fluid production based on an operational plan, reducing the time consumption anddemand for computational resources. Based on these results, we train and test machine learning models topredict oil and water production rate for each well (output data) in which the operational wells' constraintschange over time (input data), and select which of them has higher accuracy in the forecast. We evaluate theLSTM (long short-term memory) which are focusing in time series forecasting, using a multivariate model,analyzing Vanilla, Stacked and Bidirectional. Lastly, iteratively, the LSTM selected are embedded into anon-linear optimization component to define the best operational strategy in an oilfield with waterflooding,considering the reservoir's physics and a financial evaluation in a short- to mid-term planning horizon. The proposed making decision framework is applied to a two-phase heterogeneous waterfloodingreservoir with a 5-point inverted injection pattern. Then we conduct the comparison between the multivariateLSTM model tested, selecting for each producer well two LSTM models, one for oil and one for waterproduction rate. These models were integrated in an optimization component, which use metaheuristics and an iterative methodology to maximize the Net Present Value (NPV), considering the oil and energy pricesfluctuation. The novel framework presented combines multiple algorithms in a seamless fashion. It allows us todefine the operational plan strategy in an efficient manner, seeking a cost-efficient strategy over the mid andshort-term. The methodology uses the LSTM models to learn about the historical reservoir behavior. Whitthese we can accurately predict fluid production for each producer well. Both financial and LSTM modelsare embedded into an iterative optimization component which uses metaheuristics to maximize the NPV,establishing the bottom-hole pressure in each producer well and the water injection rate in the injector well. © 2023 Society of Petroleum Engineers (SPE). All rights reserved."/>
    <x v="1"/>
    <m/>
    <x v="1"/>
    <m/>
    <x v="0"/>
    <m/>
    <m/>
    <n v="2023"/>
    <n v="1"/>
    <s v="https://www.scopus.com/inward/record.uri?eid=2-s2.0-85164247490&amp;doi=10.2118%2f213154-MS&amp;partnerID=40&amp;md5=adc0c3cdcd5199952d0426ce369ae71e"/>
  </r>
  <r>
    <s v="Scopus_387"/>
    <b v="1"/>
    <s v="Reversible bond kinetics from single-molecule force spectroscopy experiments close to equilibrium"/>
    <x v="1"/>
    <s v="Bullerjahn J.T.; Hummer G."/>
    <s v=""/>
    <s v="Analysis of bond rupture data from single-molecule force spectroscopy experiments commonly relies on the strong assumption that the bond dissociation process is irreversible. However, with increased spatiotemporal resolution of instruments it is now possible to observe multiple unbinding-rebinding (or unfolding-refolding) events in a single pulling experiment. Here we augment the theory of force-induced unbinding by explicitly taking into account rebinding kinetics and provide approximate analytic solutions of the resulting rate equations. Furthermore, we use a short-time expansion of the exact kinetics to construct numerically efficient maximum likelihood estimators for the parameters of the force-dependent unbinding and rebinding rates, which pair well with and complement established methods, such as the analysis of rate maps. The estimators are independent of the applied force protocol and can therefore be used to globally analyze multiple force-extension traces for both force-ramp and force-clamp experiments. We provide an open-source implementation of the theory, evaluated for Bell-like rates, which we apply to synthetic data generated by a Gillespie stochastic simulation algorithm for time-dependent rates. © 2022 authors. Published by the American Physical Society."/>
    <x v="1"/>
    <m/>
    <x v="1"/>
    <m/>
    <x v="0"/>
    <m/>
    <m/>
    <n v="2022"/>
    <n v="2"/>
    <s v="https://www.scopus.com/inward/record.uri?eid=2-s2.0-85135946724&amp;doi=10.1103%2fPhysRevResearch.4.033097&amp;partnerID=40&amp;md5=c1ee57ad654897a397247694bb0e15d1"/>
  </r>
  <r>
    <s v="Scopus_388"/>
    <b v="1"/>
    <s v="StyleTime: Style Transfer for Synthetic Time Series Generation"/>
    <x v="0"/>
    <s v="El-Laham Y.; Vyetrenko S."/>
    <s v="neural style transfer; synthetic time series; time series augmentation"/>
    <s v="Neural style transfer is a powerful computer vision technique that can incorporate the artistic &quot;style&quot;of one image to the &quot;content&quot;of another. The underlying theory behind the approach relies on the assumption that the style of an image is represented by the Gram matrix of its features, which is typically extracted from pre-trained convolutional neural networks (e.g., VGG-19). This idea does not straightforwardly extend to time series stylization since notions of style for two-dimensional images are not analogous to notions of style for one-dimensional time series. In this work, a novel formulation of time series style transfer is proposed for the purpose of synthetic data generation and enhancement. We introduce the concept of stylized features for time series, which is directly related to the time series realism properties, and propose a novel stylization algorithm, called StyleTime, that uses explicit feature extraction techniques to combine the underlying content (trend) of one time series with the style (distributional properties) of another. Further, we discuss evaluation metrics, and compare our work to existing state-of-the-art time series generation and augmentation schemes. To validate the effectiveness of our methods, we use stylized synthetic data as a means for data augmentation to improve the performance of recurrent neural network models on several forecasting tasks.  © 2022 ACM."/>
    <x v="2"/>
    <m/>
    <x v="1"/>
    <m/>
    <x v="0"/>
    <m/>
    <m/>
    <n v="2022"/>
    <n v="1"/>
    <s v="https://www.scopus.com/inward/record.uri?eid=2-s2.0-85142467832&amp;doi=10.1145%2f3533271.3561772&amp;partnerID=40&amp;md5=34abde6fa635a2682580d17af0bf47b1"/>
  </r>
  <r>
    <s v="Scopus_389"/>
    <b v="1"/>
    <s v="Comparing Surrogates to Evaluate Precisely Timed Higher-Order Spike Correlations"/>
    <x v="1"/>
    <s v="Stella A.; Bouss P.; Palm G.; Grün S."/>
    <s v="massively parallel spike recordings; neural code; significance evaluation; spatiotemporal spike pat-terns; stochastic point processes"/>
    <s v="The generation of surrogate data, i.e., the modification of data to destroy a certain feature, can be considered as the implementation of a null-hypothesis whenever an analytical approach is not feasible. Thus, surrogate data generation has been extensively used to assess the significance of spike correlations in parallel spike trains. In this context, one of the main challenges is to properly construct the desired null-hypothesis distribution and to avoid altering the single spike train statistics. A classical surrogate technique is uniform dithering (UD), which displaces spikes locally and uniformly distributed, to destroy temporal properties on a fine time-scale while keeping them on a coarser one. Here, we compare UD against five similar surrogate techniques in the context of the detection of significant spatiotemporal spike patterns. We evaluate the surrogates for their performance, first on spike trains based on point process models with constant firing rate, and second on modeled nonstationary artificial data to assess the potential detection of false positive (FP) patterns in a more complex and realistic setting. We determine which statistical features of the spike trains are modified and to which extent. Moreover, we find that UD fails as an appropriate surrogate because it leads to a loss of spikes in the context of binning and clipping, and thus to a large number of FP patterns. The other surrogates achieve a better performance in detecting precisely timed higher-order correlations. Based on these insights, we analyze experimental data from the pre-/motor cortex of macaque monkeys during a reaching-and-grasp-ing task. © 2022 Stella et al."/>
    <x v="1"/>
    <m/>
    <x v="1"/>
    <m/>
    <x v="0"/>
    <m/>
    <m/>
    <n v="2022"/>
    <n v="5"/>
    <s v="https://www.scopus.com/inward/record.uri?eid=2-s2.0-85131530425&amp;doi=10.1523%2fENEURO.0505-21.2022&amp;partnerID=40&amp;md5=7abb31862ddf5bd8f6e501938023fde3"/>
  </r>
  <r>
    <s v="Scopus_392"/>
    <b v="1"/>
    <s v="One-Class Convolutional Neural Networks for Water-Level Anomaly Detection"/>
    <x v="1"/>
    <s v="Nicholaus I.T.; Lee J.-S.; Kang D.-K."/>
    <s v="anomaly detection; convolutional neural network; one-class classification; synthetic data; water-level anomaly"/>
    <s v="Companies that own water systems to provide water storage and distribution services always strive to enhance and efficiently distribute water to different places for various purposes. However, these water systems are likely to face problems ranging from leakage to destruction of infrastructures, leading to economic and life losses. Thus, apprehending the nature of abnormalities that may interrupt or aggravate the service or cause the destruction is at the core of their business model. Normally, companies use sensor networks to monitor these systems and record operational data including any fluctuations in water levels considered abnormalities. Detecting abnormalities allows water companies to enhance the service’s sustainability, quality, and affordability. This study investigates a 2D-CNN-based method for detecting water-level abnormalities as time-series anomaly pattern detection in the One-Class Classification (OCC) problem. Moreover, since abnormal data are usually scarce or unavailable, we explored a cheap method to generate synthetic temporal data and use them as a target class in addition to the normal data to train the CNN model for feature extraction and classification. These settings allow us to train a model to learn relevant pattern representations of the given classes in a binary classification fashion using cross-entropy loss. The ultimate goal of these investigations is to determine if any 2D-CNN-based model can be trained from scratch or if transfer learning of any pre-trained CNN model can be partially trained and used as the base network for one-class classification. The evaluation of the proposed One-Class CNN and previous approaches have shown that our approach has outperformed several state-of-the-art approaches by a significant margin. Additionally, in this paper, we mention two interesting findings: using synthetic data as the pseudo-class is a promising direction, and transfer learning should be dealt with considering that underfitting can happen because the transferred model is too complicated for training data. © 2022 by the authors."/>
    <x v="1"/>
    <m/>
    <x v="1"/>
    <m/>
    <x v="0"/>
    <m/>
    <m/>
    <n v="2022"/>
    <n v="2"/>
    <s v="https://www.scopus.com/inward/record.uri?eid=2-s2.0-85142676282&amp;doi=10.3390%2fs22228764&amp;partnerID=40&amp;md5=1d3fe63d597b4a9239f55aa8b17e41ae"/>
  </r>
  <r>
    <s v="Scopus_393"/>
    <b v="1"/>
    <s v="Synthetic battery attribute generation to surmount data scarcity using auto-correlation mechanism"/>
    <x v="0"/>
    <s v="Channegowda J.; Raj Urs V.; Lingaraj C."/>
    <s v="battery; electric vehicle; energy storage; synthetic data; time-series analysis"/>
    <s v="The energy storage sector has witnessed meteoric growth in the last decade. Lithium-ion based batteries, at the centre of this unprecedented rise in storage systems, have been driving the electrification revolution in the automotive domain. These lithium-ion batteries are largely used in consumer electronic devices and wearables. The energy storage research activities have been primarily focused on devising accurate algorithms to compute state-of-charge of these energy storage systems. State-of-charge helps to calculate the remaining usage time of devices and determines the range of an electric vehicle. All state-of-charge algorithms developed till date have used curated labelled datasets available in abundance. However, in reality, researchers do not have access to battery datasets from manufacturers due to privacy concerns. Recording battery measurements is also an expensive and herculean task. This paper introduces an auto-correlation mechanism to compose synthetic battery datasets. This procedure is very beneficial during data scarce scenarios wherein researchers have access to finite amount of data. The leading contributions of this work include (a) synthetic battery dataset creation using auto-correlation mechanism and (b) diverse heterogeneous data generation, which is suitable for battery capacity forecasting purposes. © 2022 John Wiley &amp; Sons Ltd."/>
    <x v="0"/>
    <s v="Energy"/>
    <x v="3"/>
    <s v="Auto Correlation"/>
    <x v="1"/>
    <b v="1"/>
    <m/>
    <n v="2022"/>
    <n v="2"/>
    <s v="https://www.scopus.com/inward/record.uri?eid=2-s2.0-85125168594&amp;doi=10.1002%2fer.7784&amp;partnerID=40&amp;md5=f6d3076ea578b8e55d608b32f91d1f5c"/>
  </r>
  <r>
    <s v="Scopus_397"/>
    <b v="1"/>
    <s v="Clustering Interval-Censored Time-Series for Disease Phenotyping"/>
    <x v="1"/>
    <s v="Chen I.Y.; Krishnan R.G.; Sontag D."/>
    <s v=""/>
    <s v="Unsupervised learning is often used to uncover clusters in data. However, different kinds of noise may impede the discovery of useful patterns from real-world time-series data. In this work, we focus on mitigating the interference of interval censoring in the task of clustering for disease phenotyping. We develop a deep generative, continuous-time model of time-series data that clusters time-series while correcting for censorship time. We provide conditions under which clusters and the amount of delayed entry may be identified from data under a noiseless model. On synthetic data, we demonstrate accurate, stable, and interpretable results that outperform several benchmarks. On real-world clinical datasets of heart failure and Parkinson’s disease patients, we study how interval censoring can adversely affect the task of disease phenotyping. Our model corrects for this source of error and recovers known clinical subtypes. Copyright © 2022, Association for the Advancement of Artificial Intelligence (www.aaai.org). All rights reserved."/>
    <x v="1"/>
    <m/>
    <x v="1"/>
    <m/>
    <x v="0"/>
    <m/>
    <m/>
    <n v="2022"/>
    <n v="6"/>
    <s v="https://www.scopus.com/inward/record.uri?eid=2-s2.0-85142757237&amp;partnerID=40&amp;md5=bcd0a35ad6a9441dc6730bf15744d03d"/>
  </r>
  <r>
    <s v="Scopus_398"/>
    <b v="1"/>
    <s v="Nonparametric Estimation of the Expected Shortfall Regression for Quasi-Associated Functional Data"/>
    <x v="1"/>
    <s v="Ait-Hennani L.; Kaid Z.; Laksaci A.; Rachdi M."/>
    <s v="bandwidth parameter; complete convergence (a.co.); expected shortfall regression; financial time series; functional data; kernel method; quasi-associated process; risk analysis"/>
    <s v="In this paper, we study the nonparametric estimation of the expected shortfall regression when the exogenous observation is functional. The constructed estimator is obtained by combining the double kernels estimator of both conditional value at risk and conditional density function. The asymptotic proprieties of this estimator are established under weak dependency condition. Precisely, we assume that the observations are generated from quasi-associated functional time series and we prove the almost complete convergence of the constructed estimator. This asymptotic result is obtained under a standard condition of functional time series analysis. The finite sample performance of this estimator is evaluated using artificial data. © 2022 by the authors."/>
    <x v="1"/>
    <m/>
    <x v="1"/>
    <m/>
    <x v="0"/>
    <m/>
    <m/>
    <n v="2022"/>
    <n v="2"/>
    <s v="https://www.scopus.com/inward/record.uri?eid=2-s2.0-85143613185&amp;doi=10.3390%2fmath10234508&amp;partnerID=40&amp;md5=2859c5837812ce4c9ed7173d967622ee"/>
  </r>
  <r>
    <s v="Scopus_399"/>
    <b v="1"/>
    <s v="Activity Trajectory Generation via Modeling Spatiotemporal Dynamics"/>
    <x v="0"/>
    <s v="Yuan Y.; Ding J.; Wang H.; Jin D.; Li Y."/>
    <s v="activity simulation; gail; spatiotemporal dynamics"/>
    <s v="Human daily activities, such as working, eating out, and traveling, play an essential role in contact tracing and modeling the diffusion patterns of the COVID-19 pandemic. However, individual-level activity data collected from real scenarios are highly limited due to privacy issues and commercial concerns. In this paper, we present a novel framework based on generative adversarial imitation learning, to generate artificial activity trajectories that retain both the fidelity and utility of the real-world data. To tackle the inherent randomness and sparsity of irregular-sampled activities, we innovatively capture the spatiotemporal dynamics underlying trajectories by leveraging neural differential equations. We incorporate the dynamics of continuous flow between consecutive activities and instantaneous updates at observed activity points in temporal evolution and spatial transformation. Extensive experiments on two real-world datasets show that our proposed framework achieves superior performance over state-of-the-art baselines in terms of improving the data fidelity and data utility in facilitating practical applications. Moreover, we apply the synthetic data to model the COVID-19 spreading, and it achieves better performance by reducing the simulation MAPE over the baseline by more than 50%. The source code is available online: https://github.com/tsinghua-fib-lab/Activity-Trajectory-Generation.  © 2022 ACM."/>
    <x v="0"/>
    <s v="Health"/>
    <x v="3"/>
    <s v="GAN"/>
    <x v="2"/>
    <b v="1"/>
    <m/>
    <n v="2022"/>
    <n v="22"/>
    <s v="https://www.scopus.com/inward/record.uri?eid=2-s2.0-85137149698&amp;doi=10.1145%2f3534678.3542671&amp;partnerID=40&amp;md5=9c6d3557227970092b1a72570651e19f"/>
  </r>
  <r>
    <s v="Scopus_400"/>
    <b v="1"/>
    <s v="Detecting technological maturity from bibliometric patterns"/>
    <x v="1"/>
    <s v="Cauthen K.; Rai P.; Hale N.; Freeman L.; Ray J."/>
    <s v="Artificial neural network; Data augmentation; Machine learning; Technology life cycle"/>
    <s v="The capability to identify emergent technologies based upon easily accessed open-source indicators, such as publications, is important for decision-makers in industry and government. The scientific contribution of this work is the proposition of a machine learning approach to the detection of the maturity of emerging technologies based on publication counts. Time-series of publication counts have universal features that distinguish emerging and growing technologies. We train an artificial neural network classifier, a supervised machine learning algorithm, upon these features to predict the maturity (emergent vs. growth) of an arbitrary technology. With a training set comprised of 22 technologies we obtain a classification accuracy ranging from 58.3% to 100% with an average accuracy of 84.6% for six test technologies. To enhance classifier performance, we augmented the training corpus with synthetic time-series technology life cycle curves, formed by calculating weighted averages of curves in the original training set. Training the classifier on the synthetic data set resulted in improved accuracy, ranging from 83.3% to 100% with an average accuracy of 90.4% for the test technologies. The performance of our classifier exceeds that of competing machine learning approaches in the literature, which report an average classification accuracy of only 85.7% at maximum. Moreover, in contrast to current methods our approach does not require subject matter expertise to generate training labels, and it can be automated and scaled. © 2022"/>
    <x v="1"/>
    <m/>
    <x v="1"/>
    <m/>
    <x v="0"/>
    <m/>
    <m/>
    <n v="2022"/>
    <n v="9"/>
    <s v="https://www.scopus.com/inward/record.uri?eid=2-s2.0-85129525034&amp;doi=10.1016%2fj.eswa.2022.117177&amp;partnerID=40&amp;md5=6e3545e45ca0f9dc643f48120f6e05d4"/>
  </r>
  <r>
    <s v="Scopus_401"/>
    <b v="1"/>
    <s v="Spatiotemporal multi-graph convolutional networks with synthetic data for traffic volume forecasting"/>
    <x v="0"/>
    <s v="Zhu K.; Zhang S.; Li J.; Zhou D.; Dai H.; Hu Z."/>
    <s v="Generative adversarial network; Multi-graph convolutional network; Synthetic data; Traffic volume forecasting; Traffic volume, speed, and occupancy"/>
    <s v="Reliable traffic volume forecasting remains a significant challenge due to the unstable variation patterns of traffic volume and the irregular spatial structure of traffic network. Most of previous works have neglected the implicit variation patterns of traffic volume, failing to model its spatiotemporal dependencies comprehensively. Although graph convolutional networks have been widely applied to traffic volume forecasting, most are constructed using simple graphs with limited representations, which may restrict their ability to extract deep spatial features. Therefore, a novel deep learning model is proposed in this study to address these deficiencies for improving the forecasting accuracy of traffic volume. First, a new spatiotemporal dependencies generative adversarial network is proposed to generate synthetic data (i.e., synthetic traffic volume) by using traffic speed and occupancy to construct latent variables (i.e., the input of generator in generative adversarial network), which is beneficial for capturing the implicit variation patterns of traffic volume. Then, a new multi-graph convolutional network is proposed to explore and model the heterogeneous correlations among sensors from multiple perspectives, so as to facilitate the effective extraction of deep non-Euclidean spatial features. Finally, experiments on two real-world datasets demonstrate that the proposed model makes accurate traffic volume forecasting and outperforms other state-of-the-art methods. © 2021 Elsevier Ltd"/>
    <x v="0"/>
    <s v="Transport"/>
    <x v="3"/>
    <s v="GAN"/>
    <x v="2"/>
    <b v="1"/>
    <m/>
    <n v="2022"/>
    <n v="21"/>
    <s v="https://www.scopus.com/inward/record.uri?eid=2-s2.0-85116550316&amp;doi=10.1016%2fj.eswa.2021.115992&amp;partnerID=40&amp;md5=5e77932381ec99e320c8db310f984a88"/>
  </r>
  <r>
    <s v="Scopus_402"/>
    <b v="1"/>
    <s v="Transfer Learning for Time Series Classification Using Synthetic Data Generation"/>
    <x v="0"/>
    <s v="Rotem Y.; Shimoni N.; Rokach L.; Shapira B."/>
    <s v="Synthetic data; Time series classification; Transfer learning"/>
    <s v="In this paper, we propose an innovative Transfer learning for Time series classification method. Instead of using an existing dataset from the UCR archive as the source dataset, we generated a 15,000,000 synthetic univariate time series dataset that was created using our unique synthetic time series generator algorithm which can generate data with diverse patterns and angles and different sequence lengths. Furthermore, instead of using classification tasks provided by the UCR archive as the source task as previous studies did, we used our own 55 regression tasks as the source tasks, which produced better results than selecting classification tasks from the UCR archive. © 2022, Springer Nature Switzerland AG."/>
    <x v="2"/>
    <m/>
    <x v="1"/>
    <m/>
    <x v="0"/>
    <m/>
    <m/>
    <n v="2022"/>
    <n v="3"/>
    <s v="https://www.scopus.com/inward/record.uri?eid=2-s2.0-85134150504&amp;doi=10.1007%2f978-3-031-07689-3_18&amp;partnerID=40&amp;md5=15091c8b3d7d96b953038fb9e8d995f2"/>
  </r>
  <r>
    <s v="Scopus_404"/>
    <b v="1"/>
    <s v="Towards an automatic analysis of CHO-K1 suspension growth in microfluidic single-cell cultivation"/>
    <x v="1"/>
    <s v="Stallmann D.; Göpfert J.P.; Schmitz J.; Grünberger A.; Hammer B."/>
    <s v=""/>
    <s v="Motivation: Innovative microfluidic systems carry the promise to greatly facilitate spatio-temporal analysis of single cells under well-defined environmental conditions, allowing novel insights into population heterogeneity and opening new opportunities for fundamental and applied biotechnology. Microfluidics experiments, however, are accompanied by vast amounts of data, such as time series of microscopic images, for which manual evaluation is infeasible due to the sheer number of samples. While classical image processing technologies do not lead to satisfactory results in this domain, modern deep-learning technologies, such as convolutional networks can be sufficiently versatile for diverse tasks, including automatic cell counting as well as the extraction of critical parameters, such as growth rate. However, for successful training, current supervised deep learning requires label information, such as the number or positions of cells for each image in a series; obtaining these annotations is very costly in this setting. Results: We propose a novel machine-learning architecture together with a specialized training procedure, which allows us to infuse a deep neural network with human-powered abstraction on the level of data, leading to a highperforming regression model that requires only a very small amount of labeled data. Specifically, we train a generative model simultaneously on natural and synthetic data, so that it learns a shared representation, from which a target variable, such as the cell count, can be reliably estimated.  © 2021 The Author(s)."/>
    <x v="1"/>
    <m/>
    <x v="1"/>
    <m/>
    <x v="0"/>
    <m/>
    <m/>
    <n v="2021"/>
    <n v="5"/>
    <s v="https://www.scopus.com/inward/record.uri?eid=2-s2.0-85134942534&amp;doi=10.1093%2fbioinformatics%2fbtab386&amp;partnerID=40&amp;md5=83241c5a150924a3201c13cb86a8cd18"/>
  </r>
  <r>
    <s v="Scopus_405"/>
    <b v="1"/>
    <s v="Intracardiac Electrical Imaging Using the 12-Lead ECG: A Machine Learning Approach Using Synthetic Data"/>
    <x v="1"/>
    <s v="Landajuela M.; Anirudh R.; Loscazo J.; Blake R."/>
    <s v=""/>
    <s v="Current state-of-the-art techniques for non-invasive imaging of cardiac electrical phenomena require voltage recordings from dozens of different torso locations and anatomical models built from expensive medical diagnostic imaging procedures. This study aimed to assess if recent machine learning advances could alternatively reconstruct electroanatomical maps at clinically relevant resolutions using only the standard 12-lead electrocardiogram (ECG) as input. To that end, a computational study was conducted to generate a dataset of over 16000 detailed cardiac simulations, which was then used to train neural network (NN) architectures designed to exploit both spatial and temporal correlations in the ECG signal. Analysis over a validation set showed average errors in activation map reconstruction below 1.7 msec over 75 intracardiac locations. Furthermore, phenotypical patterns of activation and the morphology of the activation potential were correctly reconstructed. The approach offers opportunities to stratify patients non-invasively, both retrospectively and prospectively, using metrics otherwise only available through invasive clinical procedures. © 2022 Creative Commons."/>
    <x v="1"/>
    <m/>
    <x v="1"/>
    <m/>
    <x v="0"/>
    <m/>
    <m/>
    <n v="2022"/>
    <n v="0"/>
    <s v="https://www.scopus.com/inward/record.uri?eid=2-s2.0-85152951477&amp;doi=10.22489%2fCinC.2022.026&amp;partnerID=40&amp;md5=b69cb19b4c289c131846725139ba5f39"/>
  </r>
  <r>
    <s v="Scopus_406"/>
    <b v="1"/>
    <s v="PRIGM: Partial-Regression-Integrated Generic Model for Synthetic Benchmarks Robust to Sensor Characteristics"/>
    <x v="1"/>
    <s v="Kim K.; Song J.; Kwak J.W."/>
    <s v="ARIMA; internet of things; synthetic benchmarks; synthetic data generation; time-series analysis"/>
    <s v="We propose a novel synthetic-benchmarks generation model using partial time-series regression, called Partial-Regression-Integrated Generic Model (PRIGM). PRIGM abstracts the unique characteristics of the input sensor data into generic time-series data confirming the generation similarity and evaluating the correctness of the synthetic benchmarks. The experimental results obtained by the proposed model with its formula verify that PRIGM preserves the time-series characteristics of empirical data in complex time-series data within 10.4% on an average difference in terms of descriptive statistics accuracy. © 2022 The Institute of Electronics, Information and Communication Engineers."/>
    <x v="1"/>
    <m/>
    <x v="1"/>
    <m/>
    <x v="0"/>
    <m/>
    <m/>
    <n v="2022"/>
    <n v="1"/>
    <s v="https://www.scopus.com/inward/record.uri?eid=2-s2.0-85135205876&amp;doi=10.1587%2ftransinf.2021EDL8113&amp;partnerID=40&amp;md5=be68de75b9f65ed00485257eac44feae"/>
  </r>
  <r>
    <s v="Scopus_407"/>
    <b v="1"/>
    <s v="Predicting the Epidemics Trend of COVID-19 Using Epidemiological-Based Generative Adversarial Networks"/>
    <x v="1"/>
    <s v="Wang H.; Tao G.; Ma J.; Jia S.; Chi L.; Yang H.; Zhao Z.; Tao J."/>
    <s v="COVID-19; generative adversarial networks; SIR simulation; time series prediction"/>
    <s v="The Coronavirus disease 2019 (COVID-19) is a respiratory illness that can spread from person to person. Since the COVID-19 pandemic is spreading rapidly over the world and its outbreak has affected different people in different ways, it is significant to study or predict the evolution of its epidemic trend. However, most of the studies focused solely on either classical epidemiological models or machine learning models for COVID-19 pandemic forecasting, which either suffer from the limitation of the generalization ability and scalability or the lack of surveillance data. In this work, we propose T-SIRGAN that integrates the strengths of the epidemiological theories and deep learning models to be able to represent complex epidemic processes and model the non-linear relationship for more accurate prediction of the growth of COVID-19. T-SIRGAN first adopts the Susceptible-Infectious-Recovered (SIR) model to generate epidemiological-based simulation data, which are then fed into a generative adversarial network (GAN) as adversarial examples for data augmentation. Then, Transformers are used to predict the future trends of COVID-19 based on the generated synthetic data. Extensive experiments on real-world datasets demonstrate the superiority of our method. We also discuss the effectiveness of vaccine based on the difference between the predicted and the reported number of COVID-19 cases.  © 2007-2012 IEEE."/>
    <x v="1"/>
    <m/>
    <x v="1"/>
    <m/>
    <x v="0"/>
    <m/>
    <m/>
    <n v="2022"/>
    <n v="20"/>
    <s v="https://www.scopus.com/inward/record.uri?eid=2-s2.0-85125325528&amp;doi=10.1109%2fJSTSP.2022.3152375&amp;partnerID=40&amp;md5=8153ac88b6b534cfcc5237a89ff67de2"/>
  </r>
  <r>
    <s v="Scopus_408"/>
    <b v="1"/>
    <s v="Estimating anisotropy directly via neural timeseries"/>
    <x v="1"/>
    <s v="Fagerholm E.D.; Foulkes W.M.C.; Gallero-Salas Y.; Helmchen F.; Moran R.J.; Friston K.J.; Leech R."/>
    <s v="Anisotropy; Data fitting; DCM; Field theory; Lagrangian; Neuroimaging"/>
    <s v="An isotropic dynamical system is one that looks the same in every direction, i.e., if we imagine standing somewhere within an isotropic system, we would not be able to differentiate between different lines of sight. Conversely, anisotropy is a measure of the extent to which a system deviates from perfect isotropy, with larger values indicating greater discrepancies between the structure of the system along its axes. Here, we derive the form of a generalised scalable (mechanically similar) discretized field theoretic Lagrangian that allows for levels of anisotropy to be directly estimated via timeseries of arbitrary dimensionality. We generate synthetic data for both isotropic and anisotropic systems and, by using Bayesian model inversion and reduction, show that we can discriminate between the two datasets – thereby demonstrating proof of principle. We then apply this methodology to murine calcium imaging data collected in rest and task states, showing that anisotropy can be estimated directly from different brain states and cortical regions in an empirical in vivo biological setting. We hope that this theoretical foundation, together with the methodology and publicly available MATLAB code, will provide an accessible way for researchers to obtain new insight into the structural organization of neural systems in terms of how scalable neural regions grow – both ontogenetically during the development of an individual organism, as well as phylogenetically across species. © 2022, The Author(s)."/>
    <x v="1"/>
    <m/>
    <x v="1"/>
    <m/>
    <x v="0"/>
    <m/>
    <m/>
    <n v="2022"/>
    <n v="0"/>
    <s v="https://www.scopus.com/inward/record.uri?eid=2-s2.0-85124840467&amp;doi=10.1007%2fs10827-021-00810-8&amp;partnerID=40&amp;md5=df725c8d653148e2408be8b7b30556f1"/>
  </r>
  <r>
    <s v="Scopus_411"/>
    <b v="1"/>
    <s v="TSB-UAD: An End-to-End Benchmark Suite for Univariate Time-Series Anomaly Detection"/>
    <x v="1"/>
    <s v="Paparrizos J.; Kang Y.; Boniol P.; Tsay R.S.; Palpanas T.; Franklin M.J."/>
    <s v=""/>
    <s v="The detection of anomalies in time series has gained ample academic and industrial attention. However, no comprehensive benchmark exists to evaluate time-series anomaly detection methods. It is common to use (i) proprietary or synthetic data, often biased to support particular claims; or (ii) a limited collection of publicly available datasets. Consequently, we often observe methods performing exceptionally well in one dataset but surprisingly poorly in another, creating an illusion of progress. To address the issues above, we thoroughly studied over one hundred papers to identify, collect, process, and systematically format datasets proposed in the past decades. We summarize our effort in TSB-UAD, a new benchmark to ease the evaluation of univariate time-series anomaly detection methods. Overall, TSB-UAD contains 13766 time series with labeled anomalies spanning different domains with high variability of anomaly types, ratios, and sizes. TSB-UAD includes 18 previously proposed datasets containing 1980 time series and we contribute two collections of datasets. Specifically, we generate 958 time series using a principled methodology for transforming 126 time-series classification datasets into time series with labeled anomalies. In addition, we present data transformations with which we introduce new anomalies, resulting in 10828 time series with varying complexity for anomaly detection. Finally, we evaluate 12 representative methods demonstrating that TSB-UAD is a robust resource for assessing anomaly detection methods. We make our data and code available at www.timeseries.org/TSB-UAD. TSB-UAD provides a valuable, reproducible, and frequently updated resource to establish a leaderboard of univariate time-series anomaly detection methods. © 2022, American Mathematical Society. All rights reserved."/>
    <x v="1"/>
    <m/>
    <x v="1"/>
    <m/>
    <x v="0"/>
    <m/>
    <m/>
    <n v="2022"/>
    <n v="2"/>
    <s v="https://www.scopus.com/inward/record.uri?eid=2-s2.0-85142520932&amp;doi=10.14778%2f3529337.3529354&amp;partnerID=40&amp;md5=fd190c6ae02d43d2a94c2a26665c8f71"/>
  </r>
  <r>
    <s v="Scopus_412"/>
    <b v="1"/>
    <s v="Estimating directed phase-amplitude interactions from eeg data through kernel-based phase transfer entropy"/>
    <x v="1"/>
    <s v="De La Pava Panche I.; Gómez-Orozco V.; Álvarez-Meza A.; Cárdenas-Peña D.; Orozco-Gutiérrez Á."/>
    <s v="Connectivity analysis; Cross-frequency interactions; EEG data; Kernel methods; Phase-amplitude interactions; Renyi’s entropy; Transfer entropy"/>
    <s v="Cross-frequency interactions, a form of oscillatory neural activity, are thought to play an essential role in the integration of distributed information in the brain. Indeed, phase-amplitude interactions are believed to allow for the transfer of information from large-scale brain networks, oscillating at low frequencies, to local, rapidly oscillating neural assemblies. A promising approach to estimating such interactions is the use of transfer entropy (TE), a non-linear, information-theory-based effective connectivity measure. The conventional method involves feeding instantaneous phase and amplitude time series, extracted at the target frequencies, to a TE estimator. In this work, we propose that the problem of directed phase-amplitude interaction detection is recast as a phase TE estimation problem, under the hypothesis that estimating TE from data of the same nature, i.e., two phase time series, will improve the robustness to the common confounding factors that affect connectivity measures, such as the presence of high noise levels. We implement our proposal using a kernel-based TE estimator, defined in terms of Renyi’s α entropy, which has successfully been used to compute single-trial phase TE. We tested our approach on the synthetic data generated through a simulation model capable of producing a time series with directed phase-amplitude interactions at two given frequencies, and on EEG data from a cognitive task designed to activate working memory, a memory system whose underpinning mechanisms are thought to include phase–amplitude couplings. Our proposal detected statistically significant interactions between the simulated signals at the desired frequencies for the synthetic data, identifying the correct direction of the interaction. It also displayed higher robustness to noise than the alternative methods. The results attained for the working memory data showed that the proposed approach codes connectivity patterns based on directed phase– amplitude interactions, that allow for the different cognitive load levels of the working memory task to be differentiated. © 2021 by the authors. Licensee MDPI, Basel, Switzerland."/>
    <x v="1"/>
    <m/>
    <x v="1"/>
    <m/>
    <x v="0"/>
    <m/>
    <m/>
    <n v="2021"/>
    <n v="2"/>
    <s v="https://www.scopus.com/inward/record.uri?eid=2-s2.0-85117703704&amp;doi=10.3390%2fapp11219803&amp;partnerID=40&amp;md5=62ac365e8a7140e8150a8a827a7e2784"/>
  </r>
  <r>
    <s v="Scopus_413"/>
    <b v="1"/>
    <s v="The use of asymmetric time constraints in 4-D ERT inversion"/>
    <x v="1"/>
    <s v="Loke M.H.; Wilkinson P.B.; Chambers J.E.; Uhlemann S.; Dijkstra T.; Dahlin T."/>
    <s v="4-D; Asymmetric; Constraints; Inversion; Resistivity; Time"/>
    <s v="Time-lapse resistivity surveys are commonly used to monitor temporal changes in the subsurface. In certain cases, it is known from other information that the resistivity will only decrease or increase with time. The 4-D resistivity smoothness-constrained inversion method reduces artifacts due to noise by including a temporal roughness filter constraint that ensures the temporal changes vary in a smooth manner. A least-squares optimization method is used to find a solution by attempting to locate the minimum of an objective function that consists of the data misfit and model (spatial and temporal) roughness. In some cases, the 4-D time-lapse inverse models show an increase in the resistivity with time in parts of the subsurface where it is only expected to decrease (or vice versa). We compare two methods, the barrier function and transformation methods, that attempt to minimize or eliminate these artifacts. We incorporate the barrier function constraint into the 4-D inverse method by using a modified difference matrix as a temporal roughness filter. The barrier function constraint includes an additional term that increases the objective function value greatly if the model values cross the allowed thresholds. This greatly minimizes the artifacts but does not completely eliminate them. It has the advantage that there are minimal changes in the objective function in regions of model space that are not close to the imposed thresholds. The method of transformations changes the model parameter such that the additional positivity or negativity constraints are implicitly included in the transformed model parameter. It has the advantage that it can completely eliminate the artifacts. However, it modifies the entire objective function which could be a disadvantage in some cases. We also explore a combination of the two methods, using the barrier function method to generate an initial model that minimizes the artifacts followed by the transformation method. This hybrid technique completely removes the residual artifacts left by the barrier method, and produces an inverse model which is closer to the true model for a synthetic data set. We also describe a post-inversion modification of the L-curve method to determine the optimum model that takes into account the non-linear nature of the inverse problem and the forward modelling method. The technique gave an estimate of the noise level for a field data set and produced a model which is consistent with independent hydrological measurements at the test site. © 2022 Elsevier B.V."/>
    <x v="1"/>
    <m/>
    <x v="1"/>
    <m/>
    <x v="0"/>
    <m/>
    <m/>
    <n v="2022"/>
    <n v="7"/>
    <s v="https://www.scopus.com/inward/record.uri?eid=2-s2.0-85123028318&amp;doi=10.1016%2fj.jappgeo.2022.104536&amp;partnerID=40&amp;md5=cdc9f1b18292cdb11906773ad4050f49"/>
  </r>
  <r>
    <s v="Scopus_415"/>
    <b v="1"/>
    <s v="Generating multivariate time series with COmmon Source CoordInated GAN (COSCI-GAN)"/>
    <x v="0"/>
    <s v="Seyfi A.; Rajotte J.-F.; Ng R.T."/>
    <s v=""/>
    <s v="Generating multivariate time series is a promising approach for sharing sensitive data in many medical, financial, and IoT applications. A common type of multivariate time series originates from a single source such as the biometric measurements from a medical patient. This leads to complex dynamical patterns between individual time series that are hard to learn by typical generation models such as GANs. There is valuable information in those patterns that machine learning models can use to better classify, predict or perform other downstream tasks. We propose a novel framework that takes time series⧠common origin into account and favors channel/feature relationships preservation. The two key points of our method are: 1) the individual time series are generated from a common point in latent space and 2) a central discriminator favors the preservation of inter-channel/feature dynamics. We demonstrate empirically that our method helps preserve channel/feature correlations and that our synthetic data performs very well in downstream tasks with medical and financial data. © 2022 Neural information processing systems foundation. All rights reserved."/>
    <x v="0"/>
    <s v="Health"/>
    <x v="3"/>
    <m/>
    <x v="0"/>
    <b v="1"/>
    <m/>
    <n v="2022"/>
    <n v="15"/>
    <s v="https://www.scopus.com/inward/record.uri?eid=2-s2.0-85140471654&amp;partnerID=40&amp;md5=07ddae0df65a08094cbaf39e45bdea8a"/>
  </r>
  <r>
    <s v="Scopus_416"/>
    <b v="1"/>
    <s v="Continuous-time deconvolutional regression for psycholinguistic modeling"/>
    <x v="1"/>
    <s v="Shain C.; Schuler W."/>
    <s v=""/>
    <s v="The influence of stimuli in psycholinguistic experiments diffuses across time because the human response to language is not instantaneous. The linear models typically used to analyze psycholinguistic data are unable to account for this phenomenon due to strong temporal independence assumptions, while existing deconvolutional methods for estimating diffuse temporal structure model time discretely and therefore cannot be directly applied to natural language stimuli where events (words) have variable duration. In light of evidence that continuous-time deconvolutional regression (CDR) can address these issues (Shain &amp; Schuler, 2018), this article motivates the use of CDR for many experimental settings, exposits some of its mathematical properties, and empirically evaluates the influence of various experimental confounds (noise, multicollinearity, and impulse response misspecification), hyperparameter settings, and response types (behavioral and fMRI). Results show that CDR (1) yields highly consistent estimates across a variety of hyperparameter configurations, (2) faithfully recovers the data-generating model on synthetic data, even under adverse training conditions, and (3) outperforms widely-used statistical approaches when applied to naturalistic reading and fMRI data. In addition, procedures for testing scientific hypotheses using CDR are defined and demonstrated, and empirically-motivated best-practices for CDR modeling are proposed. Results support the use of CDR for analyzing psycholinguistic time series, especially in a naturalistic experimental paradigm. © 2021 Elsevier B.V."/>
    <x v="1"/>
    <m/>
    <x v="1"/>
    <m/>
    <x v="0"/>
    <m/>
    <m/>
    <n v="2021"/>
    <n v="17"/>
    <s v="https://www.scopus.com/inward/record.uri?eid=2-s2.0-85110524285&amp;doi=10.1016%2fj.cognition.2021.104735&amp;partnerID=40&amp;md5=e815c510333ea512613539f2386b3de5"/>
  </r>
  <r>
    <s v="Scopus_417"/>
    <b v="1"/>
    <s v="Synthetic Subject Generation with Coupled Coherent Time Series Data †"/>
    <x v="0"/>
    <s v="Larrea X.; Hernandez M.; Epelde G.; Beristain A.; Molina C.; Alberdi A.; Rankin D.; Bamidis P.; Konstantinidis E."/>
    <s v="privacy; shareable data; synthetic data; time series"/>
    <s v="A large amount of health and well-being data is collected daily, but little of it reaches its research potential because personal data privacy needs to be protected as an individual’s right, as reflected in the data protection regulations. Moreover, the data that do reach the public domain will typically have under-gone anonymization, a process that can result in a loss of information and, consequently, research potential. Lately, synthetic data generation, which mimics the statistics and patterns of the original, real data on which it is based, has been presented as an alternative to data anonymization. As the data collected from health and well-being activities often have a temporal nature, these data tend to be time series data. The synthetic generation of this type of data has already been analyzed in different studies. However, in the healthcare context, time series data have reduced research potential without the subjects’ metadata, which are essential to explain the temporal data. Therefore, in this work, the option to generate synthetic subjects using both time series data and subject metadata has been analyzed. Two approaches for generating synthetic subjects are proposed. Real time series data are used in the first approach, while in the second approach, time series data are synthetically generated. Furthermore, the first proposed approach is implemented and evaluated. The generation of synthetic subjects with real time series data has been demonstrated to be functional, whilst the generation of synthetic subjects with synthetic time series data requires further improvements to demonstrate its viability. © 2022 by the authors."/>
    <x v="2"/>
    <s v="Health"/>
    <x v="1"/>
    <m/>
    <x v="0"/>
    <m/>
    <m/>
    <n v="2022"/>
    <n v="5"/>
    <s v="https://www.scopus.com/inward/record.uri?eid=2-s2.0-85145380941&amp;doi=10.3390%2fengproc2022018007&amp;partnerID=40&amp;md5=01bb74ac2c5dfd4197476f348ea82ece"/>
  </r>
  <r>
    <s v="Scopus_418"/>
    <b v="0"/>
    <s v="Proceedings of the 39th International Conference on Machine Learning, ICML 2022"/>
    <x v="2"/>
    <s v=""/>
    <s v=""/>
    <s v="The proceedings contain 1229 papers. The topics discussed include: an initial alignment between neural network and target is needed for gradient descent to learn; meaningfully debugging model mistakes using conceptual counterfactual explanations; hierarchical shrinkage: improving the accuracy and interpretability of tree-based models; deep equilibrium networks are sensitive to initialization statistics; learning of cluster-based feature importance for electronic health record time-series; on the convergence of the Shapley value in parametric Bayesian learning games; individual preference stability for clustering; understanding the unstable convergence of gradient descent; how faithful is your synthetic data? sample-level metrics for evaluating and auditing generative models; a natural actor-critic framework for zero-sum Markov games; deploying convolutional networks on untrusted platforms using 2D holographic reduced representations; and optimistic linear support and successor features as a basis for optimal policy transfer."/>
    <x v="1"/>
    <m/>
    <x v="1"/>
    <m/>
    <x v="0"/>
    <m/>
    <m/>
    <n v="2022"/>
    <n v="0"/>
    <s v="https://www.scopus.com/inward/record.uri?eid=2-s2.0-85163088217&amp;partnerID=40&amp;md5=b27d4ab833af163c26ee87bf1aab0a53"/>
  </r>
  <r>
    <s v="Scopus_419"/>
    <b v="1"/>
    <s v="An Unsupervised Anomaly Detection Model for Multivariate Time Series Data"/>
    <x v="0"/>
    <s v="Ehiabhi J.; Wang H."/>
    <s v="Anomaly Detection; CNN; Deep Learning; Forecasting; LSTM; Multivariate Time series"/>
    <s v="With the evolution of smart sensors and intelligent devices, multivariate time series datasets have been generated. There have been many studies that leverage multivariate time series data in solving real-world problems. Anomaly detection using multivariate time series data is one of the common problems in these applications. In this research, we aim at developing an unsupervised anomaly detection method for multivariate time series using state-of-the-art baseline methods. First, we investigated a base model Long Short-Time Memory (LSTM) model. The model was analyzed for accuracy and different major performance metrics. By using CNN-LSTM, a hybrid deep learning method was designed in this research. In the experimental test, anomaly detection was carried out in multiple sensors that generate unsupervised times series data. The designed model was trained, validated, and tested on synthetic data. By tuning our model parameters and determining a threshold that helps us in maximizing F1-Score, a CNN-LSTM model with the best anomaly detection threshold was determined. This study is expected to help companies and businesses to be effective in preventing the potential loss due to anomaly events or failures, and help practitioners select the best parameter for optimal model performance. © 2022 IISE Annual Conference and Expo 2022. All rights reserved."/>
    <x v="2"/>
    <m/>
    <x v="1"/>
    <m/>
    <x v="0"/>
    <m/>
    <m/>
    <n v="2022"/>
    <n v="1"/>
    <s v="https://www.scopus.com/inward/record.uri?eid=2-s2.0-85137181378&amp;partnerID=40&amp;md5=864c2b284035786a268f2bb5f949a462"/>
  </r>
  <r>
    <s v="Scopus_420"/>
    <b v="1"/>
    <s v="Synthetic Data Generation Using GAN for RUL Prediction of Supercapacitors"/>
    <x v="0"/>
    <s v="Udurume M.; Udeogu C.U.; Caliwag A.C.; Lim W."/>
    <s v="Deep learning models; generative adversarial network; remaining useful life; supercapacitors; synthetic data generation"/>
    <s v="The remaining useful life (RUL) prediction of supercapacitors is an important part of supercapacitors management system. To accurately predict the RUL of supercapacitor, a large amount of capacity data is required which can be difficult to acquire due to privacy restrictions and limited access. Previous works have employed the use of deep learning models to synthetically generate data. However, a prerequisite ensuring the success of these models depends on their ability to preserve the temporal dynamics of the data. This paper presents a generative adversarial network (GAN) for synthetic data generation and a long short-term memory (LSTM) network for accurate RUL prediction. Firstly, the GAN model is employed for synthetic data generation and LSTM for RUL prediction. We show that the GAN model is capable of preserving the temporal dynamics of the original data and also prove that the generated data can be used to accurately carry out RUL prediction. Our proposed GAN model was able to achieve an accuracy of 85% after 500 epochs. The performance of the generated data set with the LSTM model achieved an RMSE of 0.29. The overall results show that synthetic data can be used to achieve excellent performance for RUL prediction. © 2022, Korean Institute of Communications and Information Sciences. All rights reserved."/>
    <x v="0"/>
    <s v="Energy"/>
    <x v="0"/>
    <s v="GAN"/>
    <x v="0"/>
    <m/>
    <m/>
    <n v="2022"/>
    <n v="2"/>
    <s v="https://www.scopus.com/inward/record.uri?eid=2-s2.0-85147133797&amp;doi=10.7840%2fkics.2022.47.3.492&amp;partnerID=40&amp;md5=c69c656978784ee8571f75e77a018dca"/>
  </r>
  <r>
    <s v="Scopus_421"/>
    <b v="1"/>
    <s v="3-D PET Image Generation with tumour masks using TGAN"/>
    <x v="0"/>
    <s v="Bergen R.V.; Rajotte J.-F.; Yousefirizi F.; Klyuzhin I.S.; Rahmim A.; Ng R.T."/>
    <s v="3D; GAN; generation; medical images; PET; segmentation; Synthetic; TGAN"/>
    <s v="Training computer-vision related algorithms on medical images for disease diagnosis or image segmentation is difficult due to the lack of training data, labeled samples, and privacy concerns. For this reason, a robust generative method to create synthetic data is highly sought after. However, most three-dimensional image generators require additional image input or are extremely memory intensive. To address these issues we propose adapting video generation techniques for 3-D image generation. Using the temporal GAN (TGAN) architecture, we show we are able to generate realistic head and neck PET images. We also show that by conditioning the generator on tumour masks, we are able to control the geometry and location of the tumour in the generated images. To test the utility of the synthetic images, we train a segmentation model using the synthetic images. Synthetic images conditioned on real tumour masks are automatically segmented, and the corresponding real images are also segmented. We evaluate the segmentations using the Dice score and find the segmentation algorithm performs similarly on both datasets (0.65 synthetic data, 0.70 real data). Various radionomic features are then calculated over the segmented tumour volumes for each data set. A comparison of the real and synthetic feature distributions show that seven of eight feature distributions had statistically insignificant differences (p &gt; 0.05). Correlation coefficients were also calculated between all radionomic features and it is shown that all of the strong statistical correlations in the real data set are preserved in the synthetic data set. © 2022 SPIE"/>
    <x v="2"/>
    <m/>
    <x v="1"/>
    <m/>
    <x v="0"/>
    <m/>
    <m/>
    <n v="2022"/>
    <n v="4"/>
    <s v="https://www.scopus.com/inward/record.uri?eid=2-s2.0-85131938852&amp;doi=10.1117%2f12.2611292&amp;partnerID=40&amp;md5=3bfea9ca21732f4b382a74e4731bd605"/>
  </r>
  <r>
    <s v="Scopus_422"/>
    <b v="1"/>
    <s v="Generating synthetic data to reduce prediction error of energy consumption"/>
    <x v="0"/>
    <s v="Hazra D.; Shafqat W.; Byun Y.-C."/>
    <s v="Augmentation; Energy consumption; Generative adversarial networks; Prediction error; Synthetic data; TGAN; TGAN-skip; Time series data; WGAN-GP"/>
    <s v="Renewable and nonrenewable energy sources are widely incorporated for solar and wind energy that produces electricity without increasing carbon dioxide emissions. Energy industries worldwide are trying hard to predict future energy consumption that could eliminate over or under contracting energy resources and unnecessary financing. Machine learning techniques for predicting energy are the trending solution to overcome the challenges faced by energy companies. The basic need for machine learning algorithms to be trained for accurate prediction requires a considerable amount of data. Another critical factor is balancing the data for enhanced prediction. Data Augmentation is a technique used for increasing the data available for training. Synthetic data are the generation of new data which can be trained to improve the accuracy of prediction models. In this paper, we propose a model that takes time series energy consumption data as input, pre-processes the data, and then uses multiple augmentation techniques and generative adversarial networks to generate synthetic data which when combined with the original data, reduces energy consumption prediction error. We propose TGAN-skip-Improved-WGAN-GP to generate synthetic energy consumption time series tabular data. We modify TGAN with skip connections, then improve WGAN-GP by defining a consistency term, and finally use the architecture of improved WGAN-GP for training TGAN-skip. We used various evaluation metrics and visual representation to compare the performance of our proposed model. We also measured prediction accuracy along with mean and maximum error generated while predicting with different variations of augmented and synthetic data with original data. The mode collapse problem could be handled by TGAN-skip-Improved-WGAN-GP model and it also converged faster than existing GAN models for synthetic data generation. The experiment result shows that our proposed technique of combining synthetic data with original data could significantly reduce the prediction error rate and increase the prediction accuracy of energy consumption. © 2022 Tech Science Press. All rights reserved."/>
    <x v="0"/>
    <s v="Energy"/>
    <x v="3"/>
    <s v="TGAN-skip-Improved-WGAN-GP"/>
    <x v="2"/>
    <b v="1"/>
    <m/>
    <n v="2022"/>
    <n v="8"/>
    <s v="https://www.scopus.com/inward/record.uri?eid=2-s2.0-85116072020&amp;doi=10.32604%2fcmc.2022.020143&amp;partnerID=40&amp;md5=aefb1453862f18f182246f1018e088c7"/>
  </r>
  <r>
    <s v="Scopus_424"/>
    <b v="1"/>
    <s v="Investigating the effects of random data errors on the waveform-based moment tensor inversion"/>
    <x v="1"/>
    <s v="Moghtased-Azar K.; Zeynal-Kheiri H.; Hallo M."/>
    <s v="Statistical methods; Statistical seismology; Time-series analysis; Waveform inversion"/>
    <s v="The linear Gauss-Markov model for waveform-based moment tensor inversion often relies on the overdetermined least-squares method. It needs a proper stochastic model of the observables for accurate and precise estimates of the unknown parameters. Furthermore, estimating the level and distribution of random errors in the observed waveforms is challenging due to assessing the minimum-variance unbiased estimator (MVUE). Hence, according to the considerable effects of random data errors in assessing the uncertainty of the moment tensor components, this paper aims to describe an MVUE of the data covariance matrix and its application on uncertainty quantification of the moment tensor. The used mathematical prescription allows us to use the covariance matrix for the three-component noise records at every station and all possible cross-correlations among the recorded noise wavefield. To illustrate the proposed method's performance, we conducted tests with synthetic data using configuration of the 2018 Mw 6.8 Zakynthos (Ionian Sea, Greece) earthquake. Both uncorrelated and correlated random noise traces were added to the synthetic waveform data in amounts between 5 and 20 per cent of the maximum amplitude. In order to test the efficiency of the method, we considered three different structures of covariance matrix: (i) diagonal matrix (contains a variance of individual measurements at seismic stations), (ii) block-diagonal matrix (considering cross-covariance among three components at each station), and (iii) full covariance matrix. Test results are presented by comparison of the moment tensor inversion outcomes with known noise levels of generated synthetic data and with synthetic focal mechanisms, the ability of the estimated full covariance matrix in illustrating the minimum variance of parameters (namely, minimum posterior uncertainties), unbiased of the parameters, and values of the cross-correlations between the components of each station and also among stations. Finally, we applied the method to the real waveforms of the Zakynthos earthquake having inferred focal mechanism of strike/dip/rake angles 13/40/171 (deg) with 33 per cent double couple (DC) and -61 per cent compensated linear vector dipole component (CLVD). The focal mechanism solution has strike/dip/rake angles 19/34/177 (deg) with 69 per cent DC and -23 per cent CLVD when using our estimated full covariance matrix.  © 2021 Crown copyright."/>
    <x v="1"/>
    <m/>
    <x v="1"/>
    <m/>
    <x v="0"/>
    <m/>
    <m/>
    <n v="2022"/>
    <n v="0"/>
    <s v="https://www.scopus.com/inward/record.uri?eid=2-s2.0-85142894612&amp;doi=10.1093%2fgji%2fggab445&amp;partnerID=40&amp;md5=4be508a86eb582f4351b97ee8bedd975"/>
  </r>
  <r>
    <s v="Scopus_425"/>
    <b v="1"/>
    <s v="Synthetic Data Generation for Machine Learning Applications in the Energy Industry"/>
    <x v="0"/>
    <s v="Alnumay Y.; Alrasheed A.J.; Trigui H.; Halawani A.; Alshiekh M.; Patel S."/>
    <s v=""/>
    <s v="With the ubiquity of machine learning technologies, their adoption in the energy industry is bound to become mainstream. However, a major setback of developing innovative modern machine learning technologies is their significant reliance on large labeled datasets during model training and development. Acquiring and labeling such large datasets can be prohibitively expensive as you need to manually capture and label massive amounts of data points depending on the application. Additionally, when dealing with images in the energy industry, it can be hard to capture images due to elevated safety and security standards as well as sensitive restricted areas. Therefore, an emerging technique that is being utilized is by generating synthetic datasets as an alternative to actual field images for training machine learning models. These modern methods of using synthetic datasets are not exclusive to visual data as we can also simulate acoustic and time-series data, among others. However, in this study we will limit our scope to focus on computer vision related applications and generating synthetic images. We present a discussion of the 3D rendering software that could be used to generate synthetic visual data, such as Blender and Unity, by outlining their respective strengths and weaknesses. Furthermore, a detailed account of common image augmentations is presented to showcase their effects on model accuracy. In order to ensure that models trained on synthetic data perform well when deployed, we validate the model with a relatively small subset of real labeled images. The difference in accuracy between real and synthetic data will be largely determined by how well the synthetic images represent real images. As such, we show that the simulated images look realistic enough and we expect better transference when predicting real images. To validate our methodology, Convolutional Neural Networks (CNNs) are used to train multiple models for visual inspection using synthetic data generated by the aforementioned 3D rendering software for the following applications: • Flange integrity • Classifying lever positions (open/closed) As visual inspections via robotic technologies such as drones increase in facilities, the need for labeled data for machine learning model training increases so as to enable automated asset integrity. We propose a procedure to streamline the model training process by utilizing synthetic images. This will present cost and time reduction as well as the ability to train models for features with sparse real data. Copyright © 2022, Society of Petroleum Engineers."/>
    <x v="2"/>
    <m/>
    <x v="1"/>
    <m/>
    <x v="0"/>
    <m/>
    <m/>
    <n v="2022"/>
    <n v="2"/>
    <s v="https://www.scopus.com/inward/record.uri?eid=2-s2.0-85143074985&amp;doi=10.2118%2f211821-MS&amp;partnerID=40&amp;md5=ba027db18a169cb69e246ce74ccf8b09"/>
  </r>
  <r>
    <s v="Scopus_428"/>
    <b v="1"/>
    <s v="Automatic Detection of Slow Slip Events Using the PICCA: Application to Chilean GNSS Data"/>
    <x v="1"/>
    <s v="Donoso F.; Moreno M.; Ortega-Culaciati F.; Bedford J.R.; Benavente R."/>
    <s v="Chile; correlation; earthquakes; ICA; PCA; slow slip event; time series analysis; transient deformation"/>
    <s v="The detection of transient events related to slow earthquakes in GNSS positional time series is key to understanding seismogenic processes in subduction zones. Here, we present a novel Principal and Independent Components Correlation Analysis (PICCA) method that allows for the temporal and spatial detection of transient signals. The PICCA is based on an optimal combination of the principal (PCA) and independent component analysis (ICA) of positional time series of a GNSS network. We assume that the transient signal is mostly contained in one of the principal or independent components. To detect the transient, we applied a method where correlations between sliding windows of each PCA/ICA component and each time series are calculated, obtaining the stations affected by the slow slip event and the onset time from the resulting correlation peaks. We first tested and calibrated the method using synthetic signals from slow earthquakes of different magnitudes and durations and modelled their effect in the network of GNSS stations in Chile. Then, we analyzed three transient events related to slow earthquakes recorded in Chile, in the areas of Iquique, Copiapó, and Valparaíso. For synthetic data, a 150 days event was detected using the PCA-based method, while a 3 days event was detected using the ICA-based method. For the real data, a long-term transient was detected by PCA, while a 16 days transient was detected by ICA. It is concluded that simultaneous use of both signal separation methods (PICCA) is more effective when searching for transient events. The PCA method is more useful for long-term events, while the ICA method is better suited to recognize events of short duration. PICCA is a promising tool to detect transients of different characteristics in GNSS time series, which will be used in a next stage to generate a catalog of SSEs in Chile. Copyright © 2021 Donoso, Moreno, Ortega-Culaciati, Bedford and Benavente."/>
    <x v="1"/>
    <m/>
    <x v="1"/>
    <m/>
    <x v="0"/>
    <m/>
    <m/>
    <n v="2021"/>
    <n v="2"/>
    <s v="https://www.scopus.com/inward/record.uri?eid=2-s2.0-85122443773&amp;doi=10.3389%2ffeart.2021.788054&amp;partnerID=40&amp;md5=bbf508a84d05f772d6014d39f822a7c0"/>
  </r>
  <r>
    <s v="Scopus_429"/>
    <b v="1"/>
    <s v="Selection of Stationarity Tests for Time Series Forecasting Using Reliability Analysis"/>
    <x v="1"/>
    <s v="Bawdekar A.A.; Prusty B.R."/>
    <s v=""/>
    <s v="Stationarity is an essential concept in time series forecasting. A reliable stationarity test that yields unbiased test outcomes is vital as it is the gateway before a suitable forecasting model development. Renewable generation time series is inherently seasonal, comprising trend components, and often volatile. These characterizing facets alongside time series length tend to bias stationarity tests' outcomes. A critical comparison study to check the tests' reliability is carried out in this paper using different synthetic data required for the case-to-case analysis. Based on the tests' working, reliabilities are analyzed for different time series lengths and group sizes, varying from 200 to 1000 with an increment of 200. This provides information about changes in reliabilities of the tests for various time series lengths or group sizes. This comprehensive comparison report with a necessary set of well-illustrated figures, table, and thorough explanation of the obtained results is expected to help novice readers to select an apt combination of tests for stationarity check for renewable generation applications.  © 2022 Advait Amol Bawdekar and B. Rajanarayan Prusty."/>
    <x v="1"/>
    <m/>
    <x v="1"/>
    <m/>
    <x v="0"/>
    <m/>
    <m/>
    <n v="2022"/>
    <n v="2"/>
    <s v="https://www.scopus.com/inward/record.uri?eid=2-s2.0-85131452152&amp;doi=10.1155%2f2022%2f5687518&amp;partnerID=40&amp;md5=fbd73463560f4fcbd4d90fcc9e3e6a65"/>
  </r>
  <r>
    <s v="Scopus_430"/>
    <b v="0"/>
    <s v="17th International Conference on Hybrid Artificial Intelligence Systems, HAIS 2022"/>
    <x v="2"/>
    <s v=""/>
    <s v=""/>
    <s v="The proceedings contain 43 papers. The special focus in this conference is on Hybrid Artificial Intelligence Systems. The topics include: A New Game Theoretic Based Random Forest for Binary Classification; concept Drift Detection to Improve Time Series Forecasting of Wind Energy Generation; a Decision Support Tool for the Static Allocation of Emergency Vehicles to Stations; adapting K-Means Algorithm for Pair-Wise Constrained Clustering of Imbalanced Data Streams; small Wind Turbine Power Forecasting Using Long Short-Term Memory Networks for Energy Management Systems; CORE-BCD-mAI: A Composite Framework for Representing, Querying, and Analyzing Big Clinical Data by Means of Multidimensional AI Tools; generalized Fisher Kernel with Bregman Divergence; A HAIS Approach to Predict the Energy Produced by a Solar Panel; companion Losses for Ordinal Regression; smartwatch Sleep-Tracking Services Precision Evaluation Using Supervised Domain Adaptation; convex Multi-Task Learning with Neural Networks; Smash: A Compression Benchmark with AI Datasets from Remote GPU Virtualization Systems; Time Series Forecasting Using Artificial Neural Networks: A Model for the IBEX 35 Index; a Fine-Grained Study of Interpretability of Convolutional Neural Networks for Text Classification; olive Phenology Forecasting Using Information Fusion-Based Imbalanced Preprocessing and Automated Deep Learning; architecture for Fault Detection in Sandwich Panel Production Using Visual Analytics; deep Reinforcement Learning-Based Resource Allocation for mm-Wave Dense 5G Networks; evolutionary Triplet Network of Learning Disentangled Malware Space for Malware Classification; a Two-Level Hybrid Based Genetic Algorithm to Solve the Clustered Shortest-Path Tree Problem Using the Prüfer Code; new Hybrid Methodology Based on Particle Swarm Optimization with Genetic Algorithms to Improve the Search of Parsimonious Models in High-Dimensional Databases; tracking and Classification of Features in the Bio-Inspired Layered Networks; Evolving Dynamic Route Generators for Open-Ended ARPs; SHAP Algorithm for Healthcare Data Classification; assessment of Creditworthiness Models Privacy-Preserving Training with Synthetic Data."/>
    <x v="1"/>
    <m/>
    <x v="1"/>
    <m/>
    <x v="0"/>
    <m/>
    <m/>
    <n v="2022"/>
    <n v="0"/>
    <s v="https://www.scopus.com/inward/record.uri?eid=2-s2.0-85139064586&amp;partnerID=40&amp;md5=bce4f72f329f50d1da20566983ab335e"/>
  </r>
  <r>
    <s v="Scopus_431"/>
    <b v="1"/>
    <s v="A review of monocular depth estimation techniques based on deep learning; [基于深度学习的单目深度估计技术综述]"/>
    <x v="1"/>
    <s v="Song W.; Zhu M.; Zhang M.; Zhao D.; He Q."/>
    <s v="Deep learning; Monocular depth estimation; Multi-scale feature fusion; Ordinal relationship; Stereo vision; Supervised learning; Unsupervised learning"/>
    <s v="Scene depth estimation is one of the key issues in the field of computer vision and an important aspect in the applications such as 3D reconstruction and image synthesis. Monocular depth estimation techniques based on deep learning have developed fast recently. Differentiated network structures have been proposed gradually. The current development of monocular depth estimation techniques based on deep learning and a categorical review of supervised and unsupervised learning-based methods have been illustrated in terms of the characteristics of the network structures. The supervised learning methods have been segmented as following: 1) Multi-scale feature fusion strategies: Different scales images contain different kinds of information via fusing multi-scale features extracted from the images. The demonstrated results of depth estimation can be effectively improved. 2)Conditional random fields (CRFs): CRFs, as one of probabilistic graphical models, have good performance in the field of semantic segmentation. Since depth information has similar data distribution attributes as semantic information, the use of consistent CRFs can be effective for predicting continuous depth values. CRFs can be operated as the loss function in the final part of the network as well as a feature fusion module in the medium layer of the network due to its effectiveness for fuse features. 3)Ordinal relations: One category is the relative depth estimation method which uses ordinal relation straight forward to estimate the relative position of two pixels in the image. The other category defines the depth estimation as an ordinal regression issue, which needs to discretize the continuous depth values into discrete depth labels and perform multi-class classification for the global depth. 4) Multiple image information: It is beneficial to combining various image information in depth estimation to improve the accuracy of depth estimation results whereas the image information of different dimensions (time, space, semantics, etc.) can be implicitly related to the depth of the image scene. Four types of information are often adopted: semantic information, neighborhood information, temporal information and object boundary information. 5)Miscellaneous strategies: Some other supervised learning methods still cannot be easily classified into the above-mentioned methods. 6) Various optimization strategies: Acquiring efficiency optimization, using synthetic data obtained via image style transfer for domain adaptation, and the hardware-oriented optimization for underwater scene depth estimation. The unsupervised learning methods of scene depth estimation are classified as below: 1) Stereo vision: Stereo vision aims to deduce the depth information of each pixel in the image from two or more images. Conventional binocular stereo vision algorithm is based on the stereo disparity, and can reconstruct the three-dimensional geometric information of surrounding scenery from the images captured by two camera sensors in terms of the principle of trigonometry. Researchers transform the depth estimation into an image reconstruction, and unsupervised depth estimation method is realized based on binocular (or multi-ocular) images and predicted disparity maps. 2) Structure from motion (SfM): SfM is a technique that automatically recovers camera parameters and the 3D structure of a scene from multiple images or video sequences. The unsupervised method based on SfM has its similarity to the unsupervised method based on stereo vision. It also transforms the depth estimation into the image reconstruction, but there are many differences in details. First, the SfM-based image reconstruction unsupervised processing method is generally using successive frames, that is, the image of the current frame is used to reconstruct the image of the previous or the next frame. Therefore, this kind of method uses image sequence generally-video as the training data. Second, the unsupervised method based on SfM needs to introduce a module for camera pose estimation in the training process. 3) Adversarial strategies: Generative adversarial networks (GANs) facilitate many imaging tasks with their powerful performance, where a discriminator can judge the results generated by the generator to force the generator to produce the same results as the labels. Adding discriminators to unsupervised learning networks can be effective in improving depth estimation results by optimizing image reconstruction results. 4) Ordinal relationship: Similar to the ordinal regression approach that utilizes ordinal relationships in the supervised learning methods, discrete disparity estimation is also desirable in unsupervised networks. In view of the fact that discrete depth values achieve more robust and sharper depth estimates than conventional regression predictions, discrete operations are equally effective in unsupervised networks. 5) Uncertainty: Since unsupervised learning does not use ground truth depth values, the depth results predicted is in doubt. From this viewpoint, it has been proposed to use the uncertainty of the prediction results of unsupervised methods as a benchmark for judging whether the prediction results are credible, and the results can be optimized in monocular depth estimation tasks. Meanwhile, this review refers to the NYU dataset, Karlsruhe Institute Technology and Toyota Technological Institute at Chicago (KITTI) dataset, Make3D dataset and Cityscapes dataset, which are mainly used in monocular deep estimation tasks, as well as six commonly-used evaluation metrics. Based on these datasets and evaluation metrics, a comparison among the reviewed methods is illustrated. Finally, the review discusses the current status of deep learning-based monocular depth estimation techniques in terms of accuracy, generalizability, application scenarios and uncertainty studies in unsupervised networks. © 2022, Editorial Office of Journal of Image and Graphics. All right reserved."/>
    <x v="1"/>
    <m/>
    <x v="1"/>
    <m/>
    <x v="0"/>
    <m/>
    <m/>
    <n v="2022"/>
    <n v="4"/>
    <s v="https://www.scopus.com/inward/record.uri?eid=2-s2.0-85125352050&amp;doi=10.11834%2fjig.210554&amp;partnerID=40&amp;md5=f51e807fd9681bc65fc21b51b0e5001d"/>
  </r>
  <r>
    <s v="Scopus_432"/>
    <b v="1"/>
    <s v="Differentially private synthetic medical data generation using convolutional GANs"/>
    <x v="0"/>
    <s v="Torfi A.; Fox E.A.; Reddy C.K."/>
    <s v="Deep learning; differential privacy; generative adversarial networks; synthetic data generation"/>
    <s v="Deep learning models have demonstrated superior performance in several real-world application problems such as image classification and speech processing. However, creating these models in sensitive domains like healthcare typically requires addressing certain privacy challenges that bring unique concerns. One effective way to handle such private data concerns is to generate realistic synthetic data that can provide practically acceptable data quality as well as be used to improve model performance. To tackle this challenge, we develop a differentially private framework for synthetic data generation using Rényi differential privacy. Our approach builds on convolutional autoencoders and convolutional generative adversarial networks to preserve critical characteristics of the generated synthetic data. In addition, our model can capture the temporal information and feature correlations present in the original data. We demonstrate that our model outperforms existing state-of-the-art models under the same privacy budget using several publicly available benchmark medical datasets in both supervised and unsupervised settings. The source code of this work is available at https://github.com/astorfi/differentially-private-cgan. © 2021"/>
    <x v="0"/>
    <s v="Health"/>
    <x v="3"/>
    <s v="Private CGAN"/>
    <x v="2"/>
    <b v="1"/>
    <m/>
    <n v="2022"/>
    <n v="56"/>
    <s v="https://www.scopus.com/inward/record.uri?eid=2-s2.0-85121263337&amp;doi=10.1016%2fj.ins.2021.12.018&amp;partnerID=40&amp;md5=bb06d7e6d0e4e59b77923b600cc9d2c4"/>
  </r>
  <r>
    <s v="Scopus_434"/>
    <b v="1"/>
    <s v="A New XAI-based Evaluation of Generative Adversarial Networks for IMU Data Augmentation"/>
    <x v="0"/>
    <s v="Narteni S.; Orani V.; Ferrari E.; Verda D.; Cambiaso E.; Mongelli M."/>
    <s v="Data augmentation; Explainable AI; Generative Adversarial Networks; Rule similarity"/>
    <s v="Data augmentation is a widespread innovative technique in Artificial Intelligence: it aims at creating new synthetic data given an existing real baseline, thus allowing to overcome the issues arising from the lack of labelled data for proper training of classification algorithms. Our paper focuses on how a common data augmentation methodology, the Generative Adversarial Networks (GANs), which is widespread for images and timeseries data, can be also applied to generate multivariate data. We propose a novel scheme for GANs evaluation, based on the performance of an explainable AI (XAI) algorithm and an innovative definition of rule similarity. In particular, we will consider an application dealing with the augmentation of Inertial Movement Units (IMU) data for physical fatigue monitoring in two age subgroups (under and over 40 years old) of the original data. We will show how our innovative rule similarity metric can drive the selection of the best fake dataset among a set of different candidates, corresponding to different GAN training runs.  © 2022 IEEE."/>
    <x v="2"/>
    <m/>
    <x v="1"/>
    <m/>
    <x v="0"/>
    <m/>
    <m/>
    <n v="2022"/>
    <n v="1"/>
    <s v="https://www.scopus.com/inward/record.uri?eid=2-s2.0-85146280417&amp;doi=10.1109%2fHealthCom54947.2022.9982780&amp;partnerID=40&amp;md5=542285f13ccfc5d10d5ae887a716656c"/>
  </r>
  <r>
    <s v="Scopus_436"/>
    <b v="1"/>
    <s v="Improving quality prediction in radial-axial ring rolling using a semi-supervised approach and generative adversarial networks for synthetic data generation"/>
    <x v="1"/>
    <s v="Fahle S.; Glaser T.; Kneißler A.; Kuhlenkötter B."/>
    <s v="GAN; Machine learning; Radial-axial ring rolling; Semi-supervised; Time series classification"/>
    <s v="As artificial intelligence and especially machine learning gained a lot of attention during the last few years, methods and models have been improving and are becoming easily applicable. This possibility was used to develop a quality prediction system using supervised machine learning methods in form of time series classification models to predict ovality in radial-axial ring rolling. Different preprocessing steps and model implementations have been used to improve quality prediction. A semi-supervised approach is used to improve the prediction and analyze, to what extend it can improve current research in machine learning for quality prediciton. Moreover, first research steps are taken towards a synthetic data generation within the radial-axial ring rolling domain using generative adversarial networks. © 2021, The Author(s)."/>
    <x v="1"/>
    <m/>
    <x v="1"/>
    <m/>
    <x v="0"/>
    <m/>
    <m/>
    <n v="2022"/>
    <n v="5"/>
    <s v="https://www.scopus.com/inward/record.uri?eid=2-s2.0-85114322024&amp;doi=10.1007%2fs11740-021-01075-x&amp;partnerID=40&amp;md5=d565e7b8ce5f9cfd8483b580da706a6f"/>
  </r>
  <r>
    <s v="Scopus_437"/>
    <b v="0"/>
    <s v="6th International Workshop on Cyber-Security and Functional Safety in Cyber-Physical Systems, IWCFS 2022, 4th International Workshop on Machine Learning and Knowledge Graphs, MLKgraphs 2022, 2nd International Workshop on Time Ordered Data, ProTime2022, 2nd International Workshop on AI System Engineering: Math, Modelling and Software, AISys2022, 1st International Workshop on Distributed Ledgers and Related Technologies, DLRT2022 and 1st International Workshop on Applied Research, Technology Transfer and Knowledge Exchange in Software and Data Science, ARTE2022 held at 33rd International Conference on Database and Expert Systems Applications, DEXA 2022"/>
    <x v="2"/>
    <s v=""/>
    <s v=""/>
    <s v="The proceedings contain 40 papers. The special focus in this conference is on Database and Expert Systems Applications. The topics include: Synthetic Data in Automatic Number Plate Recognition; An Untold Tale of Scientific Collaboration: SCCH and AC 2 T; on the Creation and Maintenance of a Documentation Generator in an Applied Research Context; towards the Digitalization of Additive Manufacturing; Twenty Years of Successful Translational Research: A Case Study of Three COMET Centers; data Integration, Management, and Quality: From Basic Research to Industrial Application; building a YouTube Channel for Science Communication; introduction of Visual Regression Testing in Collaboration Between Industry and Academia; vibration Analysis for Rotatory Elements Wear Detection in Paper Mill Machine; applying Time-Inhomogeneous Markov Chains to Math Performance Rating; introducing Data Science Techniques into a Company Producing Electrical Appliances; a Technology Transfer Portal to Promote Industry-Academia Collaboration in South-Tyrol; fast and Automatic Object Registration for Human-Robot Collaboration in Industrial Manufacturing; sending Spies as Insurance Against Bitcoin Pool Mining Block Withholding Attacks; risks in DeFi-Lending Protocols - An Exploratory Categorization and Analysis of Interest Rate Differences; battling the Bullwhip Effect with Cryptography; Reporting of Cross-Border Transactions for Tax Purposes via DLT; securing File System Integrity and Version History Via Directory Merkle Trees and Blockchains; taxation of Blockchain Staking Rewards: Propositions Based on a Comparative Legal Analysis; comparison Framework for Blockchain Interoperability Implementations; A Comparative Analysis of Anomaly Detection Methods for Predictive Maintenance in SME; towards Strategies for Secure Data Transfer of IoT Devices with Limited Resources; application of Validation Obligations to Security Concerns; mode Switching for Secure Edge Devices; a Lifecycle Framework for Semantic Web Machine Learning Systems; enhancing TransE to Predict Process Behavior in Temporal Knowledge Graphs; an Explainable Multimodal Fusion Approach for Mass Casualty Incidents."/>
    <x v="1"/>
    <m/>
    <x v="1"/>
    <m/>
    <x v="0"/>
    <m/>
    <m/>
    <n v="2022"/>
    <n v="0"/>
    <s v="https://www.scopus.com/inward/record.uri?eid=2-s2.0-85136913737&amp;partnerID=40&amp;md5=474fa9d7746e948ec64070e6a1a0faf3"/>
  </r>
  <r>
    <s v="Scopus_438"/>
    <b v="1"/>
    <s v="Estimation of Far-Field Fiber Optics Distributed Acoustic Sensing DAS Response Using Spatio-Temporal Machine Learning Schemes and Improvement of Hydraulic Fracture Geometric Characterization"/>
    <x v="1"/>
    <s v="Gurjao K.G.R.; Gildin E.; Gibson R.; Everett M."/>
    <s v=""/>
    <s v="Distributed Acoustic Sensing (DAS) is a fiber optics method that is revolutionizing the unconventional reservoir monitoring technology with substantial spatial coverage, high frequency data acquisition, and broad cable deployment options including hazardous/harsh environments compared to traditional geophysical methods such as point sensors (i.e., geophones). However, a single well equipped with fiber cannot acquire the far-field strain response since the sensitivity of this technique is restricted to a region near the monitor well. In this paper, we develop an Artificial Intelligence (AI) algorithm to estimate the magnitude of the far-field DAS response for any spatio-temporal input. Moreover, we identify a discontinuity in displacement results following fracture hit, which is interpreted as an effect of rock plastic deformation, and for the first time we demonstrate that it may be related to fracture width. Therefore, the output of our algorithm is used to estimate such geometric property along time in multiple locations. We generate the tangent displacement component (uy) (parallel to monitor well) using an in-house code based on Displacement Discontinuity Method (DDM). Several monitor wells are incorporated in the simulation of physical scenarios characterized by single and multiple hydraulic fractures. For each specific scenario we train and test an Artificial Neural Network (ANN) with position and time as input variables, and axial displacement as output. The Machine Learning (ML) model is designed with 7 hidden layers, 100 the maximum number of neurons per layer and hyperbolic tangent as activation function. Finally, predicted uy is used to: (1) obtain Distributed Acoustic Sensing (DAS) data deriving it sequentially in space and time; and (2) estimate fracture width based on discontinuity magnitude. Training stage is performed avoiding overfitting and minimizing ANN loss function. In the testing phase, error between true and predicted variables is negligible in the entire waterfall plot region, except at initial time steps where fracture treatment starts at operation well and magnitude of axial displacement collected at monitor well is very small on the order of 10-6 or even lower. In this case, we suspect that these tiny supervisor values may have minimal impact on the loss function, and consequently weights and biases of regression model are barely updated to consider the effect of such outputs. Regarding fracture width estimation, error reduces consistently along time at all locations reaching values near 0%. To the best of our knowledge this is the first work that creates a ML algorithm able to estimate strain fields generated during hydraulic fracturing treatments merely based on position and time inputs. The model developed with synthetic data is an incentive for the deployment of multiple monitor wells in the field to enhance beyond the near wellbore region geometric characterization of created fracture systems, and possibly identify critical patterns associated with fracture propagation that ultimately can lead to production optimization. Copyright © 2022, Society of Petroleum Engineers"/>
    <x v="1"/>
    <m/>
    <x v="1"/>
    <m/>
    <x v="0"/>
    <m/>
    <m/>
    <n v="2022"/>
    <n v="1"/>
    <s v="https://www.scopus.com/inward/record.uri?eid=2-s2.0-85127797246&amp;doi=10.2118%2f209119-MS&amp;partnerID=40&amp;md5=1d8ec1a8522aab810a4146a9784956f3"/>
  </r>
  <r>
    <s v="Scopus_440"/>
    <b v="1"/>
    <s v="Synthesis of Microscopic Cell Images Obtained from Bone Marrow Aspirate Smears through Generative Adversarial Networks"/>
    <x v="0"/>
    <s v="Hazra D.; Byun Y.-C.; Kim W.J.; Kang C.-U."/>
    <s v="Bone marrow aspirate smears; Classification; Generative adversarial networks; Microscopic cell images; Synthetic images"/>
    <s v="Every year approximately 1.24 million people are diagnosed with blood cancer. While the rate increases each year, the availability of data for each kind of blood cancer remains scarce. It is essential to produce enough data for each blood cell type obtained from bone marrow aspirate smears to diagnose rare types of cancer. Generating data would help easy and quick diagnosis, which are the most critical factors in cancer. Generative adversarial networks (GAN) are the latest emerging framework for generating synthetic images and time-series data. This paper takes microscopic cell images, preprocesses them, and uses a hybrid GAN architecture to generate synthetic images of the cell types containing fewer data. We prepared a single dataset with expert intervention by combining images from three different sources. The final dataset consists of 12 cell types and has 33,177 microscopic cell images. We use the discriminator architecture of auxiliary classifier GAN (AC-GAN) and combine it with the Wasserstein GAN with gradient penalty model (WGAN-GP). We name our model as WGAN-GP-AC. The discriminator in our proposed model works to identify real and generated images and classify every image with a cell type. We provide experimental results demonstrating that our proposed model performs better than existing individual and hybrid GAN models in generating microscopic cell images. We use the generated synthetic data with classification models, and the results prove that the classification rate increases significantly. Classification models achieved 0.95 precision and 0.96 recall value for synthetic data, which is higher than the original, augmented, or combined datasets. © 2022 by the authors. Licensee MDPI, Basel, Switzerland."/>
    <x v="0"/>
    <s v="Health"/>
    <x v="3"/>
    <s v="WGAN-GP-AC"/>
    <x v="2"/>
    <b v="1"/>
    <m/>
    <n v="2022"/>
    <n v="8"/>
    <s v="https://www.scopus.com/inward/record.uri?eid=2-s2.0-85124540780&amp;doi=10.3390%2fbiology11020276&amp;partnerID=40&amp;md5=8d3075cb965b92b8cfd702796b3aeb27"/>
  </r>
  <r>
    <s v="Scopus_443"/>
    <b v="0"/>
    <s v="6th International Symposium on Cyber Security Cryptography and Machine Learning, CSCML 2022"/>
    <x v="2"/>
    <s v=""/>
    <s v=""/>
    <s v="The proceedings contain 35 papers. The special focus in this conference is on Cyber Security Cryptography and Machine Learning. The topics include: Timing Leakage Analysis of Non-constant-time NTT Implementations with Harvey Butterflies; blind Rotation in Fully Homomorphic Encryption with Extended Keys; machine-Learning Based Objective Function Selection for Community Detection; Botnet Attack Identification Based on SDN; setting Up an Anonymous Gesture Database as Well as Enhancing It with a Verbal Script Simulator for Rehabilitation Applications; fake News Detection in Social Networks Using Machine Learning and Trust; reinforcement Based User Scheduling for Cellular Communications; a Heuristic Framework to Search for Approximate Mutually Unbiased Bases; counter Mode for Long Messages and a Long Nonce; transfer Learning for Time Series Classification Using Synthetic Data Generation; monitoring Time Series with Missing Values: A Deep Probabilistic Approach; predicting Subscriber Usage: Analyzing Multidimensional Time-Series Using Convolutional Neural Networks; smart Cybercrime Classification for Digital Forensics with Small Datasets; Auditable, Available and Resilient Private Computation on the Blockchain via MPC; mutual Accountability Layer: Accountable Anonymity Within Accountable Trust; Faster Post-Quantum TLS Handshakes Without Intermediate CA Certificates; detecting Clickbait in Online Social Media: You Won’t Believe How We Did It; etherless Ethereum Tokens: Simulating Native Tokens in Ethereum; time, Memory and Accuracy Tradeoffs in Side-Channel Trace Profiling; a Linear-Time 2-Party Secure Merge Protocol; FairMM: A Fast and Frontrunning-Resistant Crypto Market-Maker; in-App Cryptographically-Enforced Selective Access Control for Microsoft Office and Similar Platforms; differentially-Private “Draw and Discard” Machine Learning: Training Distributed Model from Enormous Crowds; Privacy Preserving DCOP Solving by Mediation; Polynomial Approximation of Inverse sqrt Function for FHE; preface; Enhancing Cybersecurity of Satellites at Sub-THz Bands; randomness for Randomness Testing."/>
    <x v="1"/>
    <m/>
    <x v="1"/>
    <m/>
    <x v="0"/>
    <m/>
    <m/>
    <n v="2022"/>
    <n v="0"/>
    <s v="https://www.scopus.com/inward/record.uri?eid=2-s2.0-85134185469&amp;partnerID=40&amp;md5=58849ae1c2c1d6914fc4d1b574b8e1b1"/>
  </r>
  <r>
    <s v="Scopus_444"/>
    <b v="1"/>
    <s v="Segmenting Moving Objects via an Object-Centric Layered Representation"/>
    <x v="1"/>
    <s v="Xie J.; Xie W.; Zisserman A."/>
    <s v=""/>
    <s v="The objective of this paper is a model that is able to discover, track and segment multiple moving objects in a video. We make four contributions: First, we introduce an object-centric segmentation model with a depth-ordered layer representation. This is implemented using a variant of the transformer architecture that ingests optical flow, where each query vector specifies an object and its layer for the entire video. The model can effectively discover multiple moving objects and handle mutual occlusions; Second, we introduce a scalable pipeline for generating multi-object synthetic training data via layer compositions, that is used to train the proposed model, significantly reducing the requirements for labour-intensive annotations, and supporting Sim2Real generalisation; Third, we conduct thorough ablation studies, showing that the model is able to learn object permanence and temporal shape consistency, and is able to predict amodal segmentation masks; Fourth, we evaluate our model, trained only on synthetic data, on standard video segmentation benchmarks, DAVIS, MoCA, SegTrack, FBMS-59, and achieve state-of-the-art performance among existing methods that do not rely on any manual annotations. With test-time adaptation, we observe further performance boosts. © 2022 Neural information processing systems foundation. All rights reserved."/>
    <x v="1"/>
    <m/>
    <x v="1"/>
    <m/>
    <x v="0"/>
    <m/>
    <m/>
    <n v="2022"/>
    <n v="11"/>
    <s v="https://www.scopus.com/inward/record.uri?eid=2-s2.0-85153792009&amp;partnerID=40&amp;md5=427e2252cd06a2d7fe6d423f1a21cd9a"/>
  </r>
  <r>
    <s v="Scopus_445"/>
    <b v="1"/>
    <s v="DAMNETS: A Deep Autoregressive Model for Generating Markovian Network Time Series"/>
    <x v="0"/>
    <s v="Clarkson J.; Cucuringu M.; Elliott A.; Reinert G."/>
    <s v=""/>
    <s v="Generative models for network time series (also known as dynamic graphs) have tremendous potential in fields such as epidemiology, biology and economics, where complex graph-based dynamics are core objects of study. Designing flexible and scalable generative models is a very challenging task due to the high dimensionality of the data, as well as the need to represent temporal dependencies and marginal network structure. Here we introduce DAMNETS, a scalable deep generative model for network time series. DAMNETS outperforms competing methods on all of our measures of sample quality, over both real and synthetic data sets. © 2022 Proceedings of Machine Learning Research. All rights reserved."/>
    <x v="0"/>
    <m/>
    <x v="3"/>
    <s v="DAMNETS"/>
    <x v="3"/>
    <b v="1"/>
    <m/>
    <n v="2022"/>
    <n v="2"/>
    <s v="https://www.scopus.com/inward/record.uri?eid=2-s2.0-85164535532&amp;partnerID=40&amp;md5=9ae42f0c78ced2774550c0bce70c8f09"/>
  </r>
  <r>
    <s v="Scopus_446"/>
    <b v="1"/>
    <s v="Spatio-temporal dual affine differential invariants for skeleton-based action recognition; [时空双仿射微分不变量及骨架动作识别]"/>
    <x v="1"/>
    <s v="Li Q.; Mo H.; Zhao J.; Hao H.; Li H."/>
    <s v="Channel augmentation; Differential invariant features; Generalization ability; Motion analysis; Skeleton-based action recognition; Spatio-temporal dual affine transformation"/>
    <s v="Objective: Skeleton-based action recognition has been concerned in recent years, as the dynamics of human skeletons has significant information for the task of action recognition. The action of human skeletons can be seen as time series of human poses, or the combination of human joint trajectories. The trajectory of important joints indicating the action class has conveyed the most significant information among all the human joints. The trajectories of these joints have been subjected to some distortions when performing the same action under different attempts. In this case, two similar trajectories of corresponding joints should share a basic shape. However, these two trajectories have appeared in diverse kinds of distortions due to individual factors. These distortions have been caused by spatial and temporal factors. Spatial factors have included the change of viewpoints, different skeleton sizes and action amplitudes, while temporal factors indicate time scaling along the time series, denoting the order and speed of performing specific action. All the spatial factors can be modeled by the affine transformation in 3D space, whereas the uniform time scaling has been commonly discussed case, which can be seen as affine transformation in 1D space. These two kinds of distortions as the spatio-temporal dual affine transformation have been combined. A novel invariant feature under these distortions has been proposed and utilized for facilitating skeleton-based action recognition. A kind of feature invariant based on the spatio-temporal affine transformation has aided the identification of similar trajectories to be beneficial for action recognition. Method A general method for constructing spatio-temporal dual affine differential invariant (STDADI) has been proposed. The rational polynomial of derivatives of joint trajectories to obtain the invariants has been utilized in detail via eliminating the transformation parameters effectively. Robust, coordinate-system-independent feature has calculated directly from the 3D coordinates. Bounding the degree of polynomial and the order of derivatives, we generate 8 independent STDADIs and combine them as an invariant vector at each moment for each human joint. Moreover, an intuitive and effective method called channel augmentation has been proposed to extend input data with STDADI along the channel dimension for training and evaluation. Specifically, the coordinate vector and the STDADI vector at each joint for each frame have been concatenated. Channel augmentation has introduced invariant information into input data without changing the inner structure of neural networks. The spatio-temporal graph convolutional networks (ST-GCN) as the basic network have been used. The skeleton data modeling as a graph structure has envolved spatial and temporal connections between human joints simultaneously. Particularly, it has exploited local pattern and correlation from human skeletons. In other words, the importance of joints along the action sequence has been expressed as the weights of human joints in the spatio-temporal graph. This is in line with our STDADI, because both of them focus on describing joint dynamics, and our features further provide an invariant expression which is not affected by the distortions. Result The synthetic data has been examined to verify the effectiveness of STDADI as well as the large-scale action recognition dataset. First, 3D spiral line and selected joint trajectory based on NTU-RGB+D applied with random transformation parameters has shown that STDADI is invariant under the spatio-temporal affine transformations. Next, the effectiveness of the proposed feature and method has been validated on the large-scale action recognition dataset NTU(Nanyang Technological University)RGB+D (NTU 60) and its extended version NTU-RGB+D 120 (NTU 120), which is currently the largest dataset with 3D joint annotations captured in a constrained indoor environment, and perform some detailed study to examine the contributions of STDADI. A data augmentation technique as well as the original ST-GCN have been as the baseline methods. The data augmentation technique has involved rotation, scaling and shear transformations of 3D skeletons. The same training strategy and hyper-parameters as the original ST-GCN have been used. ST-GCN + channel augmentation has performed well. Compared with the ST-GCN using raw data, in NTU 60, the cross-subject and cross-view recognition accuracy has been increased by 1.9% and 3.0%, respectively; in NTU 120, the cross-subject and cross-setup recognition accuracy has increased by 5.6% and 4.5% respectively. As it is mainly consisted of 3D geometric transformations, the accuracy in cross-view recognition has been much improved but contributes little to the cross-subject setting for data augmentation. The spatio-temporal dual affine transformation assumption has been validated on both evaluation criteria. Conclusion: A general method for constructing spatio-temporal dual affine differential invariant (STDADI) has been proposed. The effectiveness of this invariant feature using a channel augmentation technique has been proved on the large-scale action recognition dataset NTU-RGB+D and NTU-RGB+D 120. The combination of hand-crafted features and data-driven methods has improved the accuracy and generalization well. © 2021, Editorial Office of Journal of Image and Graphics. All right reserved."/>
    <x v="1"/>
    <m/>
    <x v="1"/>
    <m/>
    <x v="0"/>
    <m/>
    <m/>
    <n v="2021"/>
    <n v="3"/>
    <s v="https://www.scopus.com/inward/record.uri?eid=2-s2.0-85121313890&amp;doi=10.11834%2fjig.200453&amp;partnerID=40&amp;md5=0b443a59ce5ed7f28eabb119488c91a4"/>
  </r>
  <r>
    <s v="Scopus_448"/>
    <b v="1"/>
    <s v="Outlier detection method and application of satellite gravity data trained by long short-term memory network; [采用长短时记忆网络训练的卫星重力数据粗差探测方法与应用]"/>
    <x v="1"/>
    <s v="Yang Y.; Wu Y.-L.; Yao Y.-S.; Shan W.-F."/>
    <s v="Long short-term memory neural network; Model parameter; Outlier detection; Satellite gravity gradiometry"/>
    <s v="Outlier detection is a key step in satellite gravity data preprocessing. As the theory and practice of GOCE satellite gravity gradient measurement get more and more sophisticated, the spatial resolution of satellite gravity data can reach the order of 1mgal and the accuracy of 1~2cm. However, due to the interference of various uncertain factors and the characteristics of massive observation, the satellite gravity gradient data often have some outliers. Simulation studies have shown that outliers will adversely affect the interpretation of various physical phenomena. In addition, the existing outlier detection methods have the disadvantages of high time consumption and low accuracy, which reduces the reliability of data analysis and affects the accuracy of the results. Therefore, outliers need to be eliminated. In recent years, with the in-depth development of artificial intelligence technology in earth science research and applications, many new methods and achievements in geoscience have been obtained at home and abroad. Inspired by the fact that long short-term memory networks can capture long-term or short-term information in data sequences, in this paper, a long short-term memory(LSTM)network for outlier detection of gravity gradient data is proposed. This network is a special type of cyclic neural network that can avoid long-term dependence. It adopts the special gate structure of LSTM network, trains the sample characteristics through the calculation of forgetting gate, input gate and output gate, and the LSTM network selectively updates or discards the neuron vector so as to preserve the long-term state of neurons and make LSTM network perform better on long-time series. In order to prove the reliability of extracting outliers by long short-term memory neural network method, the simulated satellite gravity data can be used for the analysis. Firstly, through the 300-order EMG96 model, the normal ellipsoid GRS80 simulates the gravity gradient data with a sampling rate of 5s and a length of 1 day, and by selecting the function whose expected value is equal to 0 and standard deviation is 0.01σ, a white noise sequence is generated, which is randomly added to the gravity gradient data, then adding outlier to the gravity gradient data sequence with a proportion of 1% and a value of 2σ, the gravity gradient data set containing white noise and outlier is obtained; Secondly, the data is normalized to the standard interval by data preprocessing, which is conducive to obtain the optimal solution. Then the gravity gradient data set is divided into training set and testing set according to the proportion of 8︰2. After the data are grouped, the network structure is trained to avoid over-fitting and enhance the adaptability of the model to the samples. Through the sliding time window, the data are processed, and the neural network is easier to learn from the data set. Then, the LSTM network constructs the training module, and through the data input layer, the forward and back propagation of training parameters, changes the neuron information. After many iterative processes, the loss function of the LSTM network tends to be stable. Finally, the model is tested through the test set to obtain the final recognition result. In order to obtain higher accuracy, based on the characteristics of neural network, the LSTM continuously updates parameters, increases the complexity and depth of the network, calculates the output value at the current time, and effectively identifies the position of outlier. Compared with the traditional cyclic neural network method, the unit in LSTM records all historical cumulative information and can capture the dependence between gravity gradient time step distance and large data. On this basis, considering that the number and distribution of outliers in the measured satellite gravity gradient data are unknown, two indicators of success rate and failure rate are introduced to evaluate the effect of outlier detection and verify the effectiveness and accuracy of outlier detection method. The method in this paper realizes the outlier detection ability of long-time series observation data. The calculation results show that after the LSTM training model is applied to the test set, the prediction accuracy reaches 99.4%, and it only takes 4.26 seconds, the processing time is short, without manual intervention. In the prediction process, increasing the training data or increasing the number of LSTM neurons can improve the prediction effect, and the loss function, learning rate, number of iterations, etc. are the main model parameters affecting the prediction effect. The experimental results of outlier recognition show that LSTM model can realize feature extraction and effectively solve the problem of outlier recognition. The complexity of the original time-consuming outlier recognition technology is reduced, and the network can be supplemented with new synthetic data for training to identify new features. It has good adaptability to anomaly removal, and provides a new method to remove all kinds of anomaly interference from the actual observation data of satellite gravity. © 2021, Editorial Office of Seismology and Geology. All right reserved."/>
    <x v="1"/>
    <m/>
    <x v="1"/>
    <m/>
    <x v="0"/>
    <m/>
    <m/>
    <n v="2021"/>
    <n v="1"/>
    <s v="https://www.scopus.com/inward/record.uri?eid=2-s2.0-85120500025&amp;doi=10.3969%2fj.issn.0253-4967.2021.05.017&amp;partnerID=40&amp;md5=3d2ad77a8d1e7adc16faefb9f864ebd0"/>
  </r>
  <r>
    <s v="Scopus_449"/>
    <b v="1"/>
    <s v="Synthetic Data Generation for Condition Monitoring of Railway Switches"/>
    <x v="0"/>
    <s v="del Álamo M.; Heusel J.; Narezo Guzmán D."/>
    <s v="Anomaly detection; Data generation; Railway switches"/>
    <s v="The application of AI methods to industry requires a large amount of training data that covers all situations appearing in practice. It is often a challenge to collect a sufficient amount of such data. An alternative is to artificially generate realistic data based on training examples. In this paper we present a method for generating the electric current time series produced by railway switch engines during switch-blades repositioning. In practice, this electrical signal is monitored and can be used to detect unusual behaviour associated to switch faults. The generation method requires a sample of real curves and exploits their systematic temperature dependence to reduce their dimensionality. This is done by extracting the effect of temperature on specific parameters, which are then re-sampled and used to generate new curves. The model is analyzed in different practice-relevant scenarios and shows potential for improving condition monitoring methods. © 2022, The Author(s), under exclusive license to Springer Nature Switzerland AG."/>
    <x v="0"/>
    <s v="Transport"/>
    <x v="3"/>
    <m/>
    <x v="0"/>
    <b v="1"/>
    <m/>
    <n v="2022"/>
    <n v="0"/>
    <s v="https://www.scopus.com/inward/record.uri?eid=2-s2.0-85138767698&amp;doi=10.1007%2f978-3-031-16245-9_6&amp;partnerID=40&amp;md5=94d0cfb6c3d2cf0e516cd1ac2526b601"/>
  </r>
  <r>
    <s v="Scopus_450"/>
    <b v="1"/>
    <s v="Secure Data Publishing of Private Trajectory in Edge Computing of IoT"/>
    <x v="1"/>
    <s v="Liu X.; Cui B.; Fu J.; Cheng Z.; Song X."/>
    <s v=""/>
    <s v="Secure data publishing of private trajectory is a typical application scene in the Internet of Things (IoT). Protecting users' privacy while publishing data has always been a long-term challenge. In recent years, the mainstream method is to combine the Markov model and differential privacy (DP) mechanism to build a private trajectory generation model and publishes the generated synthetic trajectory data instead of the original data. However, Markov cannot effectively model the long-term trajectory data spatio-temporal correlation, and the DP noise results in the low availability of the synthetic data. To protect users' privacy and improve the availability of synthetic trajectory data, we propose a trajectory generation model with differential privacy and deep learning (DTG). In DTG, we design a private hierarchical adaptive grid method. It divides the geospatial region into several subregions according to the density of positions to realize the discretization of coordinates of the trajectory data. Second, GRU is used to capture the temporal features of the trajectory sequence for good availability, and we generate synthetic trajectory data by predicting the next position. Third, we adopt the optimizer perturbation method in gradient descent to protect the privacy of model parameters. Finally, we experimentally compare DTG with the state-of-the-art approaches in trajectory generation on actual trajectory data T-Drive, Portotaxi, and Swedishtaxi. The result demonstrates that DTG has a better performance in generating synthetic trajectories under four error metrics.  © 2022 Xinyao Liu et al."/>
    <x v="1"/>
    <m/>
    <x v="1"/>
    <m/>
    <x v="0"/>
    <m/>
    <m/>
    <n v="2022"/>
    <n v="3"/>
    <s v="https://www.scopus.com/inward/record.uri?eid=2-s2.0-85132507607&amp;doi=10.1155%2f2022%2f2045586&amp;partnerID=40&amp;md5=b0b7741bb43f6ebfb949bc1f8f3a110d"/>
  </r>
  <r>
    <s v="Scopus_451"/>
    <b v="1"/>
    <s v="The Use of Artificial Neural Networks to Forecast the Behavior of Agent-Based Models of Pathophysiology: An Example Utilizing an Agent-Based Model of Sepsis"/>
    <x v="1"/>
    <s v="Larie D.; An G.; Cockrell R.C."/>
    <s v="agent-based model (ABM); machine learning; neural networks; sepsis; time series"/>
    <s v="Introduction: Disease states are being characterized at finer and finer levels of resolution via biomarker or gene expression profiles, while at the same time. Machine learning (ML) is increasingly used to analyze and potentially classify or predict the behavior of biological systems based on such characterization. As ML applications are extremely data-intensive, given the relative sparsity of biomedical data sets ML training of artificial neural networks (ANNs) often require the use of synthetic training data. Agent-based models (ABMs) that incorporate known biological mechanisms and their associated stochastic properties are a potential means of generating synthetic data. Herein we present an example of ML used to train an artificial neural network (ANN) as a surrogate system used to predict the time evolution of an ABM focusing on the clinical condition of sepsis. Methods: The disease trajectories for clinical sepsis, in terms of temporal cytokine and phenotypic dynamics, can be interpreted as a random dynamical system. The Innate Immune Response Agent-based Model (IIRABM) is a well-established model that utilizes known cellular and molecular rules to simulate disease trajectories corresponding to clinical sepsis. We have utilized two distinct neural network architectures, Long Short-Term Memory and Multi-Layer Perceptron, to take a time sequence of five measurements of eleven IIRABM simulated serum cytokine concentrations as input and to return both the future cytokine trajectories as well as an aggregate metric representing the patient’s state of health. Results: The ANNs predicted model trajectories with the expected amount of error, due to stochasticity in the simulation, and recognizing that the mapping from a specific cytokine profile to a state-of-health is not unique. The Multi-Layer Perceptron neural network, generated predictions with a more accurate forecasted trajectory cone. Discussion: This work serves as a proof-of-concept for the use of ANNs to predict disease progression in sepsis as represented by an ABM. The findings demonstrate that multicellular systems with intrinsic stochasticity can be approximated with an ANN, but that forecasting a specific trajectory of the system requires sequential updating of the system state to provide a rolling forecast horizon. © Copyright © 2021 Larie, An and Cockrell."/>
    <x v="1"/>
    <m/>
    <x v="1"/>
    <m/>
    <x v="0"/>
    <m/>
    <m/>
    <n v="2021"/>
    <n v="8"/>
    <s v="https://www.scopus.com/inward/record.uri?eid=2-s2.0-85118306539&amp;doi=10.3389%2ffphys.2021.716434&amp;partnerID=40&amp;md5=485c7a2b0e641aebb27b14a2eca1fe42"/>
  </r>
  <r>
    <s v="Scopus_452"/>
    <b v="1"/>
    <s v="Visual4DTracker: a tool to interact with 3D + t image stacks"/>
    <x v="1"/>
    <s v="Cordelli E.; Soda P.; Iannello G."/>
    <s v="Blobs; Image proofreading; MATLAB package; Tracking"/>
    <s v="Background: Biological phenomena usually evolves over time and recent advances in high-throughput microscopy have made possible to collect multiple 3D images over time, generating 3 D+ t (or 4D) datasets. To extract useful information there is the need to extract spatial and temporal data on the particles that are in the images, but particle tracking and feature extraction need some kind of assistance. Results: This manuscript introduces our new freely downloadable toolbox, the Visual4DTracker. It is a MATLAB package implementing several useful functionalities to navigate, analyse and proof-read the track of each particle detected in any 3 D+ t stack. Furthermore, it allows users to proof-read and to evaluate the traces with respect to a given gold standard. The Visual4DTracker toolbox permits the users to visualize and save all the generated results through a user-friendly graphical user interface. This tool has been successfully used in three applicative examples. The first processes synthetic data to show all the software functionalities. The second shows how to process a 4D image stack showing the time-lapse growth of Drosophila cells in an embryo. The third example presents the quantitative analysis of insulin granules in living beta-cells, showing that such particles have two main dynamics that coexist inside the cells. Conclusions: Visual4DTracker is a software package for MATLAB to visualize, handle and manually track 3 D+ t stacks of microscopy images containing objects such cells, granules, etc. With its unique set of functions, it remarkably permits the user to analyze and proof-read 4D data in a friendly 3D fashion. The tool is freely available at https://drive.google.com/drive/folders/19AEn0TqP-2B8Z10kOavEAopTUxsKUV73?usp=sharing © 2021, The Author(s)."/>
    <x v="1"/>
    <m/>
    <x v="1"/>
    <m/>
    <x v="0"/>
    <m/>
    <m/>
    <n v="2021"/>
    <n v="1"/>
    <s v="https://www.scopus.com/inward/record.uri?eid=2-s2.0-85101046461&amp;doi=10.1186%2fs12859-020-03820-y&amp;partnerID=40&amp;md5=28ce82ca743a5d9dd1036229b0e7f3d4"/>
  </r>
  <r>
    <s v="Scopus_453"/>
    <b v="1"/>
    <s v="Generative Adversarial Networks for synthetic wellbore data: Expert perception vs mathematical metrics"/>
    <x v="0"/>
    <s v="Klyuchnikov N.; Ismailova L.; Kovalev D.; Safonov S.; Koroteev D."/>
    <s v="Core images; Data generation; Generative adversarial networks; Mud logs"/>
    <s v="We study the applicability of Generative Adversarial Networks (GANs) for generating the synthetic data related to well construction and geological characterisation of the near-wellbore area. We focus on 1D mud logs (time-series) and 2D core images. GANs are known to have difficulties with their quality assessment in general. Moreover, generic GAN's performance assessment methods cannot be suitable for the petroleum domain. A petroleum engineer expects the GANs to generate data with specific physical and geological properties, not just a colourful picture. We have trained over 40 GAN models and generated synthetic data with them. Then, we have involved several experts to analyse the generated data in order to address the question of whether it is possible to substitute human analysis with a mathematical metric. We found that some quantitative mathematical metrics can represent our experts’ perceptions. In particular, we show that for 2D core images, Mode Score metric with standard inception v3 model is the best proxy for all considered qualitative metrics of expert's perception according to the Kendall correlation (for two qualitative metrics the correlation is strong, the absolute value is above 0.7, and for other two it is moderate, the absolute value is between 0.5 and 0.7); for mud logs time-series, Mode Score and Frechet Inception Distance with the InceptionTime model provide the strong (above 0.7) correlation with objects reconstruction quality, whereas Inception Score has almost strong correlation (with Kendalls’-tau coefficient 0.69) with experts’ perception of objects generation quality. With these results, experts manual annotation of generated objects during GAN model selection process can be reduced to calculating the corresponding quantitative metrics. © 2022 Elsevier B.V."/>
    <x v="2"/>
    <m/>
    <x v="1"/>
    <m/>
    <x v="0"/>
    <m/>
    <m/>
    <n v="2022"/>
    <n v="3"/>
    <s v="https://www.scopus.com/inward/record.uri?eid=2-s2.0-85123014874&amp;doi=10.1016%2fj.petrol.2022.110106&amp;partnerID=40&amp;md5=ad592d4216058a875f30cddee5ff20b3"/>
  </r>
  <r>
    <s v="Scopus_455"/>
    <b v="1"/>
    <s v="A generative adversarial network-based synthetic data augmentation technique for battery condition evaluation"/>
    <x v="0"/>
    <s v="Naaz F.; Herle A.; Channegowda J.; Raj A.; Lakshminarayanan M."/>
    <s v="battery; energy storage; generative adversarial networks; synthetic data"/>
    <s v="Energy storage systems have been in the spotlight for the past decade as they offer tangible solutions to the ever-growing pollution problem faced by the planet. These storage systems, primarily lithium-ion based, power most of the mobile devices and electric vehicles (EVs). Substantial efforts are being made to electrify every mode of transportation to combat climate change. Accurate state-of-charge (SOC) and state-of-health (SOH) assessment of lithium-ion batteries play an important role for determining the available range in EVs. Research in this area of capacity estimation demands extensive curated battery parameter data such as voltage, current, and temperature. Performing repeated experiments to collect these data is expensive and tedious. Also, lack of diversity in open access datasets has limited research in this area. This paper introduces a generative adversarial network (GAN)-based approach for data augmentation. This technique enables expansion of sparse datasets in-turn enhancing the learning capability of Neural Networks used for SOC/SOH estimation. A time series GAN is used in the present work to produce synthetic data. This technique was evaluated on two publicly available battery parameter datasets to test its effectiveness. A Kullback-Leibler Divergence value of 0.2317 and 1.0572 was obtained for the battery dataset obtained from NASA prognostics repository and Oxford battery degradation dataset, respectively. The contributions of the paper include: (a) synthetic time-series data augmentation of battery parameters, (b) high-fidelity diverse data generation of battery profile data such as voltage, current, temperature, and SOC. © 2021 John Wiley &amp; Sons Ltd."/>
    <x v="2"/>
    <m/>
    <x v="1"/>
    <m/>
    <x v="0"/>
    <m/>
    <m/>
    <n v="2021"/>
    <n v="28"/>
    <s v="https://www.scopus.com/inward/record.uri?eid=2-s2.0-85109886202&amp;doi=10.1002%2fer.7013&amp;partnerID=40&amp;md5=a370121a57f2002f978feb98525a8efa"/>
  </r>
  <r>
    <s v="Scopus_456"/>
    <b v="1"/>
    <s v="A new framework for modeling the bidirectional interplay between brain oscillations and cardiac sympathovagal activity"/>
    <x v="1"/>
    <s v="Candia-Rivera D.; Catrambone V.; Barbieri R.; Valenza G."/>
    <s v=""/>
    <s v="The study of functional brain-heart interplay (BHI) aims to describe the dynamical interactions between central and peripheral autonomic nervous systems. Here, we introduce the Sympathovagal Synthetic Data Generation Model, which constitutes a new computational framework for the assessment of functional BHI. The model estimates the bidirectional interplay with novel quantifiers of cardiac sympathovagal activity gathered from Laguerre expansions of RR series (from the ECG), as an alternative to the classical spectral analysis. The main features of the model are time-varying coupling coefficients linking Electroencephalography (EEG) oscillations and cardiac sympathetic or parasympathetic activity, for either ascending or descending direction of the information flow. In this proof-of-concept study, functional BHI is quantified in the direction from-heart-to-brain, on data from 16 human volunteers undergoing a cold-pressor test. Results show that thermal stress induces heart-to-brain functional interplay originating from sympathetic and parasympathetic activities and sustaining EEG oscillations mainly in the and bands. The proposed computational framework could provide a viable tool for the functional assessment of the causal interplay between cortical and cardiac sympathovagal dynamics. © 2022 IEEE."/>
    <x v="1"/>
    <m/>
    <x v="1"/>
    <m/>
    <x v="0"/>
    <m/>
    <m/>
    <n v="2022"/>
    <n v="1"/>
    <s v="https://www.scopus.com/inward/record.uri?eid=2-s2.0-85138127978&amp;doi=10.1109%2fEMBC48229.2022.9871169&amp;partnerID=40&amp;md5=77bd5700c420f13507e6b72034ae68f4"/>
  </r>
  <r>
    <s v="Scopus_457"/>
    <b v="1"/>
    <s v="Can simple machine learning tools extend and improve temperature-based methods to infer streambed flux?"/>
    <x v="1"/>
    <s v="Moghaddam M.A.; Ferré T.P.A.; Chen X.; Chen K.; Song X.; Hammond G."/>
    <s v="Groundwater monitoring; Groundwater recharge; Groundwater-surface water interactions; Integrated hydrologic models; Machine learning"/>
    <s v="Temperature-based methods have been developed to infer 1D vertical exchange flux between a stream and the subsurface. Current analyses rely on fitting physically based analytical and numerical models to temperature time series measured at multiple depths to infer daily average flux. These methods have seen wide use in hydrologic science despite strong simplifying assumptions including a lack of consideration of model structural error or the impacts of multidimensional flow or the impacts of transient streambed hydraulic properties. We performed a “perfect-model experiment” investigation to examine whether regression trees, with and without gradient boosting, can extract sufficient information from model-generated subsurface temperature time series, with and without added measurement error, to infer the corresponding exchange flux time series at the streambed surface. Using model-generated, synthetic data allowed us to assess the basic limitations to the use of machine learning; further examination of real data is only warranted if the method can be shown to perform well under these ideal conditions. We also examined whether the inherent feature importance analyses of tree-based machine learning methods can be used to optimize monitoring networks for exchange flux inference. © 2021 by the authors. Licensee MDPI, Basel, Switzerland."/>
    <x v="1"/>
    <m/>
    <x v="1"/>
    <m/>
    <x v="0"/>
    <m/>
    <m/>
    <n v="2021"/>
    <n v="0"/>
    <s v="https://www.scopus.com/inward/record.uri?eid=2-s2.0-85119251261&amp;doi=10.3390%2fw13202837&amp;partnerID=40&amp;md5=ed50385d8a28a790358f206c0de9011b"/>
  </r>
  <r>
    <s v="Scopus_458"/>
    <b v="1"/>
    <s v="RGB-D Structural Classification of Guardrails via Learning from Synthetic Data"/>
    <x v="0"/>
    <s v="Göbel K.; Beleznai C.; Sing A.; Biber J.; Stefan C."/>
    <s v="Road Infrastructure Analysis; Semantic Segmentation; Vision-based Environment Perception"/>
    <s v="Vision-based environment perception is a key sensing and analysis modality for mobile robotic platforms. Modern learning concepts allow for interpreting a scene in terms of its objects and their spatial relations. This paper presents a specific analysis pipeline targeting the structural classification of guardrail structures within roadside environments from a mobile platform. Classification implies determining the type label of an observed structure, given a catalog of all possible types. To this end, the proposed concept employs semantic segmentation learned fully in the synthetic domain, and stereo depth data analysis for estimating the metric dimensions of key structural elements. The paper introduces a Blender-based procedural data generation pipeline, targeting to accomplish a narrow sim-to-real gap, allowing to use synthetic training image data to train models valid in the real-world domain. The paper evaluates two semantic segmentation schemes for the part segmentation task, and presents a temporal tracking and propagation concept to aggregate single-frame estimates. Results demonstrate that the proposed analysis framework is well applicable to real scenarios and it can be used as a tool for digitally mapping safety-critical roadside assets. Copyright © 2022 by SCITEPRESS - Science and Technology Publications, Lda."/>
    <x v="2"/>
    <m/>
    <x v="1"/>
    <m/>
    <x v="0"/>
    <m/>
    <m/>
    <n v="2022"/>
    <n v="0"/>
    <s v="https://www.scopus.com/inward/record.uri?eid=2-s2.0-85146197536&amp;partnerID=40&amp;md5=d9336b226fd20e4a4726f821e444a21e"/>
  </r>
  <r>
    <s v="Scopus_460"/>
    <b v="1"/>
    <s v="How Transferable are Video Representations Based on Synthetic Data?"/>
    <x v="0"/>
    <s v="Kim Y.-W.; Mishra S.; Jin S.; Panda R.; Kuehne H.; Karlinsky L.; Saligrama V.; Saenko K.; Oliva A.; Feris R."/>
    <s v=""/>
    <s v="Action recognition has improved dramatically with massive-scale video datasets. Yet, these datasets are accompanied with issues related to curation cost, privacy, ethics, bias, and copyright. Compared to that, only minor efforts have been devoted toward exploring the potential of synthetic video data. In this work, as a stepping stone towards addressing these shortcomings, we study the transferability of video representations learned solely from synthetically-generated video clips, instead of real data. We propose SynAPT, a novel benchmark for action recognition based on a combination of existing synthetic datasets, in which a model is pre-trained on synthetic videos rendered by various graphics simulators, and then transferred to a set of downstream action recognition datasets, containing different categories than the synthetic data. We provide an extensive baseline analysis on SynAPT revealing that the simulation-to-real gap is minor for datasets with low object and scene bias, where models pre-trained with synthetic data even outperform their real data counterparts. We posit that the gap between real and synthetic action representations can be attributed to contextual bias and static objects related to the action, instead of the temporal dynamics of the action itself. The SynAPT benchmark is available at https://github.com/mintjohnkim/SynAPT. © 2022 Neural information processing systems foundation. All rights reserved."/>
    <x v="2"/>
    <m/>
    <x v="1"/>
    <m/>
    <x v="0"/>
    <m/>
    <m/>
    <n v="2022"/>
    <n v="10"/>
    <s v="https://www.scopus.com/inward/record.uri?eid=2-s2.0-85144758986&amp;partnerID=40&amp;md5=2f7ed949a896e8cb98a0e4f4ab2611f9"/>
  </r>
  <r>
    <s v="Scopus_461"/>
    <b v="1"/>
    <s v="KGML-ag: a modeling framework of knowledge-guided machine learning to simulate agroecosystems: a case study of estimating N2O emission using data from mesocosm experiments"/>
    <x v="1"/>
    <s v="Liu L.; Xu S.; Tang J.; Guan K.; Griffis T.J.; Erickson M.D.; Frie A.L.; Jia X.; Kim T.; Miller L.T.; Peng B.; Wu S.; Yang Y.; Zhou W.; Kumar V.; Jin Z."/>
    <s v=""/>
    <s v="Agricultural nitrous oxide (N2O) emission accounts for a non-trivial fraction of global greenhouse gas (GHG) budget. To date, estimating N2O fluxes from cropland remains a challenging task because the related microbial processes (e.g., nitrification and denitrification) are controlled by complex interactions among climate, soil, plant and human activities. Existing approaches such as process-based (PB) models have well-known limitations due to insufficient representations of the processes or uncertainties of model parameters, and due to leverage recent advances in machine learning (ML) a new method is needed to unlock the &quot;black box&quot;to overcome its limitations such as low interpretability, out-of-sample failure and massive data demand. In this study, we developed a first-of-its-kind knowledge-guided machine learning model for agroecosystems (KGML-ag) by incorporating biogeophysical and chemical domain knowledge from an advanced PB model, ecosys, and tested it by comparing simulating daily N2O fluxes with real observed data from mesocosm experiments. The gated recurrent unit (GRU) was used as the basis to build the model structure. To optimize the model performance, we have investigated a range of ideas, including (1) using initial values of intermediate variables (IMVs) instead of time series as model input to reduce data demand; (2) building hierarchical structures to explicitly estimate IMVs for further N2O prediction; (3) using multi-task learning to balance the simultaneous training on multiple variables; and (4) pre-training with millions of synthetic data generated from ecosys and fine-tuning with mesocosm observations. Six other pure ML models were developed using the same mesocosm data to serve as the benchmark for the KGML-ag model. Results show that KGML-ag did an excellent job in reproducing the mesocosm N2O fluxes (overall r2Combining double low line0.81, and RMSECombining double low line3.6g€¯mgNm-2d-1 from cross validation). Importantly, KGML-ag always outperforms the PB model and ML models in predicting N2O fluxes, especially for complex temporal dynamics and emission peaks. Besides, KGML-ag goes beyond the pure ML models by providing more interpretable predictions as well as pinpointing desired new knowledge and data to further empower the current KGML-ag. We believe the KGML-ag development in this study will stimulate a new body of research on interpretable ML for biogeochemistry and other related geoscience processes. © 2022 Licheng Liu et al."/>
    <x v="1"/>
    <m/>
    <x v="1"/>
    <m/>
    <x v="0"/>
    <m/>
    <m/>
    <n v="2022"/>
    <n v="20"/>
    <s v="https://www.scopus.com/inward/record.uri?eid=2-s2.0-85128750717&amp;doi=10.5194%2fgmd-15-2839-2022&amp;partnerID=40&amp;md5=73396e0c0c6ff5e716fe12dd6b14662d"/>
  </r>
  <r>
    <s v="Scopus_465"/>
    <b v="1"/>
    <s v="Production Forecasting in Conventional Oil Reservoirs Using Deep Learning"/>
    <x v="1"/>
    <s v="Temizel C.T.; Odi U.; Al-Sulaiman N.; Reddy K.; Putra D.; Yurukcu M.; Aydin H.; Yegin C."/>
    <s v=""/>
    <s v="Accurate estimation of the estimated ultimate recovery (EUR) is critical in decision making processes related to the development of conventional oil reservoirs. Existing methods have limitations when it comes to predicting such long-term production behaviors. This study analyzes the performance of deep learning methods such as long short-term memory (LSTM) neural networks on time-series data, and their effective application to accurately estimate the EUR in conventional reservoirs. Synthetic data that are realistic and representative of many major conventional oil reservoirs were generated for this study. The generated dataset was used by the LSTM model for the purpose of forecasting the EUR. The results of the LSTM model were compared with that of a reservoir simulation model from a full-physics reservoir simulator. EUR forecasts from the physics-based reservoir simulator is used as a benchmark and the LSTM model shows a good predictive accuracy while forecasting the long-term production behavior from a well in a conventional oil reservoir. The LSTM model-based deep learning method can be effectively used with real-field data obtained from wells in conventional reservoirs to accurately predict the EUR, and the study provides a comparative analysis of the results and factors affecting the EUR forecasts from the LSTM model and reservoir simulation model. Deep learning methods such as LSTMs have an inherent advantage in identifying trends in time-series data and making forecasts using the data. The existing literature has a limited number of studies that outline the use of deep learning methods for EUR forecasts and this study covers this gap by providing details analyses, best practices and workflows on the use of such methods for conventional oil reservoirs. © Copyright 2022, Society of Petroleum Engineers"/>
    <x v="1"/>
    <m/>
    <x v="1"/>
    <m/>
    <x v="0"/>
    <m/>
    <m/>
    <n v="2022"/>
    <n v="4"/>
    <s v="https://www.scopus.com/inward/record.uri?eid=2-s2.0-85128877072&amp;doi=10.2118%2f209277-MS&amp;partnerID=40&amp;md5=f485fab9640a0e6925fcb411d84fea6f"/>
  </r>
  <r>
    <s v="Scopus_467"/>
    <b v="1"/>
    <s v="Using generative adversarial networks to evaluate robustness of reinforcement learning agents against uncertainties"/>
    <x v="1"/>
    <s v="Khayatian F.; Nagy Z.; Bollinger A."/>
    <s v="Building performance; Generative adversarial network; Load shape; Reinforcement learning; Synthetic data"/>
    <s v="This paper describes the process of creating uncertainty-infused synthetic profiles of building performance. The synthetic profiles are utilized as a resource for evaluating the response of trained machine learning models to unseen events. Applications of the introduced method can benefit researchers and practitioners who train data-driven building models on limited historical data and is particularly useful when a physics-based model of the building is unavailable. As an original contribution, we propose a conditional deep convolutional Generative Adversarial Network (GAN) for projecting multi-dimensional time-series profiles of building performance. The proposed GAN reflects climate and operation variations into the synthetic building performance profiles, while preserving the internal consistency within the generated data. To ensure high quality synthetic profiles, this study validates the plausibility of generated data through qualitative (visualization) and quantitative (Pearson correlation, Wasserstein distance) assessments. Synthetic profiles are fed to a trained reinforcement learning model and a rule-based controller to compare their performances in the presence of uncertainty. Results show that with limited training data, a reinforcement learning model's response can be fairly sensitive to uncertainties and disturbances, insofar, some advantages over rule-based controllers may be overestimated. To ensure the reproducibility of the presented results, this study is conducted on open data and models are shared as open source. © 2021 The Author(s)"/>
    <x v="1"/>
    <m/>
    <x v="1"/>
    <m/>
    <x v="0"/>
    <m/>
    <m/>
    <n v="2021"/>
    <n v="12"/>
    <s v="https://www.scopus.com/inward/record.uri?eid=2-s2.0-85112482400&amp;doi=10.1016%2fj.enbuild.2021.111334&amp;partnerID=40&amp;md5=6c6de4ee17c6a3bc95579827ceec4977"/>
  </r>
  <r>
    <s v="Scopus_469"/>
    <b v="1"/>
    <s v="Decision Mining with Time Series Data Based on Automatic Feature Generation"/>
    <x v="1"/>
    <s v="Scheibel B.; Rinderle-Ma S."/>
    <s v="Decision mining; Process analysis; Process mining; Process-aware information systems; Time series data"/>
    <s v="Decision rules play a crucial role in business process execution. Knowing and understanding decision rules is of utmost importance for business process analysis and optimization. So far, decision discovery has been merely based on data elements that are measured at a single point in time. However, as cases from different application areas show, process behavior and process outcomes might be heavily influenced by additional data such as sensor streams, that consist of time series data. This holds also true for decision rules based on time series data such as ‘if temperature &amp;gt; 25 for more than 3 times, discard goods’. Hence, this paper analyzes how time series data can be automatically exploited for decision mining, i.e., for discovering decision rules based on time series data. The paper identifies global features as well as patterns and intervals in time series as relevant for decision mining. In addition to global features, the paper proposes two algorithms for discovering interval-based and pattern-based features. The approach is implemented and evaluated based on an artificial data set as well as on a real-world data set from manufacturing. The results are promising: the approach discovers decision rules with time series features with high accuracy and precision. © 2022, Springer Nature Switzerland AG."/>
    <x v="1"/>
    <m/>
    <x v="1"/>
    <m/>
    <x v="0"/>
    <m/>
    <m/>
    <n v="2022"/>
    <n v="6"/>
    <s v="https://www.scopus.com/inward/record.uri?eid=2-s2.0-85132710775&amp;doi=10.1007%2f978-3-031-07472-1_1&amp;partnerID=40&amp;md5=8e656f81c71a34580056d6bdf0cc869f"/>
  </r>
  <r>
    <s v="Scopus_473"/>
    <b v="1"/>
    <s v="A Hierarchical Sparse Gaussian Process for In Situ Inference in Expensive Physics Simulations"/>
    <x v="1"/>
    <s v="Rumsey K.; Grosskopf M.; Lawrence E.; Biswas A.; Urban N."/>
    <s v="distributed data; in situ analysis; sparse Gaussian process; spatial"/>
    <s v="High-fidelity physics simulations, such as the Energy Exascale Earth System Model (E3SM), are generating ever increasing quantities of data. In the near future, it will be infeasible to store the full computation after the simulation. To facilitate the training of complex machine learning models in the future, there is a glaring need for in-situ inference algorithms. In this work, we focus on the need for spatio-temporal inference models which are (i) highly scalable, (ii) distributed, (iii) able to capture small-scale, high-resolution structures, and (iv) long-range global structure. One possible approach is to leverage algorithms for fast approximate Gaussian process regression, such as the sparse variational Gaussian process (SVGP). In this work, we present a Hierarchical SVGP (HSVGP) model in which local models capture small-scale structures in-situ, while large-scale structures are captured and communicated by a global SVGP. We also consider the simpler approach in which independent, parallel sparse Gaussian processes are fit to each local region with no additional global information. Using both synthetic data and E3SM model output, we show the success of the HSVGP approach in some settings, but also the surprisingly good performance of the independent approach. © 2022 SPIE."/>
    <x v="1"/>
    <m/>
    <x v="1"/>
    <m/>
    <x v="0"/>
    <m/>
    <m/>
    <n v="2022"/>
    <n v="1"/>
    <s v="https://www.scopus.com/inward/record.uri?eid=2-s2.0-85141863794&amp;doi=10.1117%2f12.2633427&amp;partnerID=40&amp;md5=ee936f5236fba846ce460dbc25d3d745"/>
  </r>
  <r>
    <s v="Scopus_474"/>
    <b v="1"/>
    <s v="Generating Contextual Load Profiles Using a Conditional Variational Autoencoder"/>
    <x v="0"/>
    <s v="Wang C.; Tindemans S.H.; Palensky P."/>
    <s v="CVAE; generative model; load profiles; synthetic data"/>
    <s v="Generating power system states that have similar distribution and dependency to the historical ones is essential for the tasks of system planning and security assessment, especially when the historical data is insufficient. In this paper, we described a generative model for load profiles of industrial and commercial customers, based on the conditional variational autoencoder (CVAE) neural network architecture, which is challenging due to the highly variable nature of such profiles. Generated contextual load profiles were conditioned on the month of the year and typical power exchange with the grid. Moreover, the quality of generations was both visually and statistically evaluated. The experimental results demonstrate our proposed CVAE model can capture temporal features of historical load profiles and generate 'realistic' data with satisfying univariate distributions and multivariate dependencies.  © 2022 IEEE."/>
    <x v="0"/>
    <s v="Energy"/>
    <x v="3"/>
    <s v="CVAE"/>
    <x v="4"/>
    <b v="1"/>
    <m/>
    <n v="2022"/>
    <n v="3"/>
    <s v="https://www.scopus.com/inward/record.uri?eid=2-s2.0-85143751808&amp;doi=10.1109%2fISGT-Europe54678.2022.9960309&amp;partnerID=40&amp;md5=c86952a63743895aa2d9f3a5417c51f8"/>
  </r>
  <r>
    <s v="Scopus_475"/>
    <b v="1"/>
    <s v="Mapping of hydraulic transmissivity field from inversion of tracer test data using convolutional neural networks. CNN-2T"/>
    <x v="1"/>
    <s v="Vu M.T.; Jardani A."/>
    <s v="CNN; Deep Learning; Hydraulic tomography; Inversion method; Neural network architecture; Tracer test"/>
    <s v="This paper introduces a new concept for mapping hydraulic transmissivity from temporal concentration data collected in multiple tracer tests. Based on convolutional neural network, the principle uses an encoder-decoder architecture with multiple neural layers to establish a relationship between the concentration data and the transmissivity field. This relationship is established in two phases with two networks. The first network is designated and trained to reconstruct a transmissivity field using data from a single tracer test. To improve the reconstruction quality, the second network then performs a joint interpretation for multiple tracer tests, which reprocesses all the transmissivity resulted from the first network for each individual tracer test. Both networks are trained by synthetic data, where the transmissivity models are generated with a Gaussian variogram and its properties are considered as prior information on the aquifer heterogeneity. Tracer tests are derived numerically by solving the forward problem to obtain the corresponding concentration data that feed the training. The trained networks accurately map the transmissivity fields, of which the accuracy relies on the volume and nature of the heterogeneities of training models, as well as the number of piezometers used to monitor the concentration changes. Reconstruction quality, on the other hand, is less influenced by data noise. Effective training requires a large dataset, but the time required for dataset generation is only on the order of the Gauss-Newton algorithm in a conventional inversion, while the trained network performs inference instantly. © 2022 Elsevier B.V."/>
    <x v="1"/>
    <m/>
    <x v="1"/>
    <m/>
    <x v="0"/>
    <m/>
    <m/>
    <n v="2022"/>
    <n v="11"/>
    <s v="https://www.scopus.com/inward/record.uri?eid=2-s2.0-85122618569&amp;doi=10.1016%2fj.jhydrol.2022.127443&amp;partnerID=40&amp;md5=224cd1736a3720f56bf7feaaa8d48ee9"/>
  </r>
  <r>
    <s v="Scopus_478"/>
    <b v="1"/>
    <s v="Synthetic Data Generation using Resilient Sample Convolution and Interactive Learning Approach"/>
    <x v="0"/>
    <s v="Urs V.R.; Maiya V.; Channegowda J.; Lingaraj C."/>
    <s v="Battery; Electric Vehicle; Energy Storage; State of Charge; Synthetic Data; Time-series forecasting"/>
    <s v="There's been an increase in attempts to control the surge in pollution levels due to extensive exploitation of conventional fossil fuels. These efforts have fueled research for alternative green solutions. Lithium-ion batteries are immensely beneficial for energy storage system. They are extremely advantageous in the automobile industry, particularly as a source to power Electric Vehicles (EVs). Lithium-ion batteries are also vital for powering consumer electronics. The State of Charge (SOC) measurement is used to calculate the remaining usage time of batteries, is one of the most pertinent metric. The goal of current research has been to develop accurate State of Charge (SOC) prediction algorithms. All existing methods require significant amount of superior-quality curated dataset. However, battery researchers have minimal access to commercial battery datasets and therefore must rely on open-access public datasets that lack the required heterogeneity to generate generalised SOC algorithms. To resolve this issue of lack of data, we introduce a Sample Convolution and Interaction Networks (SCINet) to produce resilient synthetic battery data. The code implementation can be found on: https://github.com/vinayakrajurs/Sample-Convolution-Interaction-Syntheic-Data  © 2022 IEEE."/>
    <x v="0"/>
    <s v="Energy"/>
    <x v="3"/>
    <s v="SCInet"/>
    <x v="3"/>
    <b v="1"/>
    <m/>
    <n v="2022"/>
    <n v="0"/>
    <s v="https://www.scopus.com/inward/record.uri?eid=2-s2.0-85138304092&amp;doi=10.1109%2fCONECCT55679.2022.9865732&amp;partnerID=40&amp;md5=5eabea3a0713c5056354800a88f00f86"/>
  </r>
  <r>
    <s v="Scopus_479"/>
    <b v="1"/>
    <s v="Sig-wasserstein GANs for time series generation"/>
    <x v="0"/>
    <s v="Ni H.; Szpruch L.; Sabate-Vidales M.; Xiao B.; Wiese M.; Liao S."/>
    <s v="generative modelling; neural networks; signatures"/>
    <s v="Synthetic data is an emerging technology that can significantly accelerate the development and deployment of AI machine learning pipelines. In this work, we develop high-fidelity time-series generators, the SigWGAN, by combining continuous-time stochastic models with the newly proposed signature W1 metric. The former are the Logsig-RNN models based on the stochastic differential equations, whereas the latter originates from the universal and principled mathematical features to characterize the measure induced by time series. SigWGAN allows turning computationally challenging GAN min-max problem into supervised learning while generating high fidelity samples. We validate the proposed model on both synthetic data generated by popular quantitative risk models and empirical financial data. Codes are available at https://github.com/SigCGANs/Sig-Wasserstein-GANs.git  © 2021 ACM."/>
    <x v="0"/>
    <s v="Finance"/>
    <x v="3"/>
    <s v="SigWGAN"/>
    <x v="2"/>
    <b v="1"/>
    <m/>
    <n v="2021"/>
    <n v="20"/>
    <s v="https://www.scopus.com/inward/record.uri?eid=2-s2.0-85130532043&amp;doi=10.1145%2f3490354.3494393&amp;partnerID=40&amp;md5=aece8ebd588bedd82c447fd52a625ac1"/>
  </r>
  <r>
    <s v="Scopus_480"/>
    <b v="1"/>
    <s v="Congestion-Aware Policy Synthesis for Multirobot Systems"/>
    <x v="1"/>
    <s v="Street C.; Putz S.; Muhlig M.; Hawes N.; Lacerda B."/>
    <s v="Formal verification; Multirobot systems; Planning under uncertainty; Temporal uncertainty"/>
    <s v="Multirobot systems must be able to maintain performance when robots get delayed during execution. For mobile robots, one source of delays is congestion. Congestion occurs when robots deployed in shared physical spaces interact, as robots present in the same area simultaneously must maneuver to avoid each other. Congestion can adversely affect navigation performance and increase the duration of navigation actions. In this article, we present a multirobot planning framework that utilizes learnt probabilistic models of how congestion affects navigation duration. Central to our framework is a probabilistic reservation table, which summarizes robot plans, capturing the effects of congestion. To plan, we solve a sequence of single-robot time-varying Markov automata, where transition probabilities and rates are obtained from the probabilistic reservation table. We also present an iterative model refinement procedure for accurately predicting execution-time robot performance. We evaluate our framework with extensive experiments on synthetic data and simulated robot behavior. © 2004-2012 IEEE."/>
    <x v="1"/>
    <m/>
    <x v="1"/>
    <m/>
    <x v="0"/>
    <m/>
    <m/>
    <n v="2022"/>
    <n v="8"/>
    <s v="https://www.scopus.com/inward/record.uri?eid=2-s2.0-85125318935&amp;doi=10.1109%2fTRO.2021.3071618&amp;partnerID=40&amp;md5=275199afcc04a6f646f06aed2c99ca7a"/>
  </r>
  <r>
    <s v="Scopus_491"/>
    <b v="1"/>
    <s v="scikit-mobility: A Python Library for the Analysis, Generation, and Risk Assessment of Mobility Data"/>
    <x v="0"/>
    <s v="Pappalardo L.; Simini F.; Barlacchi G.; Pellungrini R."/>
    <s v="big data; data mining; data science; human mobility; mathematical modeling; migration models; mobility analysis; network science; privacy; Python; spatio-temporal analysis"/>
    <s v="The last decade has witnessed the emergence of massive mobility datasets, such as tracks generated by GPS devices, call detail records, and geo-tagged posts from social media platforms. These datasets have fostered a vast scientific production on various applications of mobility analysis, ranging from computational epidemiology to urban planning and transportation engineering. A strand of literature addresses data cleaning issues related to raw spatiotemporal trajectories, while the second line of research focuses on discovering the statistical “laws” that govern human movements. A significant effort has also been put on designing algorithms to generate synthetic trajectories able to reproduce, realistically, the laws of human mobility. Last but not least, a line of research addresses the crucial problem of privacy, proposing techniques to perform the re-identification of individuals in a database. A view on state-of-the-art cannot avoid noticing that there is no statistical software that can support scientists and practitioners with all the aspects mentioned above of mobility data analysis. In this paper, we propose scikit-mobility, a Python library that has the ambition of providing an environment to reproduce existing research, analyze mobility data, and simulate human mobility habits. scikit-mobility is efficient and easy to use as it extends pandas, a popular Python library for data analysis. Moreover, scikit-mobility provides the user with many functionalities, from visualizing trajectories to generating synthetic data, from analyzing statistical patterns to assessing the privacy risk related to the analysis of mobility datasets. © 2022, American Statistical Association. All rights reserved."/>
    <x v="2"/>
    <m/>
    <x v="1"/>
    <m/>
    <x v="0"/>
    <m/>
    <m/>
    <n v="2022"/>
    <n v="28"/>
    <s v="https://www.scopus.com/inward/record.uri?eid=2-s2.0-85134173045&amp;doi=10.18637%2fjss.v103.i04&amp;partnerID=40&amp;md5=1496c87577393957625c4bacb1458425"/>
  </r>
  <r>
    <s v="Scopus_493"/>
    <b v="1"/>
    <s v="CANarEx: Contextually Aware Narrative Extraction for Semantically Rich Text-as-data Applications"/>
    <x v="1"/>
    <s v="Anantharama N.; Angus S.D.; O'Neill L."/>
    <s v=""/>
    <s v="Narrative modelling is an area of active research, motivated by the acknowledgement of narratives as drivers of societal decision making. These research efforts conceptualize narratives as connected entity chains, and modeling typically focuses on the identification of entities and their connections within a text. An emerging approach to narrative modelling is the use of semantic role labeling (SRL) to extract Entity-Verb-Entity (E-V-Es) tuples from a text, followed by dimensionality reduction to reduce the space of entities and connections separately. This process penalises the semantic richness of narratives and discards much contextual information along the way. Here, we propose an alternate narrative extraction approach - CANarEx, incorporating a pipeline of common contextual constructs through coreference resolution, micro-narrative generation and clustering of these narratives through sentence embeddings. We evaluate our approach through testing the recovery of &quot;narrative time-series clusters&quot;, mimicking a desirable text-as-data task. The evaluation framework leverages synthetic data generated using a GPT-3 model. The GPT-3 model is trained to generate similar sentences using a large dataset of news articles. The synthetic data maps to three topics in the news dataset. We then generate narrative time-series document cluster representations by mapping the synthetic data to three distinct signals synthetically injected into the testing corpus. Evaluation results demonstrate the superior ability of CANarEx to recover narrative time-series through reduced MSE and improved precision/recall relative to existing methods. The validity is further reinforced through ablation studies and qualitative analysis. © 2022 Association for Computational Linguistics."/>
    <x v="1"/>
    <m/>
    <x v="1"/>
    <m/>
    <x v="0"/>
    <m/>
    <m/>
    <n v="2022"/>
    <n v="3"/>
    <s v="https://www.scopus.com/inward/record.uri?eid=2-s2.0-85149868435&amp;partnerID=40&amp;md5=7a913f8d4a661c9e2e292f90dc61cb2e"/>
  </r>
  <r>
    <s v="Scopus_494"/>
    <b v="1"/>
    <s v="APPLICATION OF MACHINE LEARNING FOR THE GENERATION OF TAILORED WAVE SEQUENCES"/>
    <x v="1"/>
    <s v="Klein M.; Stender M.; Wedler M.; Ehlers S.; Hartmann M.; Desmars N.; Pick M.-A.; Seifried R.; Hoffmann N."/>
    <s v=""/>
    <s v="This paper explores the applicability of machine learning techniques for the generation of tailored wave sequences. For this purpose, a fully convolutional neural network was implemented for relating the target wave sequence at the target location in time domain to the respective wave sequence at the wave board. The synthetic training and validation data were acquired by applying the high-order spectral (HOS) method. The HOS method is a very accurate method for modeling non-linear wave propagation and its numerical efficiency allows the generation of large synthetic data sets. The training data featured wave groups of short duration based on JONSWAP spectra. The sea state parameters wave steepness, wave period and enhancement factor were systematically varied. At the end of the training process, the trained models were able to predict the wave sequences at the wave board based on the time series of the target wave defined for a specific target location in the wave tank. The accuracy of the trained models were evaluated by means of unseen validation data. In addition, the predictive accuracy of the trained models was compared with the classical linear transformation approach. Copyright © 2022 by ASME."/>
    <x v="1"/>
    <m/>
    <x v="1"/>
    <m/>
    <x v="0"/>
    <m/>
    <m/>
    <n v="2022"/>
    <n v="2"/>
    <s v="https://www.scopus.com/inward/record.uri?eid=2-s2.0-85140774383&amp;doi=10.1115%2fOMAE2022-78601&amp;partnerID=40&amp;md5=c266ebc53f760d2bcb437bfad2bc2e4c"/>
  </r>
  <r>
    <s v="Scopus_495"/>
    <b v="1"/>
    <s v="Speckle2Void: Deep Self-Supervised SAR Despeckling with Blind-Spot Convolutional Neural Networks"/>
    <x v="1"/>
    <s v="Molini A.B.; Valsesia D.; Fracastoro G.; Magli E."/>
    <s v="Convolutional neural networks (CNNs); despeckling; self-supervised; synthetic aperture radar (SAR)"/>
    <s v="Information extraction from synthetic aperture radar (SAR) images is heavily impaired by speckle noise, and hence, despeckling is a crucial preliminary step in scene analysis algorithms. The recent success of deep learning envisions a new generation of despeckling techniques that could outperform classical model-based methods. However, current deep learning approaches to despeckling require supervision for training, whereas clean SAR images are impossible to obtain. In the literature, this issue is tackled by resorting to either synthetically speckled optical images, which exhibit different properties with respect to true SAR images, or multitemporal SAR images, which are difficult to acquire or fuse accurately. In this article, inspired by recent works on blind-spot denoising networks, we propose a self-supervised Bayesian despeckling method. The proposed method is trained by employing only noisy SAR images and can, therefore, learn features of real SAR images rather than synthetic data. Experiments show that the performance of the proposed approach is very close to the supervised training approach on synthetic data and superior on real data in both quantitative and visual assessments. © 1980-2012 IEEE."/>
    <x v="1"/>
    <m/>
    <x v="1"/>
    <m/>
    <x v="0"/>
    <m/>
    <m/>
    <n v="2022"/>
    <n v="74"/>
    <s v="https://www.scopus.com/inward/record.uri?eid=2-s2.0-85103286404&amp;doi=10.1109%2fTGRS.2021.3065461&amp;partnerID=40&amp;md5=0632bce77217550415d2132c4719f4b0"/>
  </r>
  <r>
    <s v="Scopus_497"/>
    <b v="1"/>
    <s v="Coherent Topological Landscapes for Simulation Ensembles"/>
    <x v="1"/>
    <s v="Evers M.; Herick M.; Molchanov V.; Linsen L."/>
    <s v="Ensemble visualization; Scalar field visualization; Topological landscape"/>
    <s v="The topological structure is an intrinsic feature of a scalar field of any spatial dimensionality. The dependence of the topology on the isovalue of the field can be represented in the form of merge and split trees, which are usually combined to a contour tree. Topological landscapes are algorithmically constructed 2D scalar fields, which have the same topological structure (and, therefore, correspond to the same contour tree) as the given multidimensional scalar field and serve as an intuitive low-dimensional depiction of its topological features. Topological landscapes computed for a set of scalar fields, e.g., created by varying over time or by varying simulation parameter values in a simulation ensemble, are not necessarily coherent among themselves. Therefore, a comparative analysis of topology in an ensemble is hindered. We propose a concept for the generation of coherent contour trees for simulation ensembles that is based on merging contour trees of all scalar fields of the ensemble. The coherent contour tree can be exploited to generate coherent topological landscapes. Visual analysis of varying scalar field topology is, then, supported by animating landscapes or by volume rendering of a stack of temporal slices representing color-coded landscapes. We apply the proposed methodology to synthetic data for evaluation purposes as well as to 2D and 3D simulation ensemble data. © 2022, Springer Nature Switzerland AG."/>
    <x v="1"/>
    <m/>
    <x v="1"/>
    <m/>
    <x v="0"/>
    <m/>
    <m/>
    <n v="2022"/>
    <n v="1"/>
    <s v="https://www.scopus.com/inward/record.uri?eid=2-s2.0-85124670912&amp;doi=10.1007%2f978-3-030-94893-1_10&amp;partnerID=40&amp;md5=50a6702a61b371a296c8aaa0f6182afc"/>
  </r>
  <r>
    <s v="Scopus_498"/>
    <b v="1"/>
    <s v="Time-Series Generative Adversarial Network Approach of Deep Learning Improves Seizure Detection From the Human Thalamic SEEG"/>
    <x v="0"/>
    <s v="Ganti B.; Chaitanya G.; Balamurugan R.S.; Nagaraj N.; Balasubramanian K.; Pati S."/>
    <s v="Bidirectional Long-Short Term Memory (Bi-LSTM); Generative Adversarial Network (GAN); seizure detection algorithm; temporal lobe epilepsy; thalamus"/>
    <s v="Seizure detection algorithms are often optimized to detect seizures from the epileptogenic cortex. However, in non-localizable epilepsies, the thalamus is frequently targeted for neuromodulation. Developing a reliable seizure detection algorithm from thalamic SEEG may facilitate the translation of closed-loop neuromodulation. Deep learning algorithms promise reliable seizure detectors, but the major impediment is the lack of larger samples of curated ictal thalamic SEEG needed for training classifiers. We aimed to investigate if synthetic data generated by temporal Generative Adversarial Networks (TGAN) can inflate the sample size to improve the performance of a deep learning classifier of ictal and interictal states from limited samples of thalamic SEEG. Thalamic SEEG from 13 patients (84 seizures) was obtained during stereo EEG evaluation for epilepsy surgery. Overall, TGAN generated synthetic data augmented the performance of the bidirectional Long-Short Term Memory (BiLSTM) performance in classifying thalamic ictal and baseline states. Adding synthetic data improved the accuracy of the detection model by 18.5%. Importantly, this approach can be applied to classify electrographic seizure onset patterns or develop patient-specific seizure detectors from implanted neuromodulation devices. Copyright © 2022 Ganti, Chaitanya, Balamurugan, Nagaraj, Balasubramanian and Pati."/>
    <x v="0"/>
    <s v="Health"/>
    <x v="0"/>
    <s v="TGAN"/>
    <x v="0"/>
    <m/>
    <m/>
    <n v="2022"/>
    <n v="2"/>
    <s v="https://www.scopus.com/inward/record.uri?eid=2-s2.0-85126067849&amp;doi=10.3389%2ffneur.2022.755094&amp;partnerID=40&amp;md5=a9ab12c7a228b4bf46da5dbb52126b51"/>
  </r>
  <r>
    <s v="Scopus_500"/>
    <b v="1"/>
    <s v="Ship Wake Detection Using Data Fusion in Multi-Sensor Remote Sensing Applications"/>
    <x v="1"/>
    <s v="Higgins E.; Sobien D.; Freeman L.; Pitt J.S."/>
    <s v=""/>
    <s v="Ship wake detection and classification is a critical aspect of maritime remote sensing, and is the topic of many past and present studies. The detection task is inherently multi-sensor and multi-temporal, and often includes information streams from various sensor modalities including radar, optical, thermal, and transponder systems. As such, it is understood that combining available information streams will result in increased efficacy of a ship detection and classification system. The continued development of the Virginia Tech Data Fusion-Ship Wakes (VDAF-SW) software suite is documented in this work, including recent efforts to benchmark and create a more robust algorithm. VDAF-SW is a custom modular software suite capable of generating synthetic data from physics-based modeling, incorporating external data, developing AI/ML based data fusion algorithms, and performing testing, evaluation, and accreditation of the data fusion algorithms. Recent advances and increased understanding of data fusion algorithms for maritime remote sensing of ship wakes are presented in this work. © 2022, American Institute of Aeronautics and Astronautics Inc.. All rights reserved."/>
    <x v="1"/>
    <m/>
    <x v="1"/>
    <m/>
    <x v="0"/>
    <m/>
    <m/>
    <n v="2022"/>
    <n v="7"/>
    <s v="https://www.scopus.com/inward/record.uri?eid=2-s2.0-85123371338&amp;doi=10.2514%2f6.2022-0997&amp;partnerID=40&amp;md5=ac21eea4cc8fb11ecc76faab7016440a"/>
  </r>
  <r>
    <s v="Scopus_503"/>
    <b v="1"/>
    <s v="Neural Circuit Synthesis from Specification Patterns"/>
    <x v="0"/>
    <s v="Schmitt F.; Hahn C.; Rabe M.N.; Finkbeiner B."/>
    <s v=""/>
    <s v="We train hierarchical Transformers on the task of synthesizing hardware circuits directly out of high-level logical specifications in linear-time temporal logic (LTL). The LTL synthesis problem is a well-known algorithmic challenge with a long history and an annual competition is organized to track the improvement of algorithms and tooling over time. New approaches using machine learning might open a lot of possibilities in this area, but suffer from the lack of sufficient amounts of training data. In this paper, we consider a method to generate large amounts of additional training data, i.e., pairs of specifications and circuits implementing them. We ensure that this synthetic data is sufficiently close to human-written specifications by mining common patterns from the specifications used in the synthesis competitions. We show that hierarchical Transformers trained on this synthetic data solve a significant portion of problems from the synthesis competitions, and even out-of-distribution examples from a recent case study. © 2021 Neural information processing systems foundation. All rights reserved."/>
    <x v="2"/>
    <s v="Tech"/>
    <x v="1"/>
    <m/>
    <x v="0"/>
    <m/>
    <m/>
    <n v="2021"/>
    <n v="6"/>
    <s v="https://www.scopus.com/inward/record.uri?eid=2-s2.0-85131582890&amp;partnerID=40&amp;md5=5d65c6e86de62e9528672357b00a8717"/>
  </r>
  <r>
    <s v="Scopus_504"/>
    <b v="1"/>
    <s v="Generating high-fidelity synthetic battery parameter data: Solving sparse dataset challenges"/>
    <x v="0"/>
    <s v="Lakshminarayanan M.; Channegowda J.; Herle A.; Prabhu D.; Chaudhari S."/>
    <s v="battery; energy storage; generative adversarial networks; synthetic data"/>
    <s v="Global burgeoning pollution levels have led to massive efforts being made to electrify all modes of transportation in the coming decade. Most of the Electric Vehicles (EVs) in the automotive domain are powered by Lithium-ion batteries (LIBs). Steady increase in number of EVs has led to generation of enormous amounts of data. Most of this data is related to the usage of LIBs and its parameters such as voltage, current, and temperature values. Recent data-driven techniques possess the ability to extract meaningful insights from this data such as predicting the range of an Electric Vehicle or estimating State-of-Health of the batteries. Improvements in these models have been severely restricted due to limited access to proprietary experimental data and privacy concerns. This paper aims to introduce a Generative Adversarial Network based approach to produce high-fidelity synthetic data to overcome the limitation of limited data. The synthetic data produced can be used for training neural networks to improve the accuracy of battery parameter predictions. The objectives of this research work are threefold; first we try to produce high-fidelity synthetic time series data, secondly, heterogeneity in generated data is maintained, and thirdly, we test whether generated synthetic data enables improvements in accurate State-of-Charge estimation. © 2021 John Wiley &amp; Sons Ltd."/>
    <x v="0"/>
    <s v="Transport"/>
    <x v="0"/>
    <s v="GAN"/>
    <x v="0"/>
    <m/>
    <m/>
    <n v="2021"/>
    <n v="0"/>
    <s v="https://www.scopus.com/inward/record.uri?eid=2-s2.0-85105523487&amp;doi=10.1002%2fer.6835&amp;partnerID=40&amp;md5=79126ade6a4fbe4ce6ad244854515fda"/>
  </r>
  <r>
    <s v="Scopus_505"/>
    <b v="1"/>
    <s v="SeismoGen: Seismic Waveform Synthesis Using GAN With Application to Seismic Data Augmentation"/>
    <x v="0"/>
    <s v="Wang T.; Trugman D.; Lin Y."/>
    <s v="data augmentation, earthquake classifier; generative adversarial networks; neural network; seismic waveform"/>
    <s v="Detecting earthquake arrivals within seismic time series can be a challenging task. Visual, human detection has long been considered the gold standard but requires intensive manual labor that scales poorly to large data sets. In recent years, automatic detection methods based on machine learning have been developed to improve the accuracy and efficiency. However, the accuracy of those methods relies on access to a sufficient amount of high-quality labeled training data, often tens of thousands of records or more. We aim to resolve this dilemma by answering two questions: (1) provided with a limited amount of reliable labeled data, can we use them to generate additional, realistic synthetic waveform data? and (2) can we use those synthetic data to further enrich the training set through data augmentation, thereby enhancing detection algorithms? To address these questions, we use a generative adversarial network (GAN), a type of machine learning model which has shown supreme capability in generating high-quality synthetic samples in multiple domains. Once trained, our GAN model is capable of producing realistic seismic waveforms of multiple labels (noise and event classes). Applied to real Earth seismic data sets in Oklahoma, we show that data augmentation from our GAN-generated synthetic waveforms can be used to improve earthquake detection algorithms in instances when only small amounts of labeled training data are available. Published 2021. This article is a U.S. Government work and is in the public domain in the USA."/>
    <x v="0"/>
    <s v="Natural Disaster"/>
    <x v="0"/>
    <s v="GAN"/>
    <x v="0"/>
    <m/>
    <m/>
    <n v="2021"/>
    <n v="47"/>
    <s v="https://www.scopus.com/inward/record.uri?eid=2-s2.0-85104932290&amp;doi=10.1029%2f2020JB020077&amp;partnerID=40&amp;md5=b5a2d86785edf9af92c67d2cea58c118"/>
  </r>
  <r>
    <s v="Scopus_506"/>
    <b v="1"/>
    <s v="Generating contextual trajectories from user profiles"/>
    <x v="0"/>
    <s v="Yang J.; Poellabauer C.; Mitra P.; Sharma A.; Neubecker C.; Chand A."/>
    <s v="contextual trajectory; SUMO; synthetic data; urban mobility"/>
    <s v="The trajectory of traffic participants is an essential source for pattern mining and knowledge discovery in urban mobility. However, real-world trajectory data are often not publicly available due to privacy concerns or intellectual property constraints. Although some simulators or synthetic trajectory datasets have been proposed, many of them only consider the spatial-temporal aspects of the trajectory data, but ignore other contextual information that could impact trajectories. On one hand, trajectories are usually associated with and affected by user profiles (e.g., a person's daily routines and preferred modes of transportation). On the other hand, an individual's movements are also affected by environmental conditions and interactions with other traffic participants, particularly in urban scenarios (e.g., routing choices due to congestion or road conditions). Such contextual trajectories provide a more realistic representation of the mobility patterns of traffic participants. Due to the lack of such datasets or trace generators, this work presents ConTraSim (&lt;u&gt;Con&lt;/u&gt;textual &lt;u&gt;Tra&lt;/u&gt;jectory &lt;u&gt;Sim&lt;/u&gt;ulation), a novel approach for generating contextual trajectories based on the Simulation of Urban Mobility (SUMO) traffic simulator. More specifically, the proposed approach is designed to produce GPS traces annotated by contextual information that mimic the movements of multiple types of traffic participants in urban areas. As a case study, we also generate a sample dataset using the proposed method and compare it to real-world data to demonstrate how well the synthetic data reflects real-world data characteristics.  © 2020 ACM."/>
    <x v="0"/>
    <s v="Transport"/>
    <x v="3"/>
    <s v="SUMO"/>
    <x v="5"/>
    <b v="1"/>
    <m/>
    <n v="2020"/>
    <n v="0"/>
    <s v="https://www.scopus.com/inward/record.uri?eid=2-s2.0-85096838559&amp;doi=10.1145%2f3423335.3428166&amp;partnerID=40&amp;md5=4d80f929270bcf9cad1c6df28db613f8"/>
  </r>
  <r>
    <s v="Scopus_507"/>
    <b v="1"/>
    <s v="DATA POST-PROCESSING FOR DYNAMIC PROBABILISTIC RISK ASSESSMENT"/>
    <x v="1"/>
    <s v="Zhao Y.; Zhu M.; Smidts C."/>
    <s v="clustering; Dynamic probabilistic risk assessment; electric grid; post-processing"/>
    <s v="Dynamic probabilistic risk assessment (DPRA) has found numerous applications in nuclear engineering, aerospace engineering, etc. DPRA usually generates a large number of system evolution scenarios. Analyzing this large, multivariate, and time-series data set to gain useful insights is challenging. In this paper we propose a new algorithm for DPRA data post-processing. This algorithm reduces the original large data set into a smaller number of clusters of similar system evolution scenarios, which facilitates further analysis. The algorithm is based on three basic components. The first one performs a non-negative matrix factorization to reduce the large dimensionality of each original data point. The second component is inspired by the K-means++ algorithm. It selects an optimal set of starting medoids for the clusters from all data points to accelerate convergence and improve the clustering performance. Based on the low-dimensional representation of the data points and the optimal set of starting medoids, the third component applies a fuzzy C-medoids clustering algorithm to partition the data points into different groups. This proposed algorithm is demonstrated using both synthetic data, where which cluster each data point belongs to is known a priori, and a realistic data set obtained in a dynamic probabilistic risk assessment for an electric power system, for which the clusters are not known a priori. © 2021 PSA. All Rights Reserved."/>
    <x v="1"/>
    <m/>
    <x v="1"/>
    <m/>
    <x v="0"/>
    <m/>
    <m/>
    <n v="2021"/>
    <n v="0"/>
    <s v="https://www.scopus.com/inward/record.uri?eid=2-s2.0-85183460925&amp;doi=10.13182%2fPSA21-34388&amp;partnerID=40&amp;md5=35612b6d1dd66ade6d9311c7c0c9fa42"/>
  </r>
  <r>
    <s v="Scopus_508"/>
    <b v="1"/>
    <s v="Adversarial Generation of Temporal Data: A Critique on Fidelity of Synthetic Data"/>
    <x v="0"/>
    <s v="Debnath A.; Gupta N.; Waghmare G.; Wadhwa H.; Asthana S.; Arora A."/>
    <s v="Adversarial temporal generation; Fidelity; Time series"/>
    <s v="Generative modelling for temporal data has seen a paradigm shift from autoregressive to adversarial models. Adversarial generation algorithms have proven to be more efficient in capturing the complex temporal correlations that the simplistic autoregressive model could not. Albeit, high-fidelity remains a concern even for adversarial modelling. The generation of high-fidelity data requires the model to have three strengths: capture feature correlations, model long-term dependencies, and scalability in dimensions. This paper analyzes these strengths on the existing methods of adversarial temporal generation regarding the fidelity of synthetic data. Towards this, we evaluate different algorithms for adversarial temporal generation on five different datasets of varying dynamics (long-term vs. short-term dependency) and dimensionality. We conclude by discussing gaps in the literature and future directions for high fidelity temporal data generation through adversarial methods. © 2021, Springer Nature Switzerland AG."/>
    <x v="0"/>
    <m/>
    <x v="2"/>
    <s v="C-RNN-GAN, RCGAN, TimeGAN, DoppelGANger"/>
    <x v="0"/>
    <m/>
    <m/>
    <n v="2021"/>
    <n v="0"/>
    <s v="https://www.scopus.com/inward/record.uri?eid=2-s2.0-85126194460&amp;doi=10.1007%2f978-3-030-93736-2_24&amp;partnerID=40&amp;md5=914cda18f9a2aabe3c94a4da5af7b582"/>
  </r>
  <r>
    <s v="Scopus_509"/>
    <b v="1"/>
    <s v="Toward Data Augmentation and Interpretation in Sensor-Based Fine-Grained Hand Activity Recognition"/>
    <x v="1"/>
    <s v="Luo J.; Li X.; Younes R."/>
    <s v="Activity recognition; Data augmentation; Deep learning; GAN"/>
    <s v="Recognizing fine-grained hand activities has widely attracted the research community’s attention in recent years. However, rather than enriched sen-sor-based datasets of whole-body activities, there are limited data available for acceler-ator-based fine-grained hand activities. In this paper, we propose a purely convolution-based Generative Adversarial Networks (GAN) approach for data augmentation on accelerator-based temporal data of fine-grained hand activities. The approach consists of 2D-Convolution discriminator and 2D-Transposed-Convolution generator that are shown capable of learning the distribution of re-shaped sensor-based data and generating synthetic instances that well reserve the cross-axis co-relation. We evaluate the usability of synthetic data by expanding existing datasets and improving the state-of-the-art classifier’s test accuracy. The in-nature unreadable sensor-based data is interpreted by introducing visualization methods including axis-wise heatmap and model-oriented decision explanation. The experiments show that our approach can effectively improve the classifier’s test accuracy by GAN-based data augmentation while well preserving the authenticity of synthetic data. © 2021, Springer Nature Singapore Pte Ltd."/>
    <x v="1"/>
    <m/>
    <x v="1"/>
    <m/>
    <x v="0"/>
    <m/>
    <m/>
    <n v="2021"/>
    <n v="1"/>
    <s v="https://www.scopus.com/inward/record.uri?eid=2-s2.0-85102725953&amp;doi=10.1007%2f978-981-16-0575-8_3&amp;partnerID=40&amp;md5=4aef50e74aea0d1e8d680c5f29f4898f"/>
  </r>
  <r>
    <s v="Scopus_510"/>
    <b v="1"/>
    <s v="Pooling data improves multimodel idf estimates over median-based idf estimates: Analysis over the susquehanna and florida"/>
    <x v="1"/>
    <s v="Srivastava A.K.; Grotjahn R.; Ullrich P.A.; Sadegh M."/>
    <s v="Atmosphere; Climate change; Extreme events; Hydrology; Hydrometeorology; Model evaluation/performance; Regional models; Statistical techniques; Watersheds"/>
    <s v="Traditional multimodel methods for estimating future changes in precipitation intensity, duration, and frequency (IDF) curves rely on mean or median of models’ IDF estimates. Such multimodel estimates are impaired by large estimation uncertainty, shadowing their efficacy in planning efforts. Here, assuming that each climate model is one representation of the underlying data generating process, i.e., the Earth system, we propose a novel extension of current methods through pooling model data: (i) evaluate performance of climate models in simulating the spatial and temporal variability of the observed annual maximum precipitation (AMP), (ii) bias-correct and pool historical and future AMP data of reasonably performing models, and (iii) compute IDF estimates in a nonstationary framework from pooled historical and future model data. Pooling enhances fitting of the extreme value distribution to the data and assumes that data from reasonably performing models represent samples from the ‘‘true’’ underlying data generating distribution. Through Monte Carlo simulations with synthetic data, we show that return periods derived from pooled data have smaller biases and lesser uncertainty than those derived from ensembles of individual model data. We apply this method to NA-CORDEX models to estimate changes in 24-h precipitation intensity–frequency (PIF) estimates over the Susquehanna watershed and Florida peninsula. Our approach identifies significant future changes at more stations compared to median-based PIF estimates. The analysis suggests that almost all stations over the Susquehanna and at least two-thirds of the stations over the Florida peninsula will observe significant increases in 24-h precipitation for 2–100-yr return periods. Ó 2021 American Meteorological Society."/>
    <x v="1"/>
    <m/>
    <x v="1"/>
    <m/>
    <x v="0"/>
    <m/>
    <m/>
    <n v="2021"/>
    <n v="16"/>
    <s v="https://www.scopus.com/inward/record.uri?eid=2-s2.0-85117705203&amp;doi=10.1175%2fJHM-D-20-0180.1&amp;partnerID=40&amp;md5=d35ca8095aafd9f4e16838bdd70595c3"/>
  </r>
  <r>
    <s v="Scopus_511"/>
    <b v="1"/>
    <s v="Stochastic synthetic data generation for electric net load and its application"/>
    <x v="0"/>
    <s v="Liu M.V.; Reed P.M.; Anderson C.L."/>
    <s v=""/>
    <s v="The increasing integration of renewable energy in electric power systems focuses attention on realistic representation of “net load” because it aggregates the information from both demand and the renewable supply side; net load is the remaining demand that must be met by non-renewable resources. However, the net load data is not readily accessible because of cost, privacy and security concerns. Furthermore, even if historical data is available, multiple stochastic scenarios are often needed for a wide range of power system applications. To address these issues, this paper proposes a stochastic synthetic net load profile generation approach. A seasonal detrending technique is combined with the modified Fractional Gaussian Noise method to deal with the complex multi-periodic seasonal trends in the net load profile. A thorough statistical validation and temporal correlation check are performed to show the quality of the synthetic data. The benefits of the synthetic data are demonstrated by a microgrid energy management problem. © 2021 IEEE Computer Society. All rights reserved."/>
    <x v="0"/>
    <s v="Energy"/>
    <x v="3"/>
    <m/>
    <x v="1"/>
    <b v="1"/>
    <m/>
    <n v="2021"/>
    <n v="1"/>
    <s v="https://www.scopus.com/inward/record.uri?eid=2-s2.0-85108345939&amp;partnerID=40&amp;md5=415b9d4c0b2d3a51ed1fc70ad25f0d5d"/>
  </r>
  <r>
    <s v="Scopus_513"/>
    <b v="1"/>
    <s v="Generating Multi-type Temporal Sequences to Mitigate Class-Imbalanced Problem"/>
    <x v="0"/>
    <s v="Jiang L.; Sadghiani N.S.; Tao Z.; Cohen A."/>
    <s v="Generative adversarial network; Multi-type sequences; Reinforcement learning; Temporal events"/>
    <s v="From the ad network standpoint, a user’s activity is a multi-type sequence of temporal events consisting of event types and time intervals. Understanding user patterns in ad networks has received increasing attention from the machine learning community. Particularly, the problems of fraud detection, Conversion Rate (CVR), and Click-Through Rate (CTR) prediction are of interest. However, the class imbalance between major and minor classes in these tasks can bias a machine learning model leading to poor performance. This study proposes using two multi-type (continuous and discrete) training approaches for GANs to deal with the limitations of traditional GANs in passing the gradient updates for discrete tokens. First, we used the Reinforcement Learning (RL)-based training approach and then, an approximation of the multinomial distribution parameterized in terms of the softmax function (Gumble-Softmax). Our extensive experiments based on synthetic data have shown the trained generator can generate sequences with desired properties measured by multiple criteria. © 2021, Springer Nature Switzerland AG."/>
    <x v="0"/>
    <s v="Advertisment"/>
    <x v="3"/>
    <s v="GAN"/>
    <x v="2"/>
    <b v="1"/>
    <m/>
    <n v="2021"/>
    <n v="0"/>
    <s v="https://www.scopus.com/inward/record.uri?eid=2-s2.0-85115678933&amp;doi=10.1007%2f978-3-030-86514-6_9&amp;partnerID=40&amp;md5=9539818391f1fba0c6a409a19da53572"/>
  </r>
  <r>
    <s v="Scopus_514"/>
    <b v="1"/>
    <s v="Data Augmentation for Short-Term Time Series Prediction with Deep Learning"/>
    <x v="1"/>
    <s v="Flores A.; Tito-Chura H.; Apaza-Alanoca H."/>
    <s v="Data augmentation; Deep learning; Jittering; Time series prediction; Time-warping"/>
    <s v="In this paper, a hybrid data augmentation technique for short-term time series prediction is proposed in order to overcome the underfitting problem in deep learning models based on recurrent neural networks such as Long Short-Term Memory (LSTM) and Gated Recurrent Unit (GRU). The proposal hybrid technique consists of the combination of two basic data augmentation techniques that are generally used for time series classification, these are: time-warping and jittering. Time-warping allows the generation of synthetic data between each pair of values in the time series, extending its length, while jittering allows the synthetic data generated to be non-linear. To evaluate the proposal technique, it’s experimented with three non-seasonal short-term time series of Perú: CO2 emissions per capita, renewable energy consumption and Covid-19 positive cases, it is considered that predicting non-seasonal time series is more difficult than seasonal ones. The results show that the regression models based on recurrent neural networks using the selected time series with data augmentation improve results between 16.318% and 42.1426%. © 2021, The Author(s), under exclusive license to Springer Nature Switzerland AG."/>
    <x v="1"/>
    <m/>
    <x v="1"/>
    <m/>
    <x v="0"/>
    <m/>
    <m/>
    <n v="2021"/>
    <n v="11"/>
    <s v="https://www.scopus.com/inward/record.uri?eid=2-s2.0-85109163600&amp;doi=10.1007%2f978-3-030-80126-7_36&amp;partnerID=40&amp;md5=17062ecd9bc007129a962abbfba7eef0"/>
  </r>
  <r>
    <s v="Scopus_515"/>
    <b v="0"/>
    <s v="21st European Conference on Machine Learning and Principles and Practice of Knowledge Discovery in Databases, ECML PKDD 2021"/>
    <x v="2"/>
    <s v=""/>
    <s v=""/>
    <s v="The proceedings contain 103 papers. The special focus in this conference is on Machine Learning and Principles and Practice of Knowledge Discovery in Databases. The topics include: Differentially Private Learning from Label Proportions; approaches to Uncertainty Quantification in Federated Deep Learning; optimized Federated Learning on Class-Biased Distributed Data Sources; splitting Algorithms for Federated Learning; migrating Models: A Decentralized View on Federated Learning; the Effects of Randomness on the Stability of Node Embeddings; graph Homomorphism Features: Why Not Sample?; neural Maximum Independent Set; fea2Fea: Exploring Structural Feature Correlations via Graph Neural Networks; interpretable Models via Pairwise Permutations Algorithm; Web Image Context Extraction with Graph Neural Networks and Sentence Embeddings on the DOM Tree; Towards Mining Generalized Patterns from RDF Data and a Domain Ontology; homological Time Series Analysis of Sensor Signals from Power Plants; continuous-Discrete Recurrent Kalman Networks for Irregular Time Series; adversarial Generation of Temporal Data: A Critique on Fidelity of Synthetic Data; Towards Precomputed 1D-Convolutional Layers for Embedded FPGAs; embedded Face Recognition for Personalized Services in the Assistive Robotics; FLight: FPGA Acceleration of Lightweight DNN Model Inference in Industrial Analytics; exploring Cell-Based Neural Architectures for Embedded Systems; Design Space Exploration of Time, Energy, and Error Rate Trade-offs for CNNs Using Accuracy-Programmable Instruction Set Processors; a Classification of Anomaly Explanation Methods; ultra-low Power Machinery Fault Detection Using Deep Neural Networks; SPNC: Fast Sum-Product Network Inference; towards Addressing Noise and Static Variations of Analog Computations Using Efficient Retraining; The Next Frontier: AI We Can Really Trust; this Looks Like That, Because.. Explaining Prototypes for Interpretable Image Recognition; explanations for Network Embedding-Based Link Predictions."/>
    <x v="1"/>
    <m/>
    <x v="1"/>
    <m/>
    <x v="0"/>
    <m/>
    <m/>
    <n v="2021"/>
    <n v="0"/>
    <s v="https://www.scopus.com/inward/record.uri?eid=2-s2.0-85126267642&amp;partnerID=40&amp;md5=ed24d4f52accf22bee0876ff40d85629"/>
  </r>
  <r>
    <s v="Scopus_516"/>
    <b v="1"/>
    <s v="Probabilistic approach to geomagnetic field modelling of data with age uncertainties and post-depositional magnetisations"/>
    <x v="1"/>
    <s v="Nilsson A.; Suttie N."/>
    <s v="Archaeomagnetism; Geomagnetic field; Palaeomagnetism; Palaeosecular variation"/>
    <s v="Holocene geomagnetic field models are used to study processes in Earth's core, millennial scale variations in solar activity and to relatively date geological and archaeological archives. Constructing models from magnetic field directions and intensities stored in archaeological artefacts, igneous rocks and sediment records is challenging due to the sparse data distribution and the large chronological and magnetic uncertainties associated with the data. In addition, data from sediment records are further complicated by the effects of post-depositional remanent magnetisations (pDRMs) that lead to a magnetic signal which is smoothed and offset in time. Here we present a new probabilistic modelling approach that addresses these problems by co-estimating the geomagnetic field and the age of the data as well as accounting for the effects of pDRM and systematic directional errors in the sedimentary data. The use of a flexible Student's t-distribution in the likelihood function removes the need for outlier rejection which may otherwise lead to excessive smoothing of the model when applied to data with uncertain ages. A final ensemble of models is obtained through Hamiltonian Monte Carlo simulation of the posterior distribution. The modelling approach is tested and evaluated using synthetic data generated from the prior with an equivalent spatial and temporal distribution to the real data and corrupted with realistic noise. © 2021 The Author(s)"/>
    <x v="1"/>
    <m/>
    <x v="1"/>
    <m/>
    <x v="0"/>
    <m/>
    <m/>
    <n v="2021"/>
    <n v="12"/>
    <s v="https://www.scopus.com/inward/record.uri?eid=2-s2.0-85107264360&amp;doi=10.1016%2fj.pepi.2021.106737&amp;partnerID=40&amp;md5=1d3bfe685ecb99883cb6500e71f2aa18"/>
  </r>
  <r>
    <s v="Scopus_517"/>
    <b v="1"/>
    <s v="Depth Estimation for Colonoscopy Images with Self-supervised Learning from Videos"/>
    <x v="1"/>
    <s v="Cheng K.; Ma Y.; Sun B.; Li Y.; Chen X."/>
    <s v="Colonoscopy; Depth estimation; Self-supervised learning; Temporal consistency; Videos"/>
    <s v="Depth estimation in colonoscopy images provides geometric clues for downstream medical analysis tasks, such as polyp detection, 3D reconstruction, and diagnosis. Recently, deep learning technology has made significant progress in monocular depth estimation for natural scenes. However, without sufficient ground truth of dense depth maps for colonoscopy images, it is significantly challenging to train deep neural networks for colonoscopy depth estimation. In this paper, we propose a novel approach that makes full use of both synthetic data and real colonoscopy videos. We use synthetic data with ground truth depth maps to train a depth estimation network with a generative adversarial network model. Despite the lack of ground truth depth, real colonoscopy videos are used to train the network in a self-supervision manner by exploiting temporal consistency between neighboring frames. Furthermore, we design a masked gradient warping loss in order to ensure temporal consistency with more reliable correspondences. We conducted both quantitative and qualitative analysis on an existing synthetic dataset and a set of real colonoscopy videos, demonstrating the superiority of our method on more accurate and consistent depth estimation for colonoscopy images. © 2021, Springer Nature Switzerland AG."/>
    <x v="1"/>
    <m/>
    <x v="1"/>
    <m/>
    <x v="0"/>
    <m/>
    <m/>
    <n v="2021"/>
    <n v="11"/>
    <s v="https://www.scopus.com/inward/record.uri?eid=2-s2.0-85116428447&amp;doi=10.1007%2f978-3-030-87231-1_12&amp;partnerID=40&amp;md5=7076fd0e240e89bb6c5aace8d0976687"/>
  </r>
  <r>
    <s v="Scopus_518"/>
    <b v="1"/>
    <s v="Stochastic gas signal generator: Training, generation and extrapolation of time series related to gas species"/>
    <x v="0"/>
    <s v="Alexiou A.; Truetsch F.; Preiwisch S.; Schenk J."/>
    <s v="Biogas; Calorific value tracking; Entropy; Gas tracking; Markov chains; Natural gas; Probabilistic signal model; Signal generation; Stochastic process"/>
    <s v="When sampling physical properties of natural gas transported within natural gas distribution grids, like the gas species concentrations or thereof dependent properties like the standard density, alternatively to gas tracking realized by numerical simulations, sensor-based gas tracking becomes feasible. Thus sampled time series are processed to determine the transit times and fractions of gas that is originating from sampled upstream nodes, e.g. gas entry nodes, and that is contributing to the sampled gas of downstream nodes, consumed by gas customers at exit nodes. Such time series appropriate for sensor-based gas tracking are rare, since sensor-based gas tracking is still in an early stage of development. And for the development of signal processing techniques around sensor-based gas tracking more such data is required. To bridge that gap, we are introducing a probabilistic signal model and a system model for the generation of synthetic datasets. We consider the characteristics of the sampling process as well as deterministic transmission properties of natural gas distribution grids. With our approach, the generation of complete sets of data representing gas compositions corresponding to specific types of gas, e.g. high calorific natural gas or upgraded biogas etc., is feasible. The resulting datasets exhibit high statistical and visual similarities to real-world data sets obtained by sampling gas along gas distribution grid nodes. Synthetic data, generated for virtual upstream nodes, is extrapolated to downstream (customer or exit) nodes, taking the transmission characteristics of natural gas distribution grids into consideration. Thus derived upstream and downstream node data sets can be seamlessly taken for the evaluation of signal processing methods around sensor-based gas tracking. © 2019, Springer-Verlag GmbH Germany, part of Springer Nature."/>
    <x v="0"/>
    <s v="Energy"/>
    <x v="3"/>
    <m/>
    <x v="1"/>
    <b v="1"/>
    <m/>
    <n v="2021"/>
    <n v="1"/>
    <s v="https://www.scopus.com/inward/record.uri?eid=2-s2.0-85075919687&amp;doi=10.1007%2fs12667-019-00367-7&amp;partnerID=40&amp;md5=68859f40e49dca64ee4178bb44d05d4b"/>
  </r>
  <r>
    <s v="Scopus_519"/>
    <b v="1"/>
    <s v="Context-dependent networks in multivariate time series: Models, methods, and risk bounds in high dimensions"/>
    <x v="1"/>
    <s v="Zheng L.; Raskutti G.; Willett R.; Mark B."/>
    <s v="Annotated event data; Autoregressive time series; Compositional data; Context-dependent network; High-dimensional generalized linear models"/>
    <s v="High-dimensional autoregressive generalized linear models arise naturally for capturing how current events trigger or inhibit future events, such as activity by one member of a social network can affect the future activities of his or her neighbors. While past work has focused on estimating the underlying network structure based solely on the times at which events occur on each node of the network, this paper examines the more nuanced problem of estimating context-dependent networks that reflect how features associated with an event (such as the content of a social media post) modulate the strength of influences among nodes. Specifically, we leverage ideas from compositional time series and regularization methods in machine learning to conduct context-dependent network estimation for high-dimensional autoregressive time series of annotated event data. Two models and corresponding estimators are considered in detail: an autoregressive multinomial model suited to categorical features and a logistic-normal model suited to features with mixed membership in different categories. Importantly, the logistic-normal model leads to a convex negative log-likelihood objective and captures dependence across categories. We provide theoretical guarantees for both estimators that are supported by simulations. We further validate our methods and demonstrate the advantages and disadvantages of both approaches through two real data examples and a synthetic data-generating model. Finally, a mixture approach enjoying both approaches’ merits is proposed and illustrated on synthetic and real data examples. © 2021 Lili Zheng, Garvesh Raskutti, Rebecca Willett, Benjamin Mark."/>
    <x v="1"/>
    <m/>
    <x v="1"/>
    <m/>
    <x v="0"/>
    <m/>
    <m/>
    <n v="2021"/>
    <n v="0"/>
    <s v="https://www.scopus.com/inward/record.uri?eid=2-s2.0-85117018781&amp;partnerID=40&amp;md5=f514cae8ee493590a06e2812a63cadc8"/>
  </r>
  <r>
    <s v="Scopus_520"/>
    <b v="1"/>
    <s v="Hardware Failure Prediction on Imbalanced Times Series Data: Generation of Artificial Data Using Gaussian Process and Applying LSTMFCN to Predict Broken Hardware"/>
    <x v="0"/>
    <s v="Rücker N.; Pflüger L.; Maier A."/>
    <s v="Gaussian process regression; Hardware failure prediction; Machine learning; Time series classification"/>
    <s v="Magnetic resonance imaging (MRI) systems and their continuous, failure-free operation is crucial for high-quality diagnostics and seamless workflows. One important hardware component is coils as they detect the magnetic signal. Before every MRI scan, several image features are captured which represent the used coil’s condition. These image features recorded over time are used to train machine learning models for classification of coils into normal and broken coils for faster and easier maintenance. The state-of-the-art techniques for classification of time series involve different kinds of neural networks. We leveraged sequential data and trained three models, long short-term memory (LSTM), fully convolutional network (FCN), and the combination of those called LSTMFCN as reported by Karim et al. (IEEE access 6:1662–1669, 2017). We found LSTMFCN to combine the benefits of LSTM and FCN. Thus, we achieved the highest F1-score of 87.45% and the highest accuracy of 99.35% using LSTMFCN. Furthermore, we tackled the high data imbalance of only 2.1% data collected from broken coils by training a Gaussian process (GP) regressor and adding predicted sequences as artificial samples to our broken labelled data. Adding 40 synthetic samples increased the classification results of LSTMFCN to an F1-score of 92.30% and accuracy of 99.83%. Thus, MRI head/neck coils can be classified normal or broken by training a LSTMFCN on image features, successfully. Augmenting the data using GP-generated samples can improve the performance even further. © 2021, The Author(s)."/>
    <x v="2"/>
    <m/>
    <x v="1"/>
    <m/>
    <x v="0"/>
    <m/>
    <m/>
    <n v="2021"/>
    <n v="6"/>
    <s v="https://www.scopus.com/inward/record.uri?eid=2-s2.0-85098982463&amp;doi=10.1007%2fs10278-020-00411-4&amp;partnerID=40&amp;md5=77a5b3017d3653a90300faf8b8ad9941"/>
  </r>
  <r>
    <s v="Scopus_521"/>
    <b v="0"/>
    <s v="BICOD 2021 - Proceedings of the British International Conference on Databases 2021"/>
    <x v="2"/>
    <s v=""/>
    <s v=""/>
    <s v="The proceedings contain 7 papers. The topics discussed include: a NoSQL, open source MMDMS; mapping DMN to PDM to enable optimizations; generating synthetic data for DNA Origami-based information storage systems; detecting temporal dependencies in data; efficient external sorting in DuckDB; homoiconicity for end-to-end machine learning with BOSS; and applying the shuffle model of differential privacy to vector aggregation."/>
    <x v="1"/>
    <m/>
    <x v="1"/>
    <m/>
    <x v="0"/>
    <m/>
    <m/>
    <n v="2021"/>
    <n v="0"/>
    <s v="https://www.scopus.com/inward/record.uri?eid=2-s2.0-85134307198&amp;partnerID=40&amp;md5=da7322742c552f4022098335053158d6"/>
  </r>
  <r>
    <s v="Scopus_522"/>
    <b v="1"/>
    <s v="Practical considerations for measuring the effective reproductive number, Rt"/>
    <x v="1"/>
    <s v="Gostic K.M.; McGough L.; Baskerville E.B.; Abbott S.; Joshi K.; Tedijanto C.; Kahn R.; Niehus R.; Hay J.A.; De Salazar P.M.; Hellewell J.; Meakin S.; Munday J.D.; Bosse N.I.; Sherrat K.; Thompson R.N.; White L.F.; Huisman J.S.; Scire J.; Bonhoeffer S.; Stadler T.; Wallinga J.; Funk S.; Lipsitch M.; Cobey S."/>
    <s v=""/>
    <s v="Estimation of the effective reproductive number Rt is important for detecting changes in disease transmission over time. During the Coronavirus Disease 2019 (COVID-19) pandemic, policy makers and public health officials are using Rt to assess the effectiveness of interventions and to inform policy. However, estimation of Rt from available data presents several challenges, with critical implications for the interpretation of the course of the pandemic. The purpose of this document is to summarize these challenges, illustrate them with examples from synthetic data, and, where possible, make recommendations. For near real-time estimation of Rt, we recommend the approach of Cori and colleagues, which uses data from before time t and empirical estimates of the distribution of time between infections. Methods that require data from after time t, such as Wallinga and Teunis, are conceptually and methodologically less suited for near real-time estimation, but may be appropriate for retrospective analyses of how individuals infected at different time points contributed to the spread. We advise caution when using methods derived from the approach of Bettencourt and Ribeiro, as the resulting Rt estimates may be biased if the underlying structural assumptions are not met. Two key challenges common to all approaches are accurate specification of the generation interval and reconstruction of the time series of new infections from observations occurring long after the moment of transmission. Naive approaches for dealing with observation delays, such as subtracting delays sampled from a distribution, can introduce bias. We provide suggestions for how to mitigate this and other technical challenges and highlight open problems in Rt estimation. © 2020 Gostic et al. This is an open access article distributed under the terms of the Creative Commons Attribution License, which permits unrestricted use, distribution, and reproduction in any medium, provided the original author and source are credited."/>
    <x v="1"/>
    <m/>
    <x v="1"/>
    <m/>
    <x v="0"/>
    <m/>
    <m/>
    <n v="2020"/>
    <n v="273"/>
    <s v="https://www.scopus.com/inward/record.uri?eid=2-s2.0-85097684474&amp;doi=10.1371%2fjournal.pcbi.1008409&amp;partnerID=40&amp;md5=1a9b5c8345d9298e16f0ada0eb4c4ae6"/>
  </r>
  <r>
    <s v="Scopus_523"/>
    <b v="1"/>
    <s v="Synthetic Data Generation System for AI-Based Diabetic Foot Diagnosis"/>
    <x v="0"/>
    <s v="Hyun J.; Lee Y.; Son H.M.; Lee S.H.; Pham V.; Park J.U.; Chung T.-M."/>
    <s v="Data synthesis; Diabetic foot ulcer; Machine learning"/>
    <s v="The paucity of readily available medical data poses a major challenge for the development of AI (artificial intelligence)-based healthcare applications and devices. To aid in overcoming this challenge, we propose a sensor-based medical time series data synthesis system especially designed for the training of diabetic foot diagnosis models. The proposed system utilizes statistical methods, augmentation techniques, and the NeuralProphet model to accomplish its purpose while still maintaining medical validity. Our results show that the generated synthetic time series data follow the trends and tendencies of real data. We also verify our work using machine learning-based clustering. By successfully clustering the synthetic data generated by our proposed system, we prove that our system is capable of meeting its objectives. © 2021, The Author(s), under exclusive licence to Springer Nature Singapore Pte Ltd."/>
    <x v="0"/>
    <s v="Health"/>
    <x v="0"/>
    <s v="Prophet"/>
    <x v="0"/>
    <m/>
    <m/>
    <n v="2021"/>
    <n v="5"/>
    <s v="https://www.scopus.com/inward/record.uri?eid=2-s2.0-85125293792&amp;doi=10.1007%2fs42979-021-00667-9&amp;partnerID=40&amp;md5=d660edc5a079d63967874f869cf0ca0f"/>
  </r>
  <r>
    <s v="Scopus_524"/>
    <b v="1"/>
    <s v="Multi-level stochastic refinement for complex time series and fields: A data-driven approach"/>
    <x v="1"/>
    <s v="Sinhuber M.; Friedrich J.; Grauer R.; Wilczek M."/>
    <s v="stochastic refinement; synthetic data; turbulence models"/>
    <s v="Spatio-temporally extended nonlinear systems often exhibit a remarkable complexity in space and time. In many cases, extensive datasets of such systems are difficult to obtain, yet needed for a range of applications. Here, we present a method to generate synthetic time series or fields that reproduce statistical multi-scale features of complex systems. The method is based on a hierarchical refinement employing transition probability density functions (PDFs) from one scale to another. We address the case in which such PDFs can be obtained from experimental measurements or simulations and then used to generate arbitrarily large synthetic datasets. The validity of our approach is demonstrated at the example of an experimental dataset of high Reynolds number turbulence. © 2021 The Author(s). Published by IOP Publishing Ltd on behalf of the Institute of Physics and Deutsche Physikalische Gesellschaft."/>
    <x v="1"/>
    <m/>
    <x v="1"/>
    <m/>
    <x v="0"/>
    <m/>
    <m/>
    <n v="2021"/>
    <n v="7"/>
    <s v="https://www.scopus.com/inward/record.uri?eid=2-s2.0-85109279411&amp;doi=10.1088%2f1367-2630%2fabe60e&amp;partnerID=40&amp;md5=7db7919fb1bd13fad430de68c7b17b84"/>
  </r>
  <r>
    <s v="Scopus_525"/>
    <b v="1"/>
    <s v="Monte Carlo model validation of a detector system used for Positron Emission Particle Tracking"/>
    <x v="1"/>
    <s v="Herald M.; Wheldon T.; Windows-Yule C."/>
    <s v="Experimental validation; GATE; Monte Carlo; PEPT; PET; Radiation detection"/>
    <s v="The spatiotemporal resolution of Lagrangian particle trajectories captured using Positron Emission Particle Tracking (PEPT) is difficult to predict prior to experimentation, since this relies on the detector systems, source activity distribution, and experimental apparatus. However, understanding the limitations of an experiment is crucial to quantifying error and ensuring that the captured trajectories reveal phenomena of interest in enough detail for meaningful analysis. These factors are especially important in PEPT experiments since this technique is applied to image opaque systems lacking optical access for complementary measurement techniques, such as Particle Image Velocimetry. Using the Monte Carlo simulator Geant4 Application for Tomographic Emission (GATE), a computational model of the ADAC/Phillips Forte, a detector system used at the Positron Imaging Centre (PIC) for PEPT studies, is created and validated against experiments testing the spatial resolution, sensitivity, scatter fraction, and count-rates following National Electronic Manufactures Association standards. In this work, fluorine-18 sources and experimental geometries are recreated, generating synthetic data analogous to experimentally acquired data. Over all experiments and activities tested, this GATE model reports agreement to within 1%–10% of experiments. In the future, this model is expected to be used by the PIC to conduct feasibility studies of potential experiments. Further, optimization of experiments can now be conducted without expending the considerable time and resources required for physical experimentation, representing a major improvement of the PIC's PEPT modeling capabilities. © 2021 Elsevier B.V."/>
    <x v="1"/>
    <m/>
    <x v="1"/>
    <m/>
    <x v="0"/>
    <m/>
    <m/>
    <n v="2021"/>
    <n v="15"/>
    <s v="https://www.scopus.com/inward/record.uri?eid=2-s2.0-85099777176&amp;doi=10.1016%2fj.nima.2021.165073&amp;partnerID=40&amp;md5=ce36581ab2812772ff8ea07eb464bf35"/>
  </r>
  <r>
    <s v="Scopus_527"/>
    <b v="1"/>
    <s v="Four-dimensional chromosome structure prediction"/>
    <x v="1"/>
    <s v="Highsmith M.; Cheng J."/>
    <s v="Computational biology; Genome; Genomics; Hi-C; Machine learning"/>
    <s v="Chromatin conformation plays an important role in a variety of genomic processes, including genome replication, gene expression, and gene methylation. Hi-C data is frequently used to analyze structural features of chromatin, such as AB compartments, topologically associated domains, and 3D structural models. Recently, the genomics community has displayed growing interest in chromatin dynamics. Here, we present 4DMax, a novel method, which uses time-series Hi-C data to predict dynamic chromosome conformation. Using both synthetic data and real time-series Hi-C data from processes, such as induced pluripotent stem cell reprogramming and cardiomyocyte differentiation, we construct smooth four-dimensional models of individual chromosomes. These predicted 4D models effectively interpolate chromatin position across time, permitting prediction of unknown Hi-C contact maps at intermittent time points. Furthermore, 4DMax correctly recovers higher order features of chromatin, such as AB compartments and topologically associated domains, even at time points where Hi-C data is not made available to the algorithm. Contact map predictions made using 4DMax outperform naïve numerical interpolation in 87.7% of predictions on the induced pluripotent stem cell dataset. A/B compartment profiles derived from 4DMax interpolation showed higher similarity to ground truth than at least one profile generated from a neighboring time point in 100% of induced pluripotent stem cell experiments. Use of 4DMax may alleviate the cost of expensive Hi-C experiments by interpolating intermediary time points while also providing valuable visualization of dynamic chromatin changes. © 2021 by the authors. Licensee MDPI, Basel, Switzerland."/>
    <x v="1"/>
    <m/>
    <x v="1"/>
    <m/>
    <x v="0"/>
    <m/>
    <m/>
    <n v="2021"/>
    <n v="4"/>
    <s v="https://www.scopus.com/inward/record.uri?eid=2-s2.0-85114556017&amp;doi=10.3390%2fijms22189785&amp;partnerID=40&amp;md5=0f1997211863ac91a843939f2a11d19a"/>
  </r>
  <r>
    <s v="Scopus_528"/>
    <b v="1"/>
    <s v="Data Generation for Rare Transient Events: A Generative Adversarial Network Approach"/>
    <x v="0"/>
    <s v="Ma R.; Eftekharnejad S."/>
    <s v="Generative Adversarial Networks; Imbalanced data; Synthetic data generation; Transient stability assessment"/>
    <s v="Real-time Transient Stability Assessment (TSA) is essential for prompt control decisions that lead to a stable power system. With the wide deployment of Phasor Measurement Units (PMUs) in power grids, data-driven TSA approaches, particularly those based on machine learning (ML) techniques, have become increasingly relevant in recent years. Within cycles, the well-trained ML-based TSA classifiers enable accurately assessing the post-fault transient stability of a power system. However, events that lead to transient instability are rare. Hence, the training datasets used by ML-based classifiers are highly imbalanced, challenging the accuracy of these methods. An imbalanced dataset, where the number of unstable samples is significantly lower than the number of stable samples, will result in an inaccurate and biased classifier. To address the problem of imbalanced data, the Generative Adversarial Network (GAN) is utilized to generate synthetic unstable datasets by learning from the real unstable transient data, with a goal to balance the distribution of the stable and unstable datasets. To learn the spatial and temporal correlations of the PMU data, a Recurrent Neural Network (RNN) and the correlation loss are utilized to construct the GAN model. Comparison with other data resampling methods demonstrates that the developed GAN model addresses the problem of an imbalanced training dataset, and results in more accurate machine learning-based algorithms for TSA. © 2021 IEEE."/>
    <x v="0"/>
    <s v="Energy"/>
    <x v="0"/>
    <s v="GAN"/>
    <x v="0"/>
    <m/>
    <m/>
    <n v="2021"/>
    <n v="4"/>
    <s v="https://www.scopus.com/inward/record.uri?eid=2-s2.0-85121708277&amp;doi=10.1109%2fIAS48185.2021.9677417&amp;partnerID=40&amp;md5=9f3da8470ffc484af34672f331d10112"/>
  </r>
  <r>
    <s v="Scopus_529"/>
    <b v="1"/>
    <s v="A statistical approach for tracking clonal dynamics in cancer using longitudinal next-generation sequencing data"/>
    <x v="1"/>
    <s v="Vavoulis D.V.; Cutts A.; Taylor J.C.; Schuh A."/>
    <s v=""/>
    <s v="Motivation: Tumours are composed of distinct cancer cell populations (clones), which continuously adapt to their local micro-environment. Standard methods for clonal deconvolution seek to identify groups of mutations and estimate the prevalence of each group in the tumour, while considering its purity and copy number profile. These methods have been applied on cross-sectional data and on longitudinal data after discarding information on the timing of sample collection. Two key questions are how can we incorporate such information in our analyses and is there any benefit in doing so? Results: We developed a clonal deconvolution method, which incorporates explicitly the temporal spacing of longitudinally sampled tumours. By merging a Dirichlet Process Mixture Model with Gaussian Process priors and using as input a sequence of several sparsely collected samples, our method can reconstruct the temporal profile of the abundance of any mutation cluster supported by the data as a continuous function of time. We benchmarked our method on whole genome, whole exome and targeted sequencing data from patients with chronic lymphocytic leukaemia, on liquid biopsy data from a patient with melanoma and on synthetic data and we found that incorporating information on the timing of tissue collection improves model performance, as long as data of sufficient volume and complexity are available for estimating free model parameters. Thus, our approach is particularly useful when collecting a relatively long sequence of tumour samples is feasible, as in liquid cancers (e.g. leukaemia) and liquid biopsies. © 2020 The Author(s). Published by Oxford University Press."/>
    <x v="1"/>
    <m/>
    <x v="1"/>
    <m/>
    <x v="0"/>
    <m/>
    <m/>
    <n v="2021"/>
    <n v="7"/>
    <s v="https://www.scopus.com/inward/record.uri?eid=2-s2.0-85105691551&amp;doi=10.1093%2fbioinformatics%2fbtaa672&amp;partnerID=40&amp;md5=63a72146b88fba8d6c9f0e764909e0be"/>
  </r>
  <r>
    <s v="Scopus_531"/>
    <b v="1"/>
    <s v="Scalable spatio-temporal indexing and querying over a document-oriented NoSQL store"/>
    <x v="1"/>
    <s v="Koutroumanis N.; Doulkeridis C."/>
    <s v=""/>
    <s v="In this paper, we provide an in-depth study of the performance of spatio-temporal queries in document-oriented NoSQL stores. Existing NoSQL stores provide limited support for spatial data and (quite often) no native support for spatio-temporal data. As a result, the performance of query execution over large collections of spatio-temporal data is often suboptimal. We present an approach for indexing spatio-temporal data, which is applicable to any NoSQL store that provides key-based access to data without modifications to its code, and we show how to generate data partitions that preserve data locality. Moreover, we show the impact of indexing and partitioning on the number of cluster nodes that serve a query, and we discuss the advantages and disadvantages for different applications. We adopt a methodology for the evaluation of spatio-temporal range queries, which can serve as a benchmark. In our experiments, we focus on MongoDB (as a representative NoSQL store that provides spatial support) and we study the impact of indexing spatio-temporal data on performance, using both real-life and synthetic data sets in a medium-sized cluster. © 2021 Copyright held by the owner/author(s)."/>
    <x v="1"/>
    <m/>
    <x v="1"/>
    <m/>
    <x v="0"/>
    <m/>
    <m/>
    <n v="2021"/>
    <n v="4"/>
    <s v="https://www.scopus.com/inward/record.uri?eid=2-s2.0-85113709272&amp;doi=10.5441%2f002%2fedbt.2021.71&amp;partnerID=40&amp;md5=e0f2c4d6b86335d0d7a710f8097838b6"/>
  </r>
  <r>
    <s v="Scopus_532"/>
    <b v="1"/>
    <s v="Modeling dynamic radial contrast enhanced MRI with linear time invariant systems for motion correction in quantitative assessment of kidney function"/>
    <x v="1"/>
    <s v="Coll-Font J.; Afacan O.; Chow J.S.; Lee R.S.; Warfield S.K.; Kurugol S."/>
    <s v="Dynamic contrast enhanced MRI; Model based registration; Motion compensation; Quantitative MRI"/>
    <s v="Early identification of kidney function deterioration is essential to determine which newborn patients with congenital kidney disease should be considered for surgical intervention as opposed to observation. Kidney function can be measured by fitting a tracer kinetic (TK) model onto a series of Dynamic Contrast Enhanced (DCE) MR images and estimating the filtration rate parameter from the model. Unfortunately, breathing and large bulk motion events due to patient movement in the scanner create outliers and misalignments that introduce large errors in the TK model parameter estimates even when using a motion-robust dynamic radial VIBE sequence for DCE-MR imaging. The misalignments between the series of volumes are difficult to correct using standard registration due to 1) the large differences in geometry and contrast between volumes of the dynamic sequence and 2) the requirement of fast dynamic imaging to achieve high temporal resolution and motion deteriorates image quality. These difficulties reduce the accuracy and stability of registration over the dynamic sequence. An alternative registration approach is to generate noise and motion free templates of the original data from the TK model and use them to register each volume to its contrast-matched template. However, the TK models used to characterize DCE-MRI are tissue specific, non-linear and sensitive to the same motion and sampling artifacts that hinder registration in the first place. Hence, these can only be applied to register accurately pre-segmented regions of interest, such as kidneys, and might converge to local minima under the presence of large artifacts. Here we introduce a novel linear time invariant (LTI) model to characterize DCE-MR data for different tissue types within a volume. We approximate the LTI model as a sparse sum of first order LTI functions to introduce robustness to motion and sampling artifacts. Hence, this model is well suited for registration of the entire field of view of DCE-MR data with artifacts and outliers. We incorporate this LTI model into a registration framework and evaluate it on both synthetic data and data from 20 children. For each subject, we reconstructed the sequence of DCE-MR images, detected corrupted volumes acquired during motion, aligned the sequence of volumes and recovered the corrupted volumes using the LTI model. The results show that our approach correctly aligned the volumes, provided the most stable registration in time and improved the tracer kinetic model fit. © 2020 Elsevier B.V."/>
    <x v="1"/>
    <m/>
    <x v="1"/>
    <m/>
    <x v="0"/>
    <m/>
    <m/>
    <n v="2021"/>
    <n v="9"/>
    <s v="https://www.scopus.com/inward/record.uri?eid=2-s2.0-85094849080&amp;doi=10.1016%2fj.media.2020.101880&amp;partnerID=40&amp;md5=6e2bdbcdc0b071cf2bf690b22b7d6131"/>
  </r>
  <r>
    <s v="Scopus_533"/>
    <b v="1"/>
    <s v="Drop, Swap, and Generate: A Self-Supervised Approach for Generating Neural Activity"/>
    <x v="0"/>
    <s v="Liu R.; Azabou M.; Dabagia M.; Lin C.-H.; Azar M.G.; Hengen K.B.; Valko M.; Dyer E.L."/>
    <s v=""/>
    <s v="Meaningful and simplified representations of neural activity can yield insights into how and what information is being processed within a neural circuit. However, without labels, finding representations that reveal the link between the brain and behavior can be challenging. Here, we introduce a novel unsupervised approach for learning disentangled representations of neural activity called Swap-VAE. Our approach combines a generative modeling framework with an instance-specific alignment loss that tries to maximize the representational similarity between transformed views of the input (brain state). These transformed (or augmented) views are created by dropping out neurons and jittering samples in time, which intuitively should lead the network to a representation that maintains both temporal consistency and invariance to the specific neurons used to represent the neural state. Through evaluations on both synthetic data and neural recordings from hundreds of neurons in different primate brains, we show that it is possible to build representations that disentangle neural datasets along relevant latent dimensions linked to behavior. © 2021 Neural information processing systems foundation. All rights reserved."/>
    <x v="2"/>
    <m/>
    <x v="1"/>
    <m/>
    <x v="0"/>
    <m/>
    <m/>
    <n v="2021"/>
    <n v="20"/>
    <s v="https://www.scopus.com/inward/record.uri?eid=2-s2.0-85123198939&amp;partnerID=40&amp;md5=5bae1373c1922189dc9a8e8204ba3fe8"/>
  </r>
  <r>
    <s v="Scopus_534"/>
    <b v="1"/>
    <s v="Mitigating Overfitting on Financial Datasets with Generative Adversarial Networks"/>
    <x v="0"/>
    <s v="Pardo F.D.M.; López R.C."/>
    <s v="Big data/machine learning; Simulations; Statistical methods"/>
    <s v="Overfitting is an inevitable phenomenon when applying deep learning techniques to financial data, given the relative scarcity of available historical data and the ever-changing nature of financial series. This seemingly unavoid-able pitfall has heavily impaired the application of many machine learning techniques, such as deep or reinforcement learning, to financial settings. Data augmentation can be an option to circumvent this, specifically generative adversarial networks (GANs). GANs are a type of neural network architecture that focuses on sample generation. Through adversarial training, the GAN can implicitly learn the underlying structure inherent to the dynamics of financial series and acquire the capacity to generate scenarios that share many similarities to those seen in the historic time series. In this article, the authors propose a data augmentation technique using the Wasserstein GAN with gradient penalty and show how training deep models on synthetic data mitigates overfitting, improving their performance on test data when compared to models trained solely on real data. © 2019 With Intelligence Ltd."/>
    <x v="0"/>
    <s v="Finance"/>
    <x v="0"/>
    <s v="WGAN-GP"/>
    <x v="0"/>
    <m/>
    <m/>
    <n v="2020"/>
    <n v="5"/>
    <s v="https://www.scopus.com/inward/record.uri?eid=2-s2.0-85090972955&amp;doi=10.3905%2fjfds.2019.1.019&amp;partnerID=40&amp;md5=740f948eaea0891fbe25a67d32ca0b94"/>
  </r>
  <r>
    <s v="Scopus_535"/>
    <b v="1"/>
    <s v="Coresets for Time Series Clustering"/>
    <x v="1"/>
    <s v="Huang L.; Sudhir K.; Vishnoi N.K."/>
    <s v=""/>
    <s v="We study the problem of constructing coresets for clustering problems with time series data. This problem has gained importance across many fields including biology, medicine, and economics due to the proliferation of sensors for real-time measurement and rapid drop in storage costs. In particular, we consider the setting where the time series data on N entities is generated from a Gaussian mixture model with autocorrelations over k clusters in Rd. Our main contribution is an algorithm to construct coresets for the maximum likelihood objective for this mixture model. Our algorithm is efficient, and, under a mild assumption on the covariance matrices of the Gaussians, the size of the coreset is independent of the number of entities N and the number of observations for each entity, and depends only polynomially on k, d and 1/ε, where ε is the error parameter. We empirically assess the performance of our coresets with synthetic data. © 2021 Neural information processing systems foundation. All rights reserved."/>
    <x v="1"/>
    <m/>
    <x v="1"/>
    <m/>
    <x v="0"/>
    <m/>
    <m/>
    <n v="2021"/>
    <n v="12"/>
    <s v="https://www.scopus.com/inward/record.uri?eid=2-s2.0-85131891929&amp;partnerID=40&amp;md5=14f7e16d38b778e36dd39c9444f800e5"/>
  </r>
  <r>
    <s v="Scopus_536"/>
    <b v="1"/>
    <s v="Generating Mobility Trajectories with Retained Data Utility"/>
    <x v="0"/>
    <s v="Cao C.; Li M."/>
    <s v="data utility; generative adversarial nets; mobility trajectories generating; sequence-to-sequence learning"/>
    <s v="This paper presents TrajGen, an approach to generate artificial datasets of mobility trajectories based on an original trajectory dataset while retaining the utility of the original data in supporting various mobility applications. The generated mobility data is disentangled with the original data and can be shared without compromising the data privacy. TrajGen leverages Generative Adversarial Nets combined with a Seq2Seq model to generate the spatial-temporal trajectory data. TrajGen is implemented and evaluated with real-world taxi trajectory data in Singapore. The extensive experimental results demonstrate that TrajGen is able to generate artificial trajectory data that retain key statistical characteristics of the original data. Two case studies, i.e. road map updating and Origin-Destination demand estimation are performed with the generated artificial data, and the results show that the artificial trajectories generated by TrajGen retain the utility of original data in supporting the two applications. © 2021 ACM."/>
    <x v="0"/>
    <s v="Transport"/>
    <x v="3"/>
    <s v="TrajGAN"/>
    <x v="2"/>
    <b v="1"/>
    <m/>
    <n v="2021"/>
    <n v="24"/>
    <s v="https://www.scopus.com/inward/record.uri?eid=2-s2.0-85114930684&amp;doi=10.1145%2f3447548.3467158&amp;partnerID=40&amp;md5=6f1f39e1c2a227fad4a99f9a45ea9cd8"/>
  </r>
  <r>
    <s v="Scopus_538"/>
    <b v="1"/>
    <s v="Analysis of temporal correlation in heart rate variability through maximum entropy principle in a minimal pairwise glassy model"/>
    <x v="1"/>
    <s v="Agliari E.; Alemanno F.; Barra A.; Barra O.A.; Fachechi A.; Vento L.F.; Moretti L."/>
    <s v=""/>
    <s v="In this work we apply statistical mechanics tools to infer cardiac pathologies over a sample of M patients whose heart rate variability has been recorded via 24 h Holter device and that are divided in different classes according to their clinical status (providing a repository of labelled data). Considering the set of inter-beat interval sequences { r(i) } = { r1(i) , r2(i) , … , } , with i= 1 , … , M, we estimate their probability distribution P(r) exploiting the maximum entropy principle. By setting constraints on the first and on the second moment we obtain an effective pairwise (rn, rm) model, whose parameters are shown to depend on the clinical status of the patient. In order to check this framework, we generate synthetic data from our model and we show that their distribution is in excellent agreement with the one obtained from experimental data. Further, our model can be related to a one-dimensional spin-glass with quenched long-range couplings decaying with the spin–spin distance as a power-law. This allows us to speculate that the 1/f noise typical of heart-rate variability may stem from the interplay between the parasympathetic and orthosympathetic systems. © 2020, The Author(s)."/>
    <x v="1"/>
    <m/>
    <x v="1"/>
    <m/>
    <x v="0"/>
    <m/>
    <m/>
    <n v="2020"/>
    <n v="1"/>
    <s v="https://www.scopus.com/inward/record.uri?eid=2-s2.0-85091205662&amp;doi=10.1038%2fs41598-020-72183-4&amp;partnerID=40&amp;md5=3d4dd1bafcc73fa07ce932bcc7552952"/>
  </r>
  <r>
    <s v="Scopus_539"/>
    <b v="1"/>
    <s v="Testing methods of pattern extraction for climate data using synthetic modes"/>
    <x v="1"/>
    <s v="JAMES FULTON D.; HEGERL G.C."/>
    <s v="Algorithms; Climate variability; Data mining; Data science; Dimensionality reduction; Empirical orthogonal functions; Model interpretation and visualization; Pattern detection; Pattern recognition; Principal components analysis; Statistical techniques"/>
    <s v="In this paper we develop a method to quantify the accuracy of different pattern extraction techniques for the additive space-time modes often assumed to be present in climate data. It has previously been shown that the standard technique of principal component analysis (PCA; also known as empirical orthogonal functions) may extract patterns that are not physically meaningful. Here we analyze two modern pattern extraction methods, namely dynamical mode decomposition (DMD) and slow feature analysis (SFA), in comparison with PCA. We develop a Monte Carlo method to generate synthetic additive modes that mimic the properties of climate modes described in the literature. The datasets composed of these generated modes do not satisfy the assumptions of any pattern extraction method presented.Wefind that both alternative methods significantly outperform PCA in extracting local and global modes in the synthetic data. These techniques had a higher mean accuracy across modes in 60 out of 60 mixed synthetic climates, with SFA slightly outperforming DMD. We show that in the majority of simple cases PCA extracts modes that are not significantly better than a random guess. Finally, when applied to real climate data these alternative techniques extract a more coherent and less noisy global warming signal, as well as an El Niño signal with a clearer spectral peak in the time series, and more a physically plausible spatial pattern. © 2021 American Meteorological Society. All rights reserved."/>
    <x v="1"/>
    <m/>
    <x v="1"/>
    <m/>
    <x v="0"/>
    <m/>
    <m/>
    <n v="2021"/>
    <n v="7"/>
    <s v="https://www.scopus.com/inward/record.uri?eid=2-s2.0-85114716240&amp;doi=10.1175%2fJCLI-D-20-0871.1&amp;partnerID=40&amp;md5=08d51163e6490948aa4b5185072b4f43"/>
  </r>
  <r>
    <s v="Scopus_540"/>
    <b v="1"/>
    <s v="Matching Temporal Signatures of Solar Features to Their Corresponding Solar-Wind Outflows"/>
    <x v="1"/>
    <s v="de Pablos D.; Long D.M.; Owen C.J.; Valori G.; Nicolaou G.; Harra L.K."/>
    <s v="Coronal bright point, dynamics; Coronal hole, observations; Heliosphere, connection; Solar-wind, origin"/>
    <s v="The role of small-scale coronal eruptive phenomena in the generation and heating of the solar wind remains an open question. Here, we investigate the role played by coronal jets in forming the solar wind by testing whether temporal variations associated with jetting in EUV intensity can be identified in the outflowing solar-wind plasma. This type of comparison is challenging due to inherent differences between remote-sensing observations of the source and in-situ observations of the outflowing plasma, as well as travel time and evolution of the solar wind throughout the heliosphere. To overcome these, we propose a novel algorithm combining signal filtering, two-step solar-wind ballistic back-mapping, window shifting, and Empirical Mode Decomposition. We first validate the method using synthetic data, before applying it to measurements from the Solar Dynamics Observatory and Wind spacecraft. The algorithm enables the direct comparison of remote-sensing observations of eruptive phenomena in the corona to in-situ measurements of solar-wind parameters, among other potential uses. After application to these datasets, we find several time windows where signatures of dynamics found in the corona are embedded in the solar-wind stream, at a time significantly earlier than expected from simple ballistic back-mapping, with the best-performing in-situ parameter being the solar-wind mass flux. © 2021, The Author(s)."/>
    <x v="1"/>
    <m/>
    <x v="1"/>
    <m/>
    <x v="0"/>
    <m/>
    <m/>
    <n v="2021"/>
    <n v="6"/>
    <s v="https://www.scopus.com/inward/record.uri?eid=2-s2.0-85104516708&amp;doi=10.1007%2fs11207-021-01813-5&amp;partnerID=40&amp;md5=b0fa38693491b9161284934aec73eb1f"/>
  </r>
  <r>
    <s v="Scopus_544"/>
    <b v="1"/>
    <s v="On a new statistical wave generator based on atmospheric circulation patterns and its applications to coastal shoreline evolution"/>
    <x v="0"/>
    <s v="Pringle J.; Stretch D.D."/>
    <s v="Atmospheric classification; Coastal vulnerability; Stochastic models; Wave climate simulation"/>
    <s v="Stochastic models have a long history in the simulation of synthetic data sequences for application to risk assessment e.g. in stochastic hydrology. Their use in coastal engineering has recently grown. In this study we illustrate some typical coastal vulnerability applications of a recently developed stochastic wave climate model that has links to synoptic scale atmospheric circulation patterns (CPs). Wave data are explicitly used to delineate the links to CPs. This modelling approach allows for simulating long continuous time series of waves that are linked to their associated CPs. The time series can be used for various types of coastal vulnerability assessments as a new management tool. The east coast of South Africa is used as a case study. The results demonstrate the robustness of the modelling technique and the potential applications in coastal vulnerability assessments. The link to CPs facilitates the application of these methods to the assessment of future climate changes on coastal vulnerability. © 2021 Elsevier Ltd"/>
    <x v="0"/>
    <s v="Natural Disaster"/>
    <x v="3"/>
    <m/>
    <x v="1"/>
    <b v="1"/>
    <m/>
    <n v="2021"/>
    <n v="2"/>
    <s v="https://www.scopus.com/inward/record.uri?eid=2-s2.0-85100045391&amp;doi=10.1016%2fj.cageo.2021.104707&amp;partnerID=40&amp;md5=078b88afb79eefe302e9febbd7ee6c79"/>
  </r>
  <r>
    <s v="Scopus_546"/>
    <b v="1"/>
    <s v="Segmenting Invisible Moving Objects"/>
    <x v="1"/>
    <s v="Lamdouar H.; Xie W.; Zisserman A."/>
    <s v=""/>
    <s v="Biological visual systems are exceptionally good at perceiving objects that undergo changes in appearance, pose, and position. In this paper, we aim to train a computational model with similar functionality to segment the moving objects in videos. We target the challenging cases when objects are “invisible” in the RGB video sequence - for example, breaking camouflage, where visual appearance from a static scene can barely provide informative cues, or locating the objects as a whole even under partial occlusion. To this end, we make the following contributions: (i) In order to train a motion segmentation model, we propose a scalable pipeline for generating synthetic training data, significantly reducing the requirements for labour-intensive annotations; (ii) We introduce a dual-head architecture (hybrid of ConvNets and Transformer) that takes a sequence of optical flows as input, and learns to segment the moving objects even when they are partially occluded or stop moving at certain points in videos; (iii) We conduct thorough ablation studies to analyse the critical components in data simulation, and validate the necessity of Transformer layers for aggregating temporal information and for developing object permanence. When evaluating on the MoCA camouflage dataset, the model trained only on synthetic data demonstrates state-of-the-art segmentation performance, even outperforming strong supervised approaches. In addition, we also evaluate on the popular benchmarks DAVIS2016 and SegTrackv2, and show competitive performance despite only processing optical flow. The project webpage is at: www.robots.ox.ac.uk/~vgg/research/simo/. © 2021. The copyright of this document resides with its authors."/>
    <x v="1"/>
    <m/>
    <x v="1"/>
    <m/>
    <x v="0"/>
    <m/>
    <m/>
    <n v="2021"/>
    <n v="11"/>
    <s v="https://www.scopus.com/inward/record.uri?eid=2-s2.0-85150011064&amp;partnerID=40&amp;md5=705e8708249f235bceb199dc910528da"/>
  </r>
  <r>
    <s v="Scopus_547"/>
    <b v="1"/>
    <s v="Can we replace observed forcing with weather generator in land surface modeling? Insights from long-term simulations at two contrasting boreal sites"/>
    <x v="1"/>
    <s v="Alves M.; Nadeau D.F.; Music B.; Anctil F.; Fatichi S."/>
    <s v=""/>
    <s v="This study evaluates the simulation of water balance components at half-hourly time steps from the Canadian Land Surface Scheme (CLASS) when driven by a 500-year stochastic meteorological data set produced by the Advanced WEather GENerator (AWE-GEN) at two boreal sites with contrasting water availability. The CLASS was driven by ERA5 reanalysis data (CLASS-CTL) over 39 years and its output was used as a surrogate for land surface observations. At both sites, the mean monthly and annual values of all meteorological variables used to drive CLASS, including precipitation, are well captured by AWE-GEN, but their variability is, sometimes, biased. In general, CLASS driven by stochastic data (CLASS-WG) tends to produce higher evapotranspiration compared to values simulated by CLASS-CTL, especially during spring and summer at the wet site. The interannual evapotranspiration-precipitation and runoff-precipitation relationships derived from CLASS-WG and those derived from CLASS-CTL were very similar to each other at the dry site; they both indicate that evapotranspiration and runoff are limited by water availability. At the wet site, however, CLASS-WG only captured well the interannual runoff-precipitation relationship. The sensitivity analysis shows that CLASS water fluxes are particularly affected by the replacement of physically consistent input time series of incoming short-wave radiation, precipitation, temperature, and specific humidity. In conclusion, the results show that even though a weather generator can produce coherent climate time series, the use of this synthetic data as meteorological forcing in a physically based land surface model does not necessarily reproduce the complex surface processes, such as the surface water fluxes. More studies are encouraged to further analyze the constraints of this framework. © 2021, The Author(s), under exclusive licence to Springer-Verlag GmbH Austria, part of Springer Nature."/>
    <x v="1"/>
    <m/>
    <x v="1"/>
    <m/>
    <x v="0"/>
    <m/>
    <m/>
    <n v="2021"/>
    <n v="3"/>
    <s v="https://www.scopus.com/inward/record.uri?eid=2-s2.0-85105301665&amp;doi=10.1007%2fs00704-021-03615-y&amp;partnerID=40&amp;md5=04006a796d345430a12e875632b40c51"/>
  </r>
  <r>
    <s v="Scopus_549"/>
    <b v="1"/>
    <s v="Towards Synthetic Multivariate Time Series Generation for Flare Forecasting"/>
    <x v="0"/>
    <s v="Chen Y.; Kempton D.J.; Ahmadzadeh A.; Angryk R.A."/>
    <s v="Class imbalance; Flare forecasting; Generative adversarial network; Multivariate time series"/>
    <s v="One of the limiting factors in training data-driven, rare-event prediction algorithms is the scarcity of the events of interest resulting in an extreme imbalance in the data. There have been many methods introduced in the literature for overcoming this issue; simple data manipulation through undersampling and oversampling, utilizing cost-sensitive learning algorithms, or by generating synthetic data points following the distribution of the existing data. While synthetic data generation has recently received a great deal of attention, there are real challenges involved in doing so for high-dimensional data such as multivariate time series. In this study, we explore the usefulness of the conditional generative adversarial network (CGAN) as a means to perform data-informed oversampling in order to balance a large dataset of multivariate time series. We utilize a flare forecasting benchmark dataset, named SWAN-SF, and design two verification methods to both quantitatively and qualitatively evaluate the similarity between the generated minority and the ground-truth samples. We further assess the quality of the generated samples by training a classical, supervised machine learning algorithm on synthetic data, and testing the trained model on the unseen, real data. The results show that the classifier trained on the data augmented with the synthetic multivariate time series achieves a significant improvement compared with the case where no augmentation is used. The popular flare forecasting evaluation metrics, TSS and HSS, report 20-fold and 5-fold improvements, respectively, indicating the remarkable statistical similarities, and the usefulness of CGAN-based data generation for complicated tasks such as flare forecasting. © 2021, Springer Nature Switzerland AG."/>
    <x v="0"/>
    <m/>
    <x v="0"/>
    <s v="CGAN"/>
    <x v="0"/>
    <m/>
    <m/>
    <n v="2021"/>
    <n v="11"/>
    <s v="https://www.scopus.com/inward/record.uri?eid=2-s2.0-85117527531&amp;doi=10.1007%2f978-3-030-87986-0_26&amp;partnerID=40&amp;md5=ca9a0f2c2ba51c5f4db555ed135895f0"/>
  </r>
  <r>
    <s v="Scopus_550"/>
    <b v="1"/>
    <s v="A general linear-time inference method for Gaussian Processes on one dimension"/>
    <x v="1"/>
    <s v="Loper J.; Blei D.; Cunningham J.P.; Paninski L."/>
    <s v=""/>
    <s v="Gaussian Processes (GPs) provide powerful probabilistic frameworks for interpolation, forecasting, and smoothing, but have been hampered by computational scaling issues. Here we investigate data sampled on one dimension (e.g., a scalar or vector time series sampled at arbitrarily-spaced intervals), for which state-space models are popular due to their linearly-scaling computational costs. It has long been conjectured that state-space models are general, able to approximate any one-dimensional GP. We provide the first general proof of this conjecture, showing that any stationary GP on one dimension with vector-valued observations governed by a Lebesgue-integrable continuous kernel can be approximated to any desired precision using a specifically-chosen state-space model: the Latent Exponentially Generated (LEG) family. This new family offers several advantages compared to the general state-space model: it is always stable (no unbounded growth), the covariance can be computed in closed form, and its parameter space is unconstrained (allowing straightforward estimation via gradient descent). The theorem’s proof also draws connections to Spectral Mixture Kernels, providing insight about this popular family of kernels. We develop parallelized algorithms for performing inference and learning in the LEG model, test the algorithm on real and synthetic data, and demonstrate scaling to datasets with billions of samples. © 2021 Jackson Loper, David Blei, John P. Cunningham, Liam Paninski."/>
    <x v="1"/>
    <m/>
    <x v="1"/>
    <m/>
    <x v="0"/>
    <m/>
    <m/>
    <n v="2021"/>
    <n v="3"/>
    <s v="https://www.scopus.com/inward/record.uri?eid=2-s2.0-85117017676&amp;partnerID=40&amp;md5=2dad0c1391c2e503ef16ebeccb5ed234"/>
  </r>
  <r>
    <s v="Scopus_551"/>
    <b v="1"/>
    <s v="Performance of data-based models for early detection of damage in concrete dams"/>
    <x v="1"/>
    <s v="Hellgren R.; Malm R.; Ansell A."/>
    <s v="anomaly detection; concrete dam; Dam safety; data analysis; false alarms; monitoring; statistical models"/>
    <s v="A failure of a massive concrete dam could cause catastrophic consequences. The purpose of monitoring is to detect anomalies and damage at an early stage to prevent failure. Data-based models for anomaly detection are based on the hypothesis that the behaviour of an undamaged dam will follow an expected pattern, and deviation from this pattern is an indication of damage. In this study, simulations were used to create time series for an undamaged dam and three different damage scenarios at three different locations in the dam body. Three common data-based models were used to predict a dams crest displacements, both on the generated artificial data and the corresponding measurements from the dam. Prediction bands for future measurements were created, and the ten time-series were used to test the ability to detect damage. All models could detect instantaneous damage but struggle to detect progressive damage; the Neural network outperforms the two regression models. The choice of the mathematically optimal threshold limit leads to a large number of false alerts. Requiring three consecutive values outside the threshold before an alert is issued, increases the possibility to receive an early alert compared to the standard approach where observations are classified individually. © 2020 The Author(s). Published by Informa UK Limited, trading as Taylor &amp; Francis Group."/>
    <x v="1"/>
    <m/>
    <x v="1"/>
    <m/>
    <x v="0"/>
    <m/>
    <m/>
    <n v="2021"/>
    <n v="15"/>
    <s v="https://www.scopus.com/inward/record.uri?eid=2-s2.0-85081265852&amp;doi=10.1080%2f15732479.2020.1737146&amp;partnerID=40&amp;md5=b55195f14f736aecb41fc545c927bf4a"/>
  </r>
  <r>
    <s v="Scopus_552"/>
    <b v="1"/>
    <s v="De-noising of transient electromagnetic data based on the long short-Term memory-Autoencoder"/>
    <x v="1"/>
    <s v="Wu S.; Huang Q.; Zhao L."/>
    <s v="Electromagnetic theory; fuzzy logic; Neural networks; Time-series analysis."/>
    <s v="Late-Time transient electromagnetic (TEM) data contain deep subsurface information and are important for resolving deeper electrical structures.However, due to their relatively small signal amplitudes, TEM responses later in time are often dominated by ambient noises. Therefore, noise removal is critical to the application of TEM data in imaging electrical structures at depth. De-noising techniques for TEM data have been developed rapidly in recent years. Although strong efforts have been made to improving the quality of the TEM responses, it is still a challenge to effectively extract the signals due to unpredictable and irregular noises. In this study, we develop a new type of neural network architecture by combining the long short-Term memory (LSTM) network with the autoencoder structure to suppress noise in TEM signals. The resulting LSTM-Autoencoders yield excellent performance on synthetic data sets including horizontal components of the electric field and vertical component of the magnetic field generated by different sources such as dipole, loop and grounded line sources. The relative errors between the de-noised data sets and the corresponding noise-free transients are below 1% for most of the sampling points. Notable improvement in the resistivity structure inversion result is achieved using the TEM data de-noised by the LSTM-Autoencoder in comparison with several widely-used neural networks, especially for later-Arriving signals that are important for constraining deeper structures. We demonstrate the effectiveness and general applicability of the LSTM-Autoencoder by de-noising experiments using synthetic 1-D and 3-D TEM signals as well as field data sets. The field data from a fixed loop survey using multiple receivers are greatly improved after de-noising by the LSTM-Autoencoder, resulting in more consistent inversion models with significantly increased exploration depth. The LSTM-Autoencoder is capable of enhancing the quality of the TEM signals at later times, which enables us to better resolve deeper electrical structures. © 2021 Oxford University Press. All rights reserved."/>
    <x v="1"/>
    <m/>
    <x v="1"/>
    <m/>
    <x v="0"/>
    <m/>
    <m/>
    <n v="2021"/>
    <n v="47"/>
    <s v="https://www.scopus.com/inward/record.uri?eid=2-s2.0-85099768633&amp;doi=10.1093%2fgji%2fggaa424&amp;partnerID=40&amp;md5=1dcf8d5d841c4cd3766493d6062bceba"/>
  </r>
  <r>
    <s v="Scopus_555"/>
    <b v="1"/>
    <s v="Key Contributions in Clinical Research Informatics"/>
    <x v="1"/>
    <s v="Daniel C.; Bellamine A.; Kalra D."/>
    <s v=""/>
    <s v="OBJECTIVES: To summarize key contributions to current research in the field of Clinical Research Informatics (CRI) and to select best papers published in 2020. METHOD: A bibliographic search using a combination of Medical Subject Headings (MeSH) descriptors and free-text terms on CRI was performed using PubMed, followed by a double-blind review in order to select a list of candidate best papers to be then peer-reviewed by external reviewers. After peer-review ranking, a consensus meeting between two section editors and the editorial team was organized to finally conclude on the selected four best papers. RESULTS: Among the 877 papers published in 2020 and returned by the search, there were four best papers selected. The first best paper describes a method for mining temporal sequences from clinical documents to infer disease trajectories and enhancing high-throughput phenotyping. The authors of the second best paper demonstrate that the generation of synthetic Electronic Health Record (EHR) data through Generative Adversarial Networks (GANs) could be substantially improved by more appropriate training and evaluation criteria. The third best paper offers an efficient advance on methods to detect adverse drug events by computer-assisting expert reviewers with annotated candidate mentions in clinical documents. The large-scale data quality assessment study reported by the fourth best paper has clinical research informatics implications, in terms of the trustworthiness of inferences made from analysing electronic health records. CONCLUSIONS: The most significant research efforts in the CRI field are currently focusing on data science with active research in the development and evaluation of Artificial Intelligence/Machine Learning (AI/ML) algorithms based on ever more intensive use of real-world data and especially EHR real or synthetic data. A major lesson that the coronavirus disease 2019 (COVID-19) pandemic has already taught the scientific CRI community is that timely international high-quality data-sharing and collaborative data analysis is absolutely vital to inform policy decisions. IMIA and Thieme. This is an open access article published by Thieme under the terms of the Creative Commons Attribution-NonDerivative-NonCommercial License, permitting copying and reproduction so long as the original work is given appropriate credit. Contents may not be used for commercial purposes, or adapted, remixed, transformed or built upon. (https://creativecommons.org/licenses/by-nc-nd/4."/>
    <x v="1"/>
    <m/>
    <x v="1"/>
    <m/>
    <x v="0"/>
    <m/>
    <m/>
    <n v="2021"/>
    <n v="1"/>
    <s v="https://www.scopus.com/inward/record.uri?eid=2-s2.0-85115806847&amp;doi=10.1055%2fs-0041-1726514&amp;partnerID=40&amp;md5=51b42b1672c81031ea5f3fb99346fc09"/>
  </r>
  <r>
    <s v="Scopus_556"/>
    <b v="1"/>
    <s v="Ambient seismic noise imaging of the lowermost mantle beneath the North Atlantic Ocean"/>
    <x v="1"/>
    <s v="Retailleau L.; Boué P.; Li L.; Campillo M."/>
    <s v="Atlantic Ocean; Body waves; Composition and structure of the mantle; Seismic noise; Time-series analysis"/>
    <s v="Body waves can be extracted from correlation functions computed from seismic records even at teleseismic distances. Here we use P and PcP waves from the secondary microseism frequency band that are propagating between Europe and the Eastern United States to image the core–mantle boundary (CMB) and D” structure beneath the North Atlantic. This study presents the first 3-D image of the lower mantle obtained from ocean-generated microseism data. Robustness of our results is evaluated by comparing images produced by propagation in both directions. Our observations reveal complex patterns of lateral and vertical variations of P-wave reflectivity with a particularly strong anomaly extending upward in the lower mantle up to 2600 km deep. We compare these results with synthetic data and associate this anomaly to a Vp velocity increase above the CMB. Our image aims at promoting the study of the lower mantle with microseism noise excitations. © The Author(s) 2020."/>
    <x v="1"/>
    <m/>
    <x v="1"/>
    <m/>
    <x v="0"/>
    <m/>
    <m/>
    <n v="2021"/>
    <n v="21"/>
    <s v="https://www.scopus.com/inward/record.uri?eid=2-s2.0-85091660652&amp;doi=10.1093%2fGJI%2fGGAA210&amp;partnerID=40&amp;md5=614f4445d6df9e7378b536a7cf369229"/>
  </r>
  <r>
    <s v="Scopus_557"/>
    <b v="1"/>
    <s v="The problem of fairness in synthetic healthcare data"/>
    <x v="0"/>
    <s v="Bhanot K.; Qi M.; Erickson J.S.; Guyon I.; Bennett K.P."/>
    <s v="Covariate; Disparate impact; Fairness; Health inequities; Healthcare; Synthetic data; Temporal; Time-series"/>
    <s v="Access to healthcare data such as electronic health records (EHR) is often restricted by laws established to protect patient privacy. These restrictions hinder the reproducibility of existing results based on private healthcare data and also limit new research. Synthetically-generated healthcare data solve this problem by preserving privacy and enabling researchers and policymakers to drive decisions and methods based on realistic data. Healthcare data can include information about multiple in-and out-patient visits of patients, making it a time-series dataset which is often influenced by protected attributes like age, gender, race etc. The COVID-19 pandemic has exacerbated health inequities, with certain subgroups experiencing poorer outcomes and less access to healthcare. To combat these inequities, synthetic data must “fairly” represent diverse minority subgroups such that the conclusions drawn on synthetic data are correct and the results can be generalized to real data. In this article, we develop two fairness metrics for synthetic data, and analyze all subgroups defined by protected attributes to analyze the bias in three published synthetic research datasets. These covariate-level disparity metrics revealed that synthetic data may not be representative at the univariate and multivariate subgroup-levels and thus, fairness should be addressed when developing data generation methods. We discuss the need for measuring fairness in synthetic healthcare data to enable the development of robust machine learning models to create more equitable synthetic healthcare datasets. © 2021 by the authors. Licensee MDPI, Basel, Switzerland."/>
    <x v="2"/>
    <m/>
    <x v="1"/>
    <m/>
    <x v="0"/>
    <m/>
    <m/>
    <n v="2021"/>
    <n v="37"/>
    <s v="https://www.scopus.com/inward/record.uri?eid=2-s2.0-85114734143&amp;doi=10.3390%2fe23091165&amp;partnerID=40&amp;md5=806b1bb730c479b0560e71fae1742546"/>
  </r>
  <r>
    <s v="Scopus_558"/>
    <b v="1"/>
    <s v="Extension of Time-Difference-of-Arrival Self Calibration Solutions Using Robust Multilateration"/>
    <x v="1"/>
    <s v="Aström K.; Larsson M.; Flood G.; Oskarsson M."/>
    <s v="Minimal problems; Multilateration; RANSAC; Self-calibration; TDOA"/>
    <s v="Recent advances in robust self-calibration have made it possible to estimate microphone positions and at least partial sound source positions using ambient sound. However, there are limits on how well sound source paths can be recovered using state-of-the-art techniques. In this paper we develop and evaluate several techniques to extend partial and incomplete solutions. We present minimal solvers for sound source positioning using non-overlapping pairs of microphone positions and their respective time-difference measurements, and show how these new solvers can be used in a hypothesis and test setting. We also investigate techniques that exploit temporal smoothness of the sound source paths. The different techniques are evaluated on both real and synthetic data, and compared to several state-of-the-art techniques for time-difference-of-arrival multilateration. © 2021 European Signal Processing Conference. All rights reserved."/>
    <x v="1"/>
    <m/>
    <x v="1"/>
    <m/>
    <x v="0"/>
    <m/>
    <m/>
    <n v="2021"/>
    <n v="5"/>
    <s v="https://www.scopus.com/inward/record.uri?eid=2-s2.0-85123218687&amp;doi=10.23919%2fEUSIPCO54536.2021.9616051&amp;partnerID=40&amp;md5=01f8648b2aa0110ddc9e304a01b27d68"/>
  </r>
  <r>
    <s v="Scopus_559"/>
    <b v="1"/>
    <s v="DAuGAN: An Approach for Augmenting Time Series Imbalanced Datasets via Latent Space Sampling Using Adversarial Techniques"/>
    <x v="1"/>
    <s v="Bratu A.; Czibula G."/>
    <s v=""/>
    <s v="Data augmentation is a commonly used technique in data science for improving the robustness and performance of machine learning models. The purpose of the paper is to study the feasibility of generating synthetic data points of temporal nature towards this end. A general approach named DAuGAN (Data Augmentation using Generative Adversarial Networks) is presented for identifying poorly represented sections of a time series, studying the synthesis and integration of new data points, and performance improvement on a benchmark machine learning model. The problem is studied and applied in the domain of algorithmic trading, whose constraints are presented and taken into consideration. The experimental results highlight an improvement in performance on a benchmark reinforcement learning agent trained on a dataset enhanced with DAuGAN to trade a financial instrument.  © 2021 Andrei Bratu and Gabriela Czibula."/>
    <x v="1"/>
    <m/>
    <x v="1"/>
    <m/>
    <x v="0"/>
    <m/>
    <m/>
    <n v="2021"/>
    <n v="2"/>
    <s v="https://www.scopus.com/inward/record.uri?eid=2-s2.0-85118115464&amp;doi=10.1155%2f2021%2f7877590&amp;partnerID=40&amp;md5=2018d938db33b44c00f6d205ccd7330e"/>
  </r>
  <r>
    <s v="Scopus_560"/>
    <b v="1"/>
    <s v="SynTEG: A framework for temporal structured electronic health data simulation"/>
    <x v="0"/>
    <s v="Zhang Z.; Yan C.; Lasko T.A.; Sun J.; Malin B.A."/>
    <s v="billing codes; electronic heath records (EHRs); generative adversarial networks (GANs); privacy; temporal simulation"/>
    <s v="Objective: Simulating electronic health record data offers an opportunity to resolve the tension between data sharing and patient privacy. Recent techniques based on generative adversarial networks have shown promise but neglect the temporal aspect of healthcare. We introduce a generative framework for simulating the trajectory of patients' diagnoses and measures to evaluate utility and privacy. Materials and Methods: The framework simulates date-stamped diagnosis sequences based on a 2-stage process that 1) sequentially extracts temporal patterns from clinical visits and 2) generates synthetic data conditioned on the learned patterns. We designed 3 utility measures to characterize the extent to which the framework maintains feature correlations and temporal patterns in clinical events. We evaluated the framework with billing codes, represented as phenome-wide association study codes (phecodes), from over 500 000 Vanderbilt University Medical Center electronic health records. We further assessed the privacy risks based on membership inference and attribute disclosure attacks. Results: The simulated temporal sequences exhibited similar characteristics to real sequences on the utility measures. Notably, diagnosis prediction models based on real versus synthetic temporal data exhibited an average relative difference in area under the ROC curve of 1.6% with standard deviation of 3.8% for 1276 phecodes. Additionally, the relative difference in the mean occurrence age and time between visits were 4.9% and 4.2%, respectively. The privacy risks in synthetic data, with respect to the membership and attribute inference were negligible. Conclusion: This investigation indicates that temporal diagnosis code sequences can be simulated in a manner that provides utility and respects privacy.  © 2020 The Author(s) 2020. Published by Oxford University Press on behalf of the American Medical Informatics Association. All rights reserved. For permissions, please email: journals.permissions@oup.com."/>
    <x v="0"/>
    <s v="Health"/>
    <x v="3"/>
    <m/>
    <x v="0"/>
    <b v="1"/>
    <m/>
    <n v="2021"/>
    <n v="30"/>
    <s v="https://www.scopus.com/inward/record.uri?eid=2-s2.0-85102657902&amp;doi=10.1093%2fjamia%2focaa262&amp;partnerID=40&amp;md5=0d78c390f96b6df68a1d0dd55cffc76e"/>
  </r>
  <r>
    <s v="Scopus_561"/>
    <b v="1"/>
    <s v="Spatio-temporal analysis of dynamic speckle patterns using singular value decomposition"/>
    <x v="1"/>
    <s v="Kulkarni R.; Pal P.; Banoth E."/>
    <s v="Correlation metric; Dynamic speckle analysis; Singular value decomposition; Spatio-temporal analysis"/>
    <s v="The ability to non-destructively visualize transient phenomenon via spatial and temporal statistics of fluctuating speckle patterns is determined primarily by the contrast between regions of differing activity levels. We demonstrate a singular value decomposition-based method for extracting spatio-temporal correlation parameters from temporal sequences of dynamic speckle patterns. Each pattern in the temporal sequence is reduced to a representation using column vectors which are subsequently grouped to form a matrix encoded with localized spatio-temporal speckle intensity data. A correlation metric is defined using the singular values of this matrix and is subsequently utilized for generating a correlation map by interpolating the correlation computed at each individual patch. Via a comparison with synthetic data that we generate using known decorrelation parameters, we are able to show that our algorithm produces activity maps with enhanced contrast that are closest to the ground truth. © 2021"/>
    <x v="1"/>
    <m/>
    <x v="1"/>
    <m/>
    <x v="0"/>
    <m/>
    <m/>
    <n v="2021"/>
    <n v="7"/>
    <s v="https://www.scopus.com/inward/record.uri?eid=2-s2.0-85102597876&amp;doi=10.1016%2fj.optlaseng.2021.106588&amp;partnerID=40&amp;md5=b0d342881ebe163679e41ba18d55c7ca"/>
  </r>
  <r>
    <s v="Scopus_562"/>
    <b v="1"/>
    <s v="Topological data analysis distinguishes parameter regimes in the Anderson-Chaplain model of angiogenesis"/>
    <x v="1"/>
    <s v="Nardini J.T.; Stolz B.J.; Flores K.B.; Harrington H.A.; Byrne H.M."/>
    <s v=""/>
    <s v="Angiogenesis is the process by which blood vessels form from pre-existing vessels. It plays a key role in many biological processes, including embryonic development and wound healing, and contributes to many diseases including cancer and rheumatoid arthritis. The structure of the resulting vessel networks determines their ability to deliver nutrients and remove waste products from biological tissues. Here we simulate the Anderson-Chaplain model of angiogenesis at different parameter values and quantify the vessel architectures of the resulting synthetic data. Specifically, we propose a topological data analysis (TDA) pipeline for systematic analysis of the model. TDA is a vibrant and relatively new field of computational mathematics for studying the shape of data. We compute topological and standard descriptors of model simulations generated by different parameter values. We show that TDA of model simulation data stratifies parameter space into regions with similar vessel morphology. The methodologies proposed here are widely applicable to other synthetic and experimental data including wound healing, development, and plant biology. Copyright: © 2021 Nardini et al. This is an open access article distributed under the terms of the Creative Commons Attribution License, which permits unrestricted use, distribution, and reproduction in any medium, provided the original author and source are credited."/>
    <x v="1"/>
    <m/>
    <x v="1"/>
    <m/>
    <x v="0"/>
    <m/>
    <m/>
    <n v="2021"/>
    <n v="19"/>
    <s v="https://www.scopus.com/inward/record.uri?eid=2-s2.0-85108914987&amp;doi=10.1371%2fjournal.pcbi.1009094&amp;partnerID=40&amp;md5=6962fe7ec9a21a8beee6eefd9588f76c"/>
  </r>
  <r>
    <s v="Scopus_564"/>
    <b v="1"/>
    <s v="A Systematic Review of Packages for Time Series Analysis †"/>
    <x v="1"/>
    <s v="Siebert J.; Groß J.; Schroth C."/>
    <s v="Python; review; time series analysis"/>
    <s v="This paper presents a systematic review of Python packages with a focus on time series analysis. The objective is to provide (1) an overview of the different time series analysis tasks and preprocessing methods implemented, and (2) an overview of the development characteristics of the packages (e.g., documentation, dependencies, and community size). This review is based on a search of literature databases as well as GitHub repositories. Following the filtering process, 40 packages were analyzed. We classified the packages according to the analysis tasks implemented, the methods related to data preparation, and the means for evaluating the results produced (methods and access to evaluation data). We also reviewed documentation aspects, the licenses, the size of the packages’ community, and the dependencies used. Among other things, our results show that forecasting is by far the most frequently implemented task, that half of the packages provide access to real datasets or allow generating synthetic data, and that many packages depend on a few libraries (the most used ones being numpy, scipy and pandas). We hope that this review can help practitioners and researchers navigate the space of Python packages dedicated to time series analysis. We also provide an updated list of the reviewed packages online. © 2021 by the authors."/>
    <x v="1"/>
    <m/>
    <x v="1"/>
    <m/>
    <x v="0"/>
    <m/>
    <m/>
    <n v="2021"/>
    <n v="4"/>
    <s v="https://www.scopus.com/inward/record.uri?eid=2-s2.0-85145405060&amp;doi=10.3390%2fengproc2021005022&amp;partnerID=40&amp;md5=a2fb3b43bec950d312c11837bf8b76d2"/>
  </r>
  <r>
    <s v="Scopus_565"/>
    <b v="1"/>
    <s v="A Synthetic Data Set Inspired by Satellite Altimetry and Impacts of Sampling on Global Spaceborne Discharge Characterization"/>
    <x v="0"/>
    <s v="Sikder M.S.; Bonnema M.; Emery C.M.; David C.H.; Lin P.; Pan M.; Biancamaria S.; Gierach M.M."/>
    <s v="altimetry; discharge; global; river; sampling; satellite"/>
    <s v="Despite being a critical component of Earth's water cycle, much remains unknown about freshwater fluxes in the world's rivers. Discharge can be estimated in situ by monitoring water surface elevation yet the declining worldwide coverage of gauges makes global discharge quantification challenging. Numerous studies have shown that satellite radar altimetry could provide global discharge estimates. In anticipation such groundbreaking datasets, one key question remains unanswered: how accurately could the various orbital configurations of altimetry missions capture global discharge distributions under optimal retrieval conditions? We here generate an idealized synthetic global discharge data set following mission orbits, and present the first evaluation of various spatiotemporal sampling strategies on global discharge distribution estimation. Our data are produced by superimposing six measurement footprints representing nine altimetry missions onto existing global discharge simulations. While this approach assumes accurate simulations and ignores uncertainties in spaceborne discharge estimation, it allows for an upper limit assessment of how satellite missions might capture global characteristics of hydrographs. We show that most orbits used could lead to accurate global mean flow distribution (&lt;7%), which was expected but never demonstrated. We also find that accurate distributions of minimum flow (respectively, maximum flow and peak flow duration) require revisit times more frequent than 10 (respectively, 5 and 5) days, that is, finer than allowed by existing orbital strategies, and that global extreme discharge and peak flow distributions rely on temporal frequency rather than spatial coverage. Our analysis could inform future mission development and our data set be used to support potential global gap-filling experiments. © 2020.Princeton University and Jet Propulsion Laboratory. California Institute of Technology. Government sponsorship acknowledged."/>
    <x v="2"/>
    <s v="Commodities"/>
    <x v="1"/>
    <m/>
    <x v="0"/>
    <m/>
    <m/>
    <n v="2021"/>
    <n v="5"/>
    <s v="https://www.scopus.com/inward/record.uri?eid=2-s2.0-85101760824&amp;doi=10.1029%2f2020WR029035&amp;partnerID=40&amp;md5=6dcd2ff06e306ddce85fca6d092d90c6"/>
  </r>
  <r>
    <s v="Scopus_567"/>
    <b v="1"/>
    <s v="Virtual Temporal Samples for Recurrent Neural Networks: Applied to Semantic Segmentation in Agriculture"/>
    <x v="0"/>
    <s v="Ahmadi A.; Halstead M.; McCool C."/>
    <s v="Agricultural robotics; Spatio-temporal segmentation; Temporal data augmentation"/>
    <s v="This paper explores the potential for performing temporal semantic segmentation in the context of agricultural robotics without temporally labelled data. We achieve this by proposing to generate virtual temporal samples from labelled still images. By exploiting the relatively static scene and assuming that the robot (camera) moves we are able to generate virtually labelled temporal sequences with no extra annotation effort. Normally, to train a recurrent neural network (RNN), labelled samples from a video (temporal) sequence are required which is laborious and has stymied work in this direction. By generating virtual temporal samples, we demonstrate that it is possible to train a lightweight RNN to perform semantic segmentation on two challenging agricultural datasets. Our results show that by training a temporal semantic segmenter using virtual samples we can increase the performance by an absolute amount of 4.6 and 4.9 on sweet pepper and sugar beet datasets, respectively. This indicates that our virtual data augmentation technique is able to accurately classify agricultural images temporally without the use of complicated synthetic data generation techniques nor with the overhead of labelling large amounts of temporal sequences. © 2021, Springer Nature Switzerland AG."/>
    <x v="2"/>
    <m/>
    <x v="1"/>
    <m/>
    <x v="0"/>
    <m/>
    <m/>
    <n v="2021"/>
    <n v="9"/>
    <s v="https://www.scopus.com/inward/record.uri?eid=2-s2.0-85124277627&amp;doi=10.1007%2f978-3-030-92659-5_37&amp;partnerID=40&amp;md5=84aa03bf077ce73c5d2d7b8a09bd5f0a"/>
  </r>
  <r>
    <s v="Scopus_568"/>
    <b v="1"/>
    <s v="An improved spatiotemporal data fusion method using surface heterogeneity information based on estarfm"/>
    <x v="1"/>
    <s v="Liu M.; Liu X.; Dong X.; Zhao B.; Zou X.; Wu L.; Wei H."/>
    <s v="ESTARFM; Moving window strategy; Satellite images; Spatiotemporal data fusion"/>
    <s v="The use of the spatiotemporal data fusion method as an effective data interpolation method has received extensive attention in remote sensing (RS) academia. The enhanced spatial and temporal adaptive reflectance fusion model (ESTARFM) is one of the most famous spatiotemporal data fusion methods, as it is widely used to generate synthetic data. However, the ESTARFM algorithm uses moving windows with a fixed size to get the information around the central pixel, which hampers the efficiency and precision of spatiotemporal data fusion. In this paper, a modified ESTARFM data fusion algorithm that integrated the surface spatial information via a statistical method was developed. In the modified algorithm, the local variance of pixels around the central one was used as an index to adaptively determine the window size. Satellite images from two regions were acquired by employing the ESTARFM and modified algorithm. Results showed that the images predicted using the modified algorithm obtained more details than ESTARFM, as the frequency of pixels with the absolute difference of mean value of six bands’ reflectance between true observed image and predicted between 0 and 0.04 were 78% by ESTARFM and 85% by modified algorithm, respectively. In addition, the efficiency of the modified algorithm improved and the verification test showed the robustness of the modified algorithm. These promising results demonstrated the superiority of the modified algorithm to provide synthetic images compared with ESTARFM. Our research enriches the spatiotemporal data fusion method, and the automatic selection of moving window strategy lays the foundation of automatic processing of spatiotemporal data fusion on a large scale. © 2020 by the authors. Licensee MDPI, Basel, Switzerland."/>
    <x v="1"/>
    <m/>
    <x v="1"/>
    <m/>
    <x v="0"/>
    <m/>
    <m/>
    <n v="2020"/>
    <n v="15"/>
    <s v="https://www.scopus.com/inward/record.uri?eid=2-s2.0-85096033087&amp;doi=10.3390%2frs12213673&amp;partnerID=40&amp;md5=6c357100b9b63bf5192cf7f2bd5a5d14"/>
  </r>
  <r>
    <s v="Scopus_569"/>
    <b v="1"/>
    <s v="Demystifying Deep Learning in Predictive Spatiotemporal Analytics: An Information-Theoretic Framework"/>
    <x v="1"/>
    <s v="Tan Q.; Liu Y.; Liu J."/>
    <s v="Demystification of deep learning; informationbased learning capacity (i-CAP); interactively and integratively connected deep recurrent neural network (I²DRNN); multiscale spatiotemporal dependence; necessary and sufficient configurations; predictive spatiotemporal analytics (PSTA)"/>
    <s v="Deep learning has achieved incredible success over the past years, especially in various challenging predictive spatiotemporal analytics (PSTA) tasks, such as disease prediction, climate forecast, and traffic prediction, where intrinsic dependence relationships among data exist and generally manifest at multiple spatiotemporal scales. However, given a specific PSTA task and the corresponding data set, how to appropriately determine the desired configuration of a deep learning model, theoretically analyze the model's learning behavior, and quantitatively characterize the model's learning capacity remains a mystery. In order to demystify the power of deep learning for PSTA in a theoretically sound and explainable way, in this article, we provide a comprehensive framework for deep learning model design and information-theoretic analysis. First, we develop and demonstrate a novel interactively and integratively connected deep recurrent neural network (I2DRNN) model. I2DRNN consists of three modules: an input module that integrates data from heterogeneous sources; a hidden module that captures the information at different scales while allowing the information to flow interactively between layers; and an output module that models the integrative effects of information from various hidden layers to generate the output predictions. Second, to theoretically prove that our designed model can learn multiscale spatiotemporal dependence in PSTA tasks, we provide an information-theoretic analysis to examine the information-based learning capacity (i-CAP) of the proposed model. In so doing, we can tackle an important open question in deep learning, that is, how to determine the necessary and sufficient configurations of a designed deep learning model with respect to the given learning data sets. Third, to validate the I2DRNN model and confirm its i-CAP, we systematically conduct a series of experiments involving both synthetic data sets and real-world PSTA tasks. The experimental results show that the I2DRNN model outperforms both classical and state-of-the-art models on all data sets and PSTA tasks. More importantly, as readily validated, the proposed model captures the multiscale spatiotemporal dependence, which is meaningful in the real-world context. Furthermore, the model configuration that corresponds to the best performance on a given data set always falls into the range between the necessary and sufficient configurations, as derived from the information-theoretic analysis. © 2012 IEEE."/>
    <x v="1"/>
    <m/>
    <x v="1"/>
    <m/>
    <x v="0"/>
    <m/>
    <m/>
    <n v="2021"/>
    <n v="3"/>
    <s v="https://www.scopus.com/inward/record.uri?eid=2-s2.0-85111987267&amp;doi=10.1109%2fTNNLS.2020.3015215&amp;partnerID=40&amp;md5=316224fc18be2fec5bf3c249de426d29"/>
  </r>
  <r>
    <s v="Scopus_570"/>
    <b v="1"/>
    <s v="VAE-Info-cGAN: Generating synthetic images by combining pixel-level and feature-level geospatial conditional inputs"/>
    <x v="0"/>
    <s v="Xiao X.; Ganguli S.; Pandey V."/>
    <s v="deep conditional generative models; GAN; synthetic data; VAE"/>
    <s v="Training robust supervised deep learning models for many geospatial applications of computer vision is difficult due to dearth of class-balanced and diverse training data. Conversely, obtaining enough training data for many applications is financially prohibitive or may be infeasible, especially when the application involves modeling rare or extreme events. Synthetically generating data (and labels) using a generative model that can sample from a target distribution and exploit the multi-scale nature of images can be an inexpensive solution to address scarcity of labeled data. Towards this goal, we present a deep conditional generative model, called VAE-Info-cGAN, that combines a Variational Autoencoder (VAE) with a conditional Information Maximizing Generative Adversarial Network (InfoGAN), for synthesizing semantically rich images simultaneously conditioned on a pixel-level condition (PLC) and a macroscopic feature-level condition (FLC). Dimensionally, the PLC can only vary in the channel dimension from the synthesized image and is meant to be a task-specific input. The FLC is modeled as an attribute vector, a, in the latent space of the generated image which controls the contributions of various characteristic attributes germane to the target distribution. During generation, a is sampled from U[0, 1], while it is learned directly from the ground truth during training. An interpretation of a to systematically generate synthetic images by varying a chosen binary macroscopic feature is explored by training a linear binary classifier in the latent space. Experiments on a GPS trajectories dataset show that the proposed model can accurately generate various forms of spatio-temporal aggregates across different geographic locations while conditioned only on a raster representation of the road network. The primary intended application of the VAE-Info-cGAN is synthetic data (and label) generation for targeted data augmentation for computer vision-based modeling of problems relevant to geospatial analysis and remote sensing. © 2020 ACM."/>
    <x v="2"/>
    <m/>
    <x v="1"/>
    <m/>
    <x v="0"/>
    <m/>
    <m/>
    <n v="2020"/>
    <n v="5"/>
    <s v="https://www.scopus.com/inward/record.uri?eid=2-s2.0-85097272707&amp;doi=10.1145%2f3423457.3429361&amp;partnerID=40&amp;md5=697551368855e0793eec48fb7a9afca0"/>
  </r>
  <r>
    <s v="Scopus_572"/>
    <b v="1"/>
    <s v="Robust point-process Granger causality analysis in presence of exogenous temporal modulations and trial-by-trial variability in spike trains"/>
    <x v="1"/>
    <s v="Casile A.; Faghih R.T.; Brown E.N."/>
    <s v=""/>
    <s v="Assessing directional influences between neurons is instrumental to understand how brain circuits process information. To this end, Granger causality, a technique originally developed for time-continuous signals, has been extended to discrete spike trains. A fundamental assumption of this technique is that the temporal evolution of neuronal responses must be due only to endogenous interactions between recorded units, including self-interactions. This assumption is however rarely met in neurophysiological studies, where the response of each neuron is modulated by other exogenous causes such as, for example, other unobserved units or slow adaptation processes. Here, we propose a novel point-process Granger causality technique that is robust with respect to the two most common exogenous modulations observed in real neuronal responses: Within-trial temporal variations in spiking rate and between-trial variability in their magnitudes. This novel method works by explicitly including both types of modulations into the generalized linear model of the neuronal conditional intensity function (CIF). We then assess the causal influence of neuron i onto neuron j by measuring the relative reduction of neuron j's point process likelihood obtained considering or removing neuron i. CIF's hyper-parameters are set on a per-neuron basis by minimizing Akaike's information criterion. In synthetic data sets, generated by means of random processes or networks of integrate-and-fire units, the proposed method recovered with high accuracy, sensitivity and robustness the underlying ground-truth connectivity pattern. Application of presently available point-process Granger causality techniques produced instead a significant number of false positive connections. In real spiking responses recorded from neurons in the monkey pre-motor cortex (area F5), our method revealed many causal relationships between neurons as well as the temporal structure of their interactions. Given its robustness our method can be effectively applied to real neuronal data. Furthermore, its explicit estimate of the effects of unobserved causes on the recorded neuronal firing patterns can help decomposing their temporal variations into endogenous and exogenous components. © 2021 Casile et al. This is an open access article distributed under the terms of the Creative Commons Attribution License, which permits unrestricted use, distribution, and reproduction in any medium, provided the original author and source are credited."/>
    <x v="1"/>
    <m/>
    <x v="1"/>
    <m/>
    <x v="0"/>
    <m/>
    <m/>
    <n v="2021"/>
    <n v="7"/>
    <s v="https://www.scopus.com/inward/record.uri?eid=2-s2.0-85100050741&amp;doi=10.1371%2fjournal.pcbi.1007675&amp;partnerID=40&amp;md5=0553b371ddaced4a56627fdeac9deee2"/>
  </r>
  <r>
    <s v="Scopus_573"/>
    <b v="1"/>
    <s v="Fuel prediction and reduction in public transportation by sensor monitoring and bayesian networks"/>
    <x v="1"/>
    <s v="Delussu F.; Imran F.; Mattia C.; Meo R."/>
    <s v="Bayesian networks; Brute force; CAN-bus; Fuel reduction; Granger causality; Hill climbing; Public transportation; Sensors"/>
    <s v="We exploit the use of a controller area network (CAN-bus) to monitor sensors on the buses of local public transportation in a big European city. The aim is to advise fleet managers and policymakers on how to reduce fuel consumption so that air pollution is controlled and public services are improved. We deploy heuristic algorithms and exhaustive ones to generate Bayesian networks among the monitored variables. The aim is to describe the relevant relationships between the variables, to discover and confirm the possible cause–effect relationships, to predict the fuel consumption dependent on the contextual conditions of traffic, and to enable an intervention analysis to be conducted on the variables so that our goals are achieved. We propose a validation technique using Bayesian networks based on Granger causality: it relies upon observations of the time series formed by successive values of the variables in time. We use the same method based on Granger causality to rank the Bayesian networks obtained as well. A comparison of the Bayesian networks discovered against the ground truth is proposed in a synthetic data set, specifically generated for this study: the results confirm the validity of the Bayesian networks that agree on most of the existing relationships. © 2021 by the authors. Licensee MDPI, Basel, Switzerland."/>
    <x v="1"/>
    <m/>
    <x v="1"/>
    <m/>
    <x v="0"/>
    <m/>
    <m/>
    <n v="2021"/>
    <n v="4"/>
    <s v="https://www.scopus.com/inward/record.uri?eid=2-s2.0-85109323483&amp;doi=10.3390%2fs21144733&amp;partnerID=40&amp;md5=ab9a10b769d0ab4fbf94c255f54ff62f"/>
  </r>
  <r>
    <s v="Scopus_576"/>
    <b v="1"/>
    <s v="Multi-objective closed-form algebraic expressions discovery approach application to the synthetic time-series generation"/>
    <x v="1"/>
    <s v="Merezhnikov M.; Hvatov A."/>
    <s v="algebraic equation discovery; evolutionary algorithm; model interpretation; synthetic data"/>
    <s v="Time-series modeling is a well-studied topic of classical analysis and machine learning. However, large datasets are required to obtain the model with a better prediction quality with the increasing model complexity. Therefore, some applications demand synthetic datasets that are preserving modeling-sensitive properties. Another application of synthetic data is data anonymization. The synthetic data generation algorithm may be split into two parts: the time-series modeling and the synthetic data generation parts. The model must be interpretable to obtain the synthetic data with good quality. The model parameter interpretation allows controlling generation by adding noise to different groups of parameters. In the paper, the evolutionary multi-objective closed-form algebraic expressions discovery approach that allows obtaining the model in the form that may be analyzed using the mathematics is proposed. The analysis allows the interpretation of the model parameters for the controllable generation of the synthetic data. The notion of synthetic data quality is discussed. The examples of the synthetic time-series generation based on two datasets with different properties are shown.  © 2021 The Author(s)."/>
    <x v="1"/>
    <m/>
    <x v="1"/>
    <m/>
    <x v="0"/>
    <m/>
    <m/>
    <n v="2021"/>
    <n v="1"/>
    <s v="https://www.scopus.com/inward/record.uri?eid=2-s2.0-85120562111&amp;doi=10.1016%2fj.procs.2021.10.029&amp;partnerID=40&amp;md5=f86e1add024828ab856bbb1991393793"/>
  </r>
  <r>
    <s v="Scopus_577"/>
    <b v="1"/>
    <s v="Image Registration Method for Temporal Subtraction Based on Salient Region Features"/>
    <x v="1"/>
    <s v="Sato S.; Lu H.; Kim H.; Murakami S.; Ueno M.; Terasawa T.; Aoki T."/>
    <s v="Computer-aided diagnosis; Image registration; Salient region features; Temporal subtraction"/>
    <s v="While diagnosis imaging is an indispensable technology in medical field, it causes an increase in the burden to radiologists. In recent years, computer-aided diagnosis (CAD) system for supporting a radiologist has been developed to solve this problem. Temporal subtraction, which is one of CAD, is a technique to generate images emphasizing temporal changes in lesions and facilitates diagnosis of radiologists. To make a temporal subtraction image, image registration technique is required. In this chapter, we propose an image registration method for image registration of current image and previous image to generate temporal subtraction images in a short time. The proposed method consists of three steps: (i) segmentation of the region of interest (ROI) using position information of the spine based on anatomical information, (ii) using global image matching to select pairs of previous image and current image in which the same portion is depicted, and iii) final image matching based on salient region features (SRF). We performed our registration technique to the synthetic data and confirmed usefulness of the proposed method. The rotated synthesis image gives TP 100.0% and FP 12.16%. The synthesis image obtained by applying a Gaussian filter gives TP 70.40% and FP 0.00%. The synthesis image obtained by adding artificial pseudo-lesion region gives TP 99.45% and FP 17.89%. The synthesis image obtained by adding random noise of 5% gives TP 83.05% and FP 16.95%. Furthermore, radiologist conducted comparative experiments without and with temporal subtraction images created by proposed method. As a result, radiologist showed high reading performance by using temporal subtraction images. © 2021, Springer Nature Switzerland AG."/>
    <x v="1"/>
    <m/>
    <x v="1"/>
    <m/>
    <x v="0"/>
    <m/>
    <m/>
    <n v="2021"/>
    <n v="0"/>
    <s v="https://www.scopus.com/inward/record.uri?eid=2-s2.0-85091327306&amp;doi=10.1007%2f978-3-030-46032-7_2&amp;partnerID=40&amp;md5=edbb4f6da2f6b54e3936774f45e3fed9"/>
  </r>
  <r>
    <s v="Scopus_578"/>
    <b v="1"/>
    <s v="Validation of non-negative matrix factorization for rapid assessment of large sets of atomic pair distribution function data"/>
    <x v="1"/>
    <s v="Liu C.-H.; Wright C.J.; Gu R.; Bandi S.; Wustrow A.; Todd P.K.; O'Nolan D.; Beauvais M.L.; Neilson J.R.; Chupas P.J.; Chapmanc K.W.; Billinge S.J.L."/>
    <s v="atomic pair distribution functions; in situ measurement; non-negative matrix factorization; streaming-data analysis"/>
    <s v="The use of the non-negative matrix factorization (NMF) technique is validated for automatically extracting physically relevant components from atomic pair distribution function (PDF) data from time-series data such as in situ experiments. The use of two matrix-factorization techniques, principal component analysis and NMF, on PDF data is compared in the context of a chemical synthesis reaction taking place in a synchrotron beam, applying the approach to synthetic data where the correct composition is known and on measured PDFs from previously published experimental data. The NMF approach yields mathematical components that are very close to the PDFs of the chemical components of the system and a time evolution of the weights that closely follows the ground truth. Finally, it is discussed how this would appear in a streaming context if the analysis were being carried out at the beamline as the experiment progressed. © 2021."/>
    <x v="1"/>
    <m/>
    <x v="1"/>
    <m/>
    <x v="0"/>
    <m/>
    <m/>
    <n v="2021"/>
    <n v="21"/>
    <s v="https://www.scopus.com/inward/record.uri?eid=2-s2.0-85110822977&amp;doi=10.1107%2fS160057672100265X&amp;partnerID=40&amp;md5=63f88c3edf726cc2d5c0dd2240630eb0"/>
  </r>
  <r>
    <s v="Scopus_579"/>
    <b v="1"/>
    <s v="Convolutional Neural Network and Data Augmentation for Behavioral-Based Biometric User Identification"/>
    <x v="1"/>
    <s v="Mekruksavanich S.; Jitpattanakul A."/>
    <s v="Biometric identification; Convolutional neural network; Data augmentation"/>
    <s v="One classification problem that is especially challenging is biometric identification, which links cybersecurity to the analysis of human behavior. Biometric data can be collected through the use of wearable devices, especially smartphones that incorporate a variety of sensors, during the performance of activities by the users. In recent research, numerous identification systems using machine learning classification algorithms have been proposed to provide solutions to this classification problem. However, their ability to perform identification is limited to only suitable selected features of time-series data from the biometric raw data. Therefore, in this study, an architecture for the biometric user identification using walking patterns that employs a convolutional neural network is proposed. Validation of the proposed framework for biometric identification was accomplished through the generation of synthetic data from datasets of samples from public walking. As a result, the framework described in this study provides more effective outcomes in terms of the accuracy of the model and additional metrics than the conventional machine learning utilized for biometric user identification. © 2021, The Editor(s) (if applicable) and The Author(s), under exclusive license to Springer Nature Singapore Pte Ltd."/>
    <x v="1"/>
    <m/>
    <x v="1"/>
    <m/>
    <x v="0"/>
    <m/>
    <m/>
    <n v="2021"/>
    <n v="30"/>
    <s v="https://www.scopus.com/inward/record.uri?eid=2-s2.0-85098192353&amp;doi=10.1007%2f978-981-15-8289-9_72&amp;partnerID=40&amp;md5=81b2a9133376a2056cd0673f1d23020f"/>
  </r>
  <r>
    <s v="Scopus_581"/>
    <b v="1"/>
    <s v="An approach to data acquisition for urban building energy modeling using a Gaussian mixture model and expectation-maximization algorithm"/>
    <x v="1"/>
    <s v="Han M.; Wang Z.; Zhang X."/>
    <s v="Data acquisition; Expectation-Maximization; Gaussian mixture model; Urban building energy modeling"/>
    <s v="In recent years, a building’s energy performance is becoming uncertain because of factors such as climate change, the Covid-19 pandemic, stochastic occupant behavior and inefficient building control systems. Sufficient measurement data is essential to predict and manage a building’s performance levels. Assessing energy performance of buildings at an urban scale requires even larger data samples in order to perform an accurate analysis at an aggregated level. However, data are not only expensive, but it can also be a real challenge for communities to acquire large amounts of real energy data. This is despite the fact that inadequate knowledge of a full population will lead to biased learning and the failure to establish a data pipeline. Thus, this paper proposes a Gaussian mixture model (GMM) with an Expectation-Maximization (EM) algorithm that will produce synthetic building energy data. This method is tested on real datasets. The results show that the parameter estimates from the model are stable and close to the true values. The bivariate model gives better performance in classification accuracy. Synthetic data points generated by the models show a consistent representation of the real data. The approach developed here can be useful for building simulations and optimizations with spatio-temporal mapping. © 2021 by the authors. Licensee MDPI, Basel, Switzerland."/>
    <x v="1"/>
    <m/>
    <x v="1"/>
    <m/>
    <x v="0"/>
    <m/>
    <m/>
    <n v="2021"/>
    <n v="16"/>
    <s v="https://www.scopus.com/inward/record.uri?eid=2-s2.0-85099990916&amp;doi=10.3390%2fbuildings11010030&amp;partnerID=40&amp;md5=749afa9763b288ce5d3512c00bdb49f1"/>
  </r>
  <r>
    <s v="Scopus_582"/>
    <b v="0"/>
    <s v="AAAI International Workshop on Health Intelligence, W3PHIAI 2020"/>
    <x v="2"/>
    <s v=""/>
    <s v=""/>
    <s v="The proceedings contain 32 papers. The special focus in this conference is on Health Intelligence. The topics include: Accelerating Psychometric Screening Tests with Prior Information; A Kernel to Exploit Informative Missingness in Multivariate Time Series from EHRs; can an Algorithm Be My Healthcare Proxy?; predicting Mortality in Liver Transplant Candidates; towards Automated Performance Status Assessment: Temporal Alignment of Motion Skeleton Time Series; machine Learning Discrimination of Parkinson’s Disease Stages from Walker-Mounted Sensors Data; personalized Dual-Hormone Control for Type 1 Diabetes Using Deep Reinforcement Learning; a Generalizable Method for Automated Quality Control of Functional Neuroimaging Datasets; uncertainty Characterization for Predictive Analytics with Clinical Time Series Data; a Dynamic Deep Neural Network for Multimodal Clinical Data Analysis; DeStress: Deep Learning for Unsupervised Identification of Mental Stress in Firefighters from Heart-Rate Variability (HRV) Data; preface; explainability and Interpretability: Keys to Deep Medicine; a Deep Learning Approach for Classifying Nonalcoholic Steatohepatitis Patients from Nonalcoholic Fatty Liver Disease Patients Using Electronic Medical Records; visualization of Deep Models on Nursing Notes and Physiological Data for Predicting Health Outcomes Through Temporal Sliding Windows; Constructing Artificial Data for Fine-Tuning for Low-Resource Biomedical Text Tagging with Applications in PICO Annotation; character-Level Japanese Text Generation with Attention Mechanism for Chest Radiography Diagnosis; extracting Structured Data from Physician-Patient Conversations by Predicting Noteworthy Utterances; A Multi-talent Healthcare AI Bot Platform; natural vs. Artificially Sweet Tweets: Characterizing Discussions of Non-nutritive Sweeteners on Twitter; on-line (TweetNet) and Off-line (EpiNet): The Distinctive Structures of the Infectious; medication Regimen Extraction from Medical Conversations."/>
    <x v="1"/>
    <m/>
    <x v="1"/>
    <m/>
    <x v="0"/>
    <m/>
    <m/>
    <n v="2021"/>
    <n v="0"/>
    <s v="https://www.scopus.com/inward/record.uri?eid=2-s2.0-85097082773&amp;partnerID=40&amp;md5=8ca466bde9e92a94f4eae47dbff51a06"/>
  </r>
  <r>
    <s v="Scopus_583"/>
    <b v="1"/>
    <s v="Quantifying Resemblance of Synthetic Medical Time-Series"/>
    <x v="0"/>
    <s v="Bhanot K.; Dash S.; Pedersen J.; Guyon I.; Bennett K.P."/>
    <s v=""/>
    <s v="Access to medical data is often restricted due to privacy laws e.g. HIPAA and GDPR. We address the viability of substituting real data with synthetic data to protect privacy while maintaining utility. Medical data records are fundamentally longitudinal, with one patient having multiple health events influenced by covariates like gender, age etc. Synthesis of medical data, hence, falls under time-series generative modeling. We demonstrate methods to measure synthetic medical time-series quality on datasets from previously published synthetic data research. We deploy four time-series metrics to quantify resemblance in synthetic and real covariate plots while comparing baseline data generation methods. © 2021 ESANN Intelligence and Machine Learning. All rights reserved."/>
    <x v="0"/>
    <s v="Health"/>
    <x v="2"/>
    <s v="HealthGAN"/>
    <x v="0"/>
    <m/>
    <m/>
    <n v="2021"/>
    <n v="4"/>
    <s v="https://www.scopus.com/inward/record.uri?eid=2-s2.0-85127280140&amp;doi=10.14428%2fesann%2f2021.ES2021-108&amp;partnerID=40&amp;md5=f39d2ddc363611db28192e33c15a1ed7"/>
  </r>
  <r>
    <s v="Scopus_585"/>
    <b v="1"/>
    <s v="Evaluating Temporal Queries over Video Feeds"/>
    <x v="1"/>
    <s v="Chen Y.; Yu X.; Koudas N.; Yu Z."/>
    <s v="data management; temporal queries; video queries"/>
    <s v="Recent advances in Computer Vision and Deep Learning have made possible the efficient extraction of structured information from frames of video feeds. As such, a stream of objects and their associated classes along with unique object identifiers derived via object tracking can be generated, providing unique objects as they are captured across frames. In this paper we initiate a study of temporal queries involving objects and their co-occurrences in video feeds. For example, queries that identify video segments during which the same two red cars and the same two humans appear jointly for five minutes are of interest to many applications ranging from law enforcement to security and safety. We take the first step and define such queries in a way that they incorporate certain physical aspects of video capture such as object occlusion. We present an architecture consisting of three layers, namely object detection/tracking, intermediate data generation, and query evaluation. We propose two techniques, Marked Frame Set (MFS) and Sparse State Graph (SSG), to organize all detected objects in the intermediate data generation layer, which effectively, given the queries, minimizes the number of objects and frames that have to be considered during query evaluation. We also introduce an algorithm called SSG-CM that processes incoming frames against the SSG and efficiently prunes objects and frames unrelated to query evaluation, while maintaining all states required for succinct query evaluation. We present the results of a thorough experimental evaluation utilizing both real and synthetic data, establishing the trade-offs between MFS and SSG. We stress various parameters of interest in our evaluation and demonstrate that the proposed query evaluation methodology coupled with the proposed algorithms is capable to evaluate temporal queries over video feeds efficiently, achieving orders of magnitude performance benefits. © 2021 ACM."/>
    <x v="1"/>
    <m/>
    <x v="1"/>
    <m/>
    <x v="0"/>
    <m/>
    <m/>
    <n v="2021"/>
    <n v="13"/>
    <s v="https://www.scopus.com/inward/record.uri?eid=2-s2.0-85108957937&amp;doi=10.1145%2f3448016.3452803&amp;partnerID=40&amp;md5=6779441d5d5bb7afb43f4e4a461e411f"/>
  </r>
  <r>
    <s v="Scopus_587"/>
    <b v="1"/>
    <s v="Improving Smartphone-Based Transport Mode Recognition Using Generative Adversarial Networks"/>
    <x v="0"/>
    <s v="Günthermann L.; Philippides A.; Roggen D."/>
    <s v=""/>
    <s v="Wearable devices such as smartphones and smartwatches are widely used and record a significant amount of data. Labelling this data for human activity recognition is a time-consuming task, therefore methods which reduce the amount of labelled data required to train accurate classifiers are important. Generative Adversarial Networks (GANs) can be used to model the implicit distribution of a dataset. Traditional GANs, which only consist of a generator and a discriminator, result in networks able to generate synthetic data and distinguish real from fake samples. This adversarial game can be extended to include a classifier, which allows the training of the classification network to be enhanced with synthetic and unlabelled data. The network architecture presented in this paper is inspired by SenseGAN [1], but instead of generating and classifying sensor-recorded time-series data, our approach operates with extracted features, which drastically reduces the amount of stored and processed data and enables deployment on less powerful and potentially wearable devices. We show that this technique can be used to improve the classification performance of a classifier trained to recognise locomotion modes based on recorded acceleration data and that it reduces the amount of labelled training data necessary to achieve a similar performance compared to a baseline classifier. Specifically, our approach reached the same accuracy as the baseline classifier up to 50% faster and was able to achieve a 10% higher accuracy in the same number of epochs. © 2021, The Author(s), under exclusive license to Springer Nature Singapore Pte Ltd."/>
    <x v="0"/>
    <s v="Health"/>
    <x v="3"/>
    <s v="mod. SenseGAN"/>
    <x v="2"/>
    <b v="1"/>
    <m/>
    <n v="2021"/>
    <n v="2"/>
    <s v="https://www.scopus.com/inward/record.uri?eid=2-s2.0-85107356756&amp;doi=10.1007%2f978-981-15-8944-7_5&amp;partnerID=40&amp;md5=feadc4df70ab10e3f1d65f8ee8f241cf"/>
  </r>
  <r>
    <s v="Scopus_589"/>
    <b v="1"/>
    <s v="GRACE Follow-On Accelerometer Data Recovery"/>
    <x v="0"/>
    <s v="Behzadpour S.; Mayer-Gürr T.; Krauss S."/>
    <s v="Accelerometer; data transplant; GRACE; GRACE-FO; gravity field"/>
    <s v="In Gravity Recovery and Climate Experiment (GRACE) Follow-on (GRACE-FO) mission, similar to its predecessor GRACE, the twin satellites are equipped with three-axis accelerometers, measuring the non-gravitational forces. After 1 month in orbit, during the in-orbit-checkout phase, the noise on GRACE-D accelerometer measurements elevated and resulted in systematical degradation of the data. For this reason, the GRACE-D data need to be replaced by synthetic data, the so-called transplant data, officially generated by the GRACE-FO Science Data System (SDS). The SDS transplant data are derived from the GRACE-C accelerometer measurements, by applying time and attitude corrections. Furthermore, model-based residual accelerations due to thruster firings on GRACE-D were added, proven to improve the data quality in gravity field recovery. However, preliminary studies of GRACE-FO data during the single accelerometer months show that the low degree zonal harmonics, in particular C20 and C30, are sensitive to the current transplant approach. In this work, we present a novel approach to recover the GRACE-D ACT1B data by incorporating non-gravitational force models and analyze its impact on monthly gravity field solutions. The results show the improved ACT1B data not only contributed to a noise reduction but also improved the estimates of the C20 and C30 coefficients. The application of this new approach demonstrates that the offset between Satellite Laser Ranging (SLR) and GRACE-FO derived C30 time series can be reduced by the use of the alternative accelerometer product. © 2021. The Authors."/>
    <x v="2"/>
    <m/>
    <x v="1"/>
    <m/>
    <x v="0"/>
    <m/>
    <m/>
    <n v="2021"/>
    <n v="37"/>
    <s v="https://www.scopus.com/inward/record.uri?eid=2-s2.0-85105595203&amp;doi=10.1029%2f2020JB021297&amp;partnerID=40&amp;md5=519e646935f99d1a5f9255c92312e776"/>
  </r>
  <r>
    <s v="Scopus_590"/>
    <b v="1"/>
    <s v="Inference for bivariate integer-valued moving average models based on binomial thinning operation"/>
    <x v="1"/>
    <s v="Silva I.; Eduarda Silva M.; Torres C."/>
    <s v="Bivariate discrete distributions; bivariate models; generalized method of moments; moving average; time series of counts"/>
    <s v="Time series of (small) counts are common in practice and appear in a wide variety of fields. In the last three decades, several models that explicitly account for the discreteness of the data have been proposed in the literature. However, for multivariate time series of counts several difficulties arise and the literature is not so detailed. This work considers Bivariate INteger-valued Moving Average, BINMA, models based on the binomial thinning operation. The main probabilistic and statistical properties of BINMA models are studied. Two parametric cases are analysed, one with the cross-correlation generated through a Bivariate Poisson innovation process and another with a Bivariate Negative Binomial innovation process. Moreover, parameter estimation is carried out by the Generalized Method of Moments. The performance of the model is illustrated with synthetic data as well as with real datasets. © 2020 Informa UK Limited, trading as Taylor &amp; Francis Group."/>
    <x v="1"/>
    <m/>
    <x v="1"/>
    <m/>
    <x v="0"/>
    <m/>
    <m/>
    <n v="2020"/>
    <n v="6"/>
    <s v="https://www.scopus.com/inward/record.uri?eid=2-s2.0-85082674440&amp;doi=10.1080%2f02664763.2020.1747411&amp;partnerID=40&amp;md5=9fbada6f2050b047ab7eb05bb1d28170"/>
  </r>
  <r>
    <s v="Scopus_591"/>
    <b v="1"/>
    <s v="JOINT DEBLENDING AND SOURCE DEGHOSTING WITH FOCAL TRANSFORMATION"/>
    <x v="1"/>
    <s v="Cao J."/>
    <s v=""/>
    <s v="Simultaneous source shooting or blended acquisition, which allows a temporal overlap between shot records, has been proposed as a method for substantially reducing the acquisition cost and improving data quality. Deblending followed by traditional processing steps is still the dominant way of dealing with blended data. As we know, the strong reflectivity of the sea surface results in ghost wavefields at the source and the receiver side. The removal of these ghost wavefields is a well-known data preprocessing step to improve the image resolution. In the standard processing workflow, deblending and source deghosting approach are applied in sequence. Thus, each step is likely to generate its own artifacts. Therefore, We proposed an integrated method-joint deblending and source deghosting method with focal transformation using sparse inversion. Synthetic data example demonstrates the joint approach is better than the sequential processing method. Copyright© (2021) by the European Association of Geoscientists &amp; Engineers (EAGE) All rights reserved."/>
    <x v="1"/>
    <m/>
    <x v="1"/>
    <m/>
    <x v="0"/>
    <m/>
    <m/>
    <n v="2021"/>
    <n v="0"/>
    <s v="https://www.scopus.com/inward/record.uri?eid=2-s2.0-85127829384&amp;partnerID=40&amp;md5=f1f43bee517c18c2a6ab5e97da68ee00"/>
  </r>
  <r>
    <s v="Scopus_593"/>
    <b v="1"/>
    <s v="Solving limited data challenges in battery parameter estimators by using generative adversarial networks"/>
    <x v="0"/>
    <s v="Naaz F.; Channegowda J.; Lakshminarayanan M.; John N.S.; Herle A."/>
    <s v="Battery; Energy Storage; Generative Adversarial Network; Synthetic Data"/>
    <s v="There has been an increased demand for Energy Storage Systems (ESS) as they power most of today's remote devices and are needed to sustain the ongoing transportation electrification revolution to curb pollution levels. State-of-Charge (SOC) and State-of-Health (SOH) assessment of batteries is vital to prevent unexpected shutdown of battery powered consumer electronics and to determine the expected range from an Electric Vehicle. SOC SOH estimators demand high-quality curated battery parameter data such as current, temperature and voltage over several charge/discharge cycles. Experiments needed to collect such data are expensive and tedious. Lack of diversity in open access battery datasets have hindered research in this area. This paper is focused on synthetic generation of battery parameters from sparse datasets. The goal is to produce high-fidelity heterogeneous time-series datasets which help to overcome the problem of lack of data in the ESS domain. © 2021 IEEE."/>
    <x v="0"/>
    <s v="Energy"/>
    <x v="0"/>
    <s v="GAN"/>
    <x v="0"/>
    <m/>
    <m/>
    <n v="2021"/>
    <n v="2"/>
    <s v="https://www.scopus.com/inward/record.uri?eid=2-s2.0-85116675676&amp;doi=10.1109%2fPowerAfrica52236.2021.9543237&amp;partnerID=40&amp;md5=ad33972e9ed3d8be323526498cb8681f"/>
  </r>
  <r>
    <s v="Scopus_594"/>
    <b v="1"/>
    <s v="STAN: Synthetic Network Traffic Generation with Generative Neural Models"/>
    <x v="0"/>
    <s v="Xu S.; Marwah M.; Arlitt M.; Ramakrishnan N."/>
    <s v=""/>
    <s v="Deep learning models have achieved great success in recent years but progress in some domains like cybersecurity is stymied due to a paucity of realistic datasets. Organizations are reluctant to share such data, even internally, due to privacy reasons. An alternative is to use synthetically generated data but existing methods are limited in their ability to capture complex dependency structures, between attributes and across time. This paper presents STAN (Synthetic network Traffic generation with Autoregressive Neural models), a tool to generate realistic synthetic network traffic datasets for subsequent downstream applications. Our novel neural architecture captures both temporal dependencies and dependence between attributes at any given time. It integrates convolutional neural layers with mixture density neural layers and softmax layers, and models both continuous and discrete variables. We evaluate the performance of STAN in terms of quality of data generated, by training it on both a simulated dataset and a real network traffic data set. Finally, to answer the question—can real network traffic data be substituted with synthetic data to train models of comparable accuracy?—we train two anomaly detection models based on self-supervision. The results show only a small decline in accuracy of models trained solely on synthetic data. While current results are encouraging in terms of quality of data generated and absence of any obvious data leakage from training data, in the future we plan to further validate this fact by conducting privacy attacks on the generated data. Other future work includes validating capture of long term dependencies and making model training more efficient. © 2021, Springer Nature Switzerland AG."/>
    <x v="0"/>
    <s v="Transport"/>
    <x v="3"/>
    <s v="STAN"/>
    <x v="3"/>
    <b v="1"/>
    <m/>
    <n v="2021"/>
    <n v="20"/>
    <s v="https://www.scopus.com/inward/record.uri?eid=2-s2.0-85116397321&amp;doi=10.1007%2f978-3-030-87839-9_1&amp;partnerID=40&amp;md5=5e0070e176a13974872cbe785f29b14d"/>
  </r>
  <r>
    <s v="Scopus_595"/>
    <b v="1"/>
    <s v="Synthetic Data Generation and Multi-Task Learning for Extracting Temporal Information from Health-Related Narrative Text"/>
    <x v="0"/>
    <s v="Shim H.; Lowet D.; Luca S.; Vanrumste B."/>
    <s v=""/>
    <s v="Extracting temporal information is critical to process health-related text. Temporal information extraction is a challenging task for language models because it requires processing both texts and numbers. Moreover, the fundamental challenge is how to obtain a large-scale training dataset. To address this, we propose a synthetic data generation algorithm. Also, we propose a novel multi-task temporal information extraction model and investigate whether multi-task learning can contribute to performance improvement by exploiting additional training signals with the existing training data. For experiments, we collected a custom dataset containing unstructured texts with temporal information of sleep-related activities. Experimental results show that utilising synthetic data can improve the performance when the augmentation factor is 3. The results also show that when multi-task learning is used with an appropriate amount of synthetic data, the performance can significantly improve from 82. to 88.6 and from 83.9 to 91.9 regarding micro-and macro-average exact match scores of normalised time prediction, respectively. © 2021 Association for Computational Linguistics."/>
    <x v="2"/>
    <s v="Health"/>
    <x v="1"/>
    <m/>
    <x v="0"/>
    <m/>
    <m/>
    <n v="2021"/>
    <n v="2"/>
    <s v="https://www.scopus.com/inward/record.uri?eid=2-s2.0-85137854856&amp;partnerID=40&amp;md5=0ed29f7fd8bb3c4090fa17fd67ef6cdd"/>
  </r>
  <r>
    <s v="Scopus_597"/>
    <b v="1"/>
    <s v="Conditional Deep 3D-Convolutional Generative Adversarial Nets for RGB-D Generation"/>
    <x v="0"/>
    <s v="Sharma R.; Sharma M.; Shukla A.; Chaudhury S."/>
    <s v=""/>
    <s v="Generation of synthetic data is a challenging task. There are only a few significant works on RGB video generation and no pertinent works on RGB-D data generation. In the present work, we focus our attention on synthesizing RGB-D data which can further be used as dataset for various applications like object tracking, gesture recognition, and action recognition. This paper has put forward a proposal for a novel architecture that uses conditional deep 3D-convolutional generative adversarial networks to synthesize RGB-D data by exploiting 3D spatio-temporal convolutional framework. The proposed architecture can be used to generate virtually unlimited data. In this work, we have presented the architecture to generate RGB-D data conditioned on class labels. In the architecture, two parallel paths were used, one to generate RGB data and the second to synthesize depth map. The output from the two parallel paths is combined to generate RGB-D data. The proposed model is used for video generation at 30 fps (frames per second). The frame referred here is an RGB-D with the spatial resolution of 512 × 512. © 2021 Richa Sharma et al."/>
    <x v="2"/>
    <m/>
    <x v="1"/>
    <m/>
    <x v="0"/>
    <m/>
    <m/>
    <n v="2021"/>
    <n v="0"/>
    <s v="https://www.scopus.com/inward/record.uri?eid=2-s2.0-85119908501&amp;doi=10.1155%2f2021%2f8358314&amp;partnerID=40&amp;md5=38303ff13c3ec1eafa9749141ceb3063"/>
  </r>
  <r>
    <s v="Scopus_598"/>
    <b v="1"/>
    <s v="Erratum regarding missing Declaration of Competing Interest statements in previously published articles (Spatial and Spatio-temporal Epidemiology (2020) 32, (S1877584519301157), (10.1016/j.sste.2019.100305))"/>
    <x v="1"/>
    <s v=""/>
    <s v=""/>
    <s v="Declaration of Competing Interest statements were not included in the published version of the following articles that appeared in previous issues of Spatial and Spatio-temporal Epidemiology The appropriate Declaration/Competing Interest statements, provided by the Authors, are included below. 1. Assessing the spatial heterogeneity in black-white differences in optimal cardiovascular health and the impact of individual- and neighborhood-level risk factors: The Multi-Ethnic Study of Atherosclerosis (MESA) (Spatial and Spatio-temporal Epidemiology, 2020; 33C) https://doi.org/10.1016/j.sste.2020.100332 The authors declare that they have no known competing financial interests or personal relationships that could have appeared to influence the work reported in this paper.2. Deep learning for supervised classification of spatial epidemics (Spatial and Spatio-temporal Epidemiology, 2018; 29C) https://doi.org/10.1016/j.sste.2018.08.002 The authors declare that they have no known competing financial interests or personal relationships that could have appeared to influence the work reported in this paper.3. Multivariate spatiotemporal modeling of drug- and alcohol-poisoning deaths in New York City, 2009-2014 (Spatial and Spatio-temporal Epidemiology, 2019; 32C) https://doi.org/10.1016/j.sste.2019.100306 The authors declare that they have no known competing financial interests or personal relationships that could have appeared to influence the work reported in this paper.4. Mapping rates of inpatient hospitalizations related to mental disorders in the state of Missouri: A conditional autoregressive model with zip code-level data (Spatial and Spatio-temporal Epidemiology, 2018; 28C) https://doi.org/10.1016/j.sste.2018.11.003 The authors declare that they have no known competing financial interests or personal relationships that could have appeared to influence the work reported in this paper.5. Bayesian Hierarchical Spatial Models: Implementing the Besag York Mollié Model in Stan(Spatial and Spatio-temporal Epidemiology, 2019; 31C)https://doi.org/10.1016/j.sste.2019.100301 The authors declare that they have no known competing financial interests or personal relationships that could have appeared to influence the work reported in this paper.6. Mapping ruralâ€“urban disparities in late-stage cancer with high-resolution rurality index and GWR (Spatial and Spatio-temporal Epidemiology, 2018; 26C) https://doi.org/10.1016/j.sste.2018.04.001 The authors declare that they have no known competing financial interests or personal relationships that could have appeared to influence the work reported in this paper.7. Using spatiotemporal models to generate synthetic data for public use(Spatial and Spatio-temporal Epidemiology, 2018; 27C) https://doi.org/10.1016/j.sste.2018.08.004 The authors declare that they have no known competing financial interests or personal relationships that could have appeared to influence the work reported in this paper.8. Assessment of Spatial Mobility Among Young Men who have Sex with Men within and across High HIV Prevalence Neighborhoods in New York City: The P18 Neighborhood Study (Spatial and Spatio-temporal Epidemiology, 2020; 35C) https://doi.org/10.1016/j.sste.2020.100356 The authors declare that they have no known competing financial interests or personal relationships that could have appeared to influence the work reported in this paper.9. Spatio-Temporal Analysis of Differences in Campylobacteriosis Incidence between Urban and Rural Areas in the Southern District Health Board, New Zealand (Spatial and Spatio-temporal Epidemiology, 2019; 31C) https://doi.org/10.1016/j.sste.2019.100304 The authors declare that they have no known competing financial interests or personal relationships that could have appeared to influence the work reported in this paper.10. Model-based small area estimation at two scales using Moran's spatial filtering(Spatial and Spatio-temporal Epidemiology, 2019; 31C) https://doi.org/10.1016/j.sste.2019.100303 The authors declare that they have no known competing financial interests or personal relationships that could have appeared to influence the work reported in this paper.11. Bayesian deprivation index models for explaining variation in elevated blood lead levels among children in Maryland (Spatial and Spatio-temporal Epidemiology, 2019; 30C) https://doi.org/10.1016/j.sste.2019.100286 The authors declare that they have no known competing financial interests or personal relationships that could have appeared to influence the work reported in this paper.12. Application of kernel smoothing to estimate the spatio-temporal variation in risk of STEC O157 in England (Spatial and Spatio-temporal Epidemiology, 2019; 32C) https://doi.org/10.1016/j.sste.2019.100305 The authors declare that they have no known competing financial interests or personal relationships that could have appeared to influence the work reported in this paper.13. Exploring socio-demographic-and geographical-variations in prevalence of diabetes and hypertension in Bangladesh: Bayesian spatial analysis of national health survey data (Spatial and Spatio-temporal Epidemiology, 2019; 29C) https://doi.org/10.1016/j.sste.2019.03.003 The authors declare that they have no known competing financial interests or personal relationships that could have appeared to influence the work reported in this paper.14. Cost-efficient case-control cluster sampling designs for population-based epidemiological studies (Spatial and Spatio-temporal Epidemiology, 2018; 26C) https://doi.org/10.1016/j.sste.2018.05.002 The authors declare that they have no known competing financial interests or personal relationships that could have appeared to influence the work reported in this paper.15. Longitudinal impacts of two causal drivers of alcohol demand on outlet concentrations within community settings: Population size and income effects (Spatial and Spatio-temporal Epidemiology, 2018; 27C) https://doi.org/10.1016/j.sste.2018.07.003 The authors declare that they have no known competing financial interests or personal relationships that could have appeared to influence the work reported in this paper. © 2020"/>
    <x v="1"/>
    <m/>
    <x v="1"/>
    <m/>
    <x v="0"/>
    <m/>
    <m/>
    <n v="2021"/>
    <n v="0"/>
    <s v="https://www.scopus.com/inward/record.uri?eid=2-s2.0-85099805284&amp;doi=10.1016%2fj.sste.2020.100397&amp;partnerID=40&amp;md5=c15b9ceabbbe0820e0f9fd1e5b817be8"/>
  </r>
  <r>
    <s v="Scopus_599"/>
    <b v="1"/>
    <s v="Handling Missing Observations with an RNN-based Prediction-Update Cycle"/>
    <x v="1"/>
    <s v="Becker S.; Hug R.; Huebner W.; Arens M.; Morris B.T."/>
    <s v="Filtering; Missing input data; Outliers; Recurrent Neural Networks (RNNs); Trajectory data"/>
    <s v="In tasks such as tracking, time-series data inevitably carry missing observations. While traditional tracking approaches can handle missing observations, recurrent neural networks (RNNs) are designed to receive input data in every step. Furthermore, current solutions for RNNs, like omitting the missing data or data imputation, are not sufficient to account for the resulting increased uncertainty. Towards this end, this paper introduces an RNN-based approach that provides a full temporal filtering cycle for motion state estimation. The Kalman filter inspired approach enables to deal with missing observations and outliers. For providing a full temporal filtering cycle, a basic RNN is extended to take observations and the associated belief about its accuracy into account for updating the current state. An RNN prediction model, which generates a parametrized distribution to capture the predicted states, is combined with an RNN update model, which relies on the prediction model output and the current observation. By providing the model with masking information, binary-encoded missing events, the model can overcome limitations of standard techniques for dealing with missing input values. The model abilities are demonstrated on synthetic data reflecting prototypical pedestrian tracking scenarios. © 2021, Springer Nature Switzerland AG."/>
    <x v="1"/>
    <m/>
    <x v="1"/>
    <m/>
    <x v="0"/>
    <m/>
    <m/>
    <n v="2021"/>
    <n v="0"/>
    <s v="https://www.scopus.com/inward/record.uri?eid=2-s2.0-85119361366&amp;doi=10.1007%2f978-3-030-89128-2_30&amp;partnerID=40&amp;md5=229a12a8f2f6857fc9dc255159da1287"/>
  </r>
  <r>
    <s v="Scopus_600"/>
    <b v="1"/>
    <s v="Learning physics based models of Lithium-ion Batteries"/>
    <x v="1"/>
    <s v="McKay M.B.; Wetton B.; Gopaluni R.B."/>
    <s v="Application of power electronics; Modeling; Nonlinear model reduction; Optimal operation and control of power systems; Real time simulation and dispatching; Simulation of power systems; Time series modelling"/>
    <s v="Lithium-ion (Li-ion) batteries are increasingly pervasive and important in daily life. We present a surrogate modeling approach that uses synthetic data generated by an electrochemical model to approximate Li-ion battery dynamics using a Deep Neural Network. Elechtrochemical models are needed to describe high current operation but are computationally costly. As an initial study, we prototype our approach for the Single Particle Model. We use a battery use-cycle and observations of concentrations and voltages to predict future battery behavior. Given only the use cycle and knowledge that the battery is fully charged, the surrogate model can accurately forecast observations of Li-ion concentrations and voltages for the entire use cycle, as well as give a window of time for battery depletion. © 2021 The Authors. This is an open access article under the CC BY-NC-ND license (http://creativecommons.org/licenses/by-nc-nd/4.0)"/>
    <x v="1"/>
    <m/>
    <x v="1"/>
    <m/>
    <x v="0"/>
    <m/>
    <m/>
    <n v="2021"/>
    <n v="11"/>
    <s v="https://www.scopus.com/inward/record.uri?eid=2-s2.0-85117947660&amp;doi=10.1016%2fj.ifacol.2021.08.225&amp;partnerID=40&amp;md5=0cb6c6a9230a015633fb5a2a3520cfc1"/>
  </r>
  <r>
    <s v="Scopus_601"/>
    <b v="1"/>
    <s v="SoccER: Computer graphics meets sports analytics for soccer event recognition"/>
    <x v="1"/>
    <s v="Morra L.; Manigrasso F.; Lamberti F."/>
    <s v="Computer graphics; Event detection; Game simulator; Soccer event recognition; Sports analytics"/>
    <s v="Automatic event detection from images or wearable sensors is a fundamental step towards the development of advanced sport analytics and broadcasting software. However, the collection and annotation of large scale sport datasets is hindered by technical obstacles, cost of data acquisition and annotation, and commercial interests. In this paper, we present the Soccer Event Recognition (SoccER) data generator, which builds upon an existing, high quality open source game engine to enable synthetic data generation. The software generates detailed spatio-temporal data from simulated soccer games, along with fine-grained, automatically generated event ground truth. The SoccER software suite includes also a complete event detection system entirely developed and tested on a synthetic dataset including 500 min of game, and more than 1 million events. We close the paper by discussing avenues for future research in sports event recognition enabled by the use of synthetic data. © 2020 The Authors"/>
    <x v="1"/>
    <m/>
    <x v="1"/>
    <m/>
    <x v="0"/>
    <m/>
    <m/>
    <n v="2020"/>
    <n v="9"/>
    <s v="https://www.scopus.com/inward/record.uri?eid=2-s2.0-85094325584&amp;doi=10.1016%2fj.softx.2020.100612&amp;partnerID=40&amp;md5=774d3de91ca390a6dc2d90c96bb6d26f"/>
  </r>
  <r>
    <s v="Scopus_602"/>
    <b v="1"/>
    <s v="Using convolutional neural network for predicting cyanobacteria concentrations in river water"/>
    <x v="1"/>
    <s v="Pyo J.; Park L.J.; Pachepsky Y.; Baek S.-S.; Kim K.; Cho K.H."/>
    <s v="Convolutional neural network; EFDC; Microcystis; Prediction; Synthetic data"/>
    <s v="Machine learning modeling techniques have emerged as a potential means for predicting algal blooms. In this study, synthetic spatio-temporal water quality data for a river section were generated with a 3D water quality model and used to investigate the capability of a convolutional neural network (CNN) for predicting harmful cyanobacterial blooms. The CNN model displayed a reasonable capacity for short-term predictions of cyanobacteria (Microcystis) biomass. In the nowcasting of Microcystis, the CNN performance had a Nash-Sutcliffe Efficiency (NSE) of 0.87. An increase in the forecast lead time resulted in a decrease in the prediction accuracy, reducing the NSE from 0.87 to 0.58. As the spatial observation density increased from 20% to 100% of the input image grids, the CNN prediction NSE had improved from 0.70 to 0.84. Adding noise to the data resulted in accuracy deterioration, but even at the noise amplitude of 10%, the accuracy was acceptable for some applications, with NSE = 0.76. Visualization of the CNN results characterized its performance variations across the studied river reach. Overall, this study successfully demonstrated the capability of the CNN model for cyanobacterial bloom prediction using high temporal frequency images. © 2020 Elsevier Ltd"/>
    <x v="1"/>
    <m/>
    <x v="1"/>
    <m/>
    <x v="0"/>
    <m/>
    <m/>
    <n v="2020"/>
    <n v="70"/>
    <s v="https://www.scopus.com/inward/record.uri?eid=2-s2.0-85090151572&amp;doi=10.1016%2fj.watres.2020.116349&amp;partnerID=40&amp;md5=e9201b07c326569a7cbcf00fa6431911"/>
  </r>
  <r>
    <s v="Scopus_603"/>
    <b v="0"/>
    <s v="14th International Conference on Soft Computing Models in Industrial and Environmental Applications, SOCO 2019"/>
    <x v="2"/>
    <s v=""/>
    <s v=""/>
    <s v="                             The proceedings contain 57 papers. The special focus in this conference is on Soft Computing Models in Industrial and Environmental Applications. The topics include: Framework for the Detection of Physiological Parameters with Musical Stimuli Based on IoT; edge Computing Architectures in Industry 4.0: A General Survey and Comparison; predictive Maintenance from Event Logs Using Wavelet-Based Features: An Industrial Application; building Robust Prediction Models for Defective Sensor Data Using Artificial Neural Networks; ensemble Deep Learning for Forecasting                              222                             Rn Radiation Level at Canfranc Underground Laboratory; search of Extreme Episodes in Urban Ozone Maps; a Novel Heuristic Approach for the Simultaneous Selection of the Optimal Clustering Method and Its Internal Parameters for Time Series Data; A Hybrid Approach for Short-Term NO                             2                              Forecasting: Case Study of Bay of Algeciras (Spain); context-Aware Data Mining vs Classical Data Mining: Case Study on Predicting Soil Moisture; analysis and Application of Normalization Methods with Supervised Feature Weighting to Improve K-means Accuracy; DTW as Alignment Function in the Context of Time Series Balancing; feature Clustering to Improve Fall Detection: A Preliminary Study; creation of Synthetic Data with Conditional Generative Adversarial Networks; data Selection to Improve Anomaly Detection in a Component-Based Robot; Addressing Low Dimensionality Feature Subset Selection: ReliefF(-k) or Extended Correlation-Based Feature Selection(eCFS)?; a Predictive Maintenance Model Using Recurrent Neural Networks; prototypical Metric Transfer Learning for Continuous Speech Keyword Spotting with Limited Training Data; characteristic of WiFi Network Based on Space Model with Using Turning Bands Co-simulation Method; Mobile Architecture for Forest Fire Simulation Using PhyFire-HDWind Model.                         "/>
    <x v="1"/>
    <m/>
    <x v="1"/>
    <m/>
    <x v="0"/>
    <m/>
    <m/>
    <n v="2020"/>
    <n v="0"/>
    <s v="https://www.scopus.com/inward/record.uri?eid=2-s2.0-85065927414&amp;partnerID=40&amp;md5=d4cbd94adf9baae3289c903ffd791d36"/>
  </r>
  <r>
    <s v="Scopus_604"/>
    <b v="1"/>
    <s v="Embedding time expressions for deep temporal ordering models"/>
    <x v="1"/>
    <s v="Goyal T.; Durrett G."/>
    <s v=""/>
    <s v="Data-driven models have demonstrated state-of-the-art performance in inferring the temporal ordering of events in text. However, these models often overlook explicit temporal signals, such as dates and time windows. Rule-based methods can be used to identify the temporal links between these time expressions (timexes), but they fail to capture timexes' interactions with events and are hard to integrate with the distributed representations of neural net models. In this paper, we introduce a framework to infuse temporal awareness into such models by learning a pre-trained model to embed timexes. We generate synthetic data consisting of pairs of timexes, then train a character LSTM to learn embeddings and classify the timexes' temporal relation. We evaluate the utility of these embeddings in the context of a strong neural model for event temporal ordering, and show a small increase in performance on the MATRES dataset and more substantial gains on an automatically collected dataset with more frequent event-timex interactions.1. © 2019 Association for Computational Linguistics"/>
    <x v="1"/>
    <m/>
    <x v="1"/>
    <m/>
    <x v="0"/>
    <m/>
    <m/>
    <n v="2020"/>
    <n v="15"/>
    <s v="https://www.scopus.com/inward/record.uri?eid=2-s2.0-85084032410&amp;partnerID=40&amp;md5=fb37b82b0990926c614317fa49a752e3"/>
  </r>
  <r>
    <s v="Scopus_605"/>
    <b v="1"/>
    <s v="Analysis of Variability in Calculated Performance Loss Rates of Large-Scale PV Plants"/>
    <x v="1"/>
    <s v="Fregosi D.; Bolen M.; Paudyal B."/>
    <s v="confidence interval; degradation; fleet; performance loss rate; photovoltaic; PV; RdTools; synthetic data; utility; variability"/>
    <s v="The performance loss rate (PLR) is a key parameter in predicting and measuring the lifetime production from a PV plant. In this study, PLR is calculated by using historical on-site performance and meteorological time-series data from common, existing sensors and instrumentation at large-scale PV plants and the RdTools software package. Results show that current analysis techniques are not precise enough to identify performance improvement opportunities at any single plant but can enable insights at an aggregated fleet-level. The high variability in the results over time combined with the correlation among subarrays within a plant suggest that factors in addition to module degradation, such as soiling and un-normalized weather, have a significant impact. In addition, the reported confidence intervals are likely an underestimate of uncertainty due to the non-independence of daily calculated loss rates. This work examines PLR results to gain insight on how the analysis precision might be improved to better identify underperformance at the plant level and, subsequently, enable performance remediation opportunities. Also, a method to quantitatively validate loss rate analysis techniques using synthetically generated performance data is proposed. © 2020 IEEE."/>
    <x v="1"/>
    <m/>
    <x v="1"/>
    <m/>
    <x v="0"/>
    <m/>
    <m/>
    <n v="2020"/>
    <n v="2"/>
    <s v="https://www.scopus.com/inward/record.uri?eid=2-s2.0-85099590593&amp;doi=10.1109%2fPVSC45281.2020.9300710&amp;partnerID=40&amp;md5=13f3f0abc5d4ecc0af063b6f935debd9"/>
  </r>
  <r>
    <s v="Scopus_606"/>
    <b v="1"/>
    <s v="Mobility modeling through mobile data: Generating an optimized and open dataset respecting privacy"/>
    <x v="1"/>
    <s v="Arcolezi H.H.; Couchot J.-F.; Baala O.; Contet J.-M.; Al Bouna B.; Xiao X."/>
    <s v="Inferring anonymous data; Mobility scenario modeling; Open data; Synthetic data generation"/>
    <s v="Modeling and understanding people's mobility at a temporal and geographical space are very strict requirements for developing better strategies of urban public and private transportation systems as well as establishing improved business techniques. This work proposes a random-search based approach to instantiate statistical indicators through an improved mobility scenario which provides specific information about people attending one or several days for some events. Then, we recreate that scenario with virtual humans, proposing a synthetic and open dataset that matches the original statistical data. The results show the proposed approach is very efficient to model people's mobility, and the generated data has a low error rate compared to the original one. © 2020 IEEE."/>
    <x v="1"/>
    <m/>
    <x v="1"/>
    <m/>
    <x v="0"/>
    <m/>
    <m/>
    <n v="2020"/>
    <n v="5"/>
    <s v="https://www.scopus.com/inward/record.uri?eid=2-s2.0-85089662648&amp;doi=10.1109%2fIWCMC48107.2020.9148138&amp;partnerID=40&amp;md5=5c4748db3c391312fd43bc9fa2d815cb"/>
  </r>
  <r>
    <s v="Scopus_607"/>
    <b v="1"/>
    <s v="Time-series data augmentation based on interpolation"/>
    <x v="1"/>
    <s v="Oh C.; Han S.; Jeong J."/>
    <s v="Data augmentation; Deep learning; Interpolation; Machine learning; Time-series classification"/>
    <s v="In machine learning, data augmentation is the process of generating synthetic data samples that will be used to train the model to improve the performance of the machine learning model. Data augmentation has been shown to improve the generalization capabilities of models and is particularly popular in the field of computer vision, which is to deal with image data. In contrast, data augmentation is less widely used in the field of time-series data, such as time-series classification, than in computer vision. This is because time-series data is particularly vulnerable to the transformation of data that occurs while performing data augmentation. For example, flipping or rotating images to augment image data does not significantly undermine the meaning of the original data. However, in the case of time-series data, it is likely to distort the meaning of the data, and it is difficult to identify whether or not it has altered. Previously proposed time-series data augmentation methods performed well in many fields, but often did not consider trend information of time-series data such as slicing or reordering the original time-series. In this paper, we propose a time-series data augmentation method based on interpolation. The proposed method is robust against the impairment of trend information of the original time-series and has the advantage of not high complexity. To evaluate the performance of the proposed method, we experimented with time-series datasets from the UCR archive and showed that the performance of the model could be improved. © 2020 The Authors."/>
    <x v="1"/>
    <m/>
    <x v="1"/>
    <m/>
    <x v="0"/>
    <m/>
    <m/>
    <n v="2020"/>
    <n v="71"/>
    <s v="https://www.scopus.com/inward/record.uri?eid=2-s2.0-85094591543&amp;doi=10.1016%2fj.procs.2020.07.012&amp;partnerID=40&amp;md5=2e9b45464074eb792c119373467771bf"/>
  </r>
  <r>
    <s v="Scopus_608"/>
    <b v="1"/>
    <s v="Medical Time-Series Data Generation Using Generative Adversarial Networks"/>
    <x v="0"/>
    <s v="Dash S.; Yale A.; Guyon I.; Bennett K.P."/>
    <s v="Generative Adversarial Networks; Synthetic data; Time-series"/>
    <s v="Medical data is rarely made publicly available due to high de-identification costs and risks. Access to such data is highly regulated due to it’s sensitive nature. These factors impede the development of data-driven advancements in the healthcare domain. Synthetic medical data which can maintain the utility of the real data while simultaneously preserving privacy can be an ideal substitute for advancing research. Medical data is longitudinal in nature, with a single patient having multiple temporal events, influenced by static covariates like age, gender, comorbidities, etc. Extending existing time-series generative models to generate medical data can be challenging due to this influence of patient covariates. We propose a workflow wherein we leverage existing generative models to generate such data. We demonstrate this approach by generating synthetic versions of several time-series datasets where static covariates influence the temporal values. We use a state-of-the-art benchmark as a comparative baseline. Our methodology for empirically evaluating synthetic time-series data shows that the synthetic data generated with our workflow has higher resemblance and utility. We also demonstrate how stratification by covariates is required to gain a deeper understanding of synthetic data quality and underscore the importance of including this analysis in evaluation of synthetic medical data quality. © 2020, Springer Nature Switzerland AG."/>
    <x v="0"/>
    <s v="Health"/>
    <x v="0"/>
    <s v="HealthGAN"/>
    <x v="0"/>
    <m/>
    <m/>
    <n v="2020"/>
    <n v="28"/>
    <s v="https://www.scopus.com/inward/record.uri?eid=2-s2.0-85092255804&amp;doi=10.1007%2f978-3-030-59137-3_34&amp;partnerID=40&amp;md5=b620b72ac8415269f4fbb94ad1a1b1ab"/>
  </r>
  <r>
    <s v="Scopus_609"/>
    <b v="1"/>
    <s v="Delineation of built-up land change from SAR stack by analysing the coefficient of variation"/>
    <x v="1"/>
    <s v="Jiang M.; Hooper A.; Tian X.; Xu J.; Chen S.-N.; Ma Z.-F.; Cheng X."/>
    <s v="Built-up land change; Coefficient of variation; Markov random field; Synthetic aperture radar; Time series"/>
    <s v="One main challenge in detecting built-up land cover changes using synthetic aperture radar (SAR) instruments is that complicated backscattering behaviours and the superimposition of speckles on rich textures cause a large number of false alarms. Using trajectory-based analyses from time-series SAR imagery can mitigate false alarms since the temporal variability in backscattering during construction improves discrimination capability. This paper presents an approach towards the detection of built-up land change based on a single-channel SAR stack. The proposed methodology includes the generation of a change indicator, the Markov modelling procedure and the delineation of changes over built-up areas. The generation of the change indicator aims to provide a feature with abundant contrast between changed and stable areas, a high signal-to-noise ratio and detail preservation. To this end, all temporal information is converted into a map of the coefficient of variation. After error removal, this change detector is combined with a Markov random field (MRF) criterion function. Rather than MRF modelling by iteration with very complex stochastic models, we propose using SAR temporal trajectory under a hypothesis test framework and interferometric coherence series to establish conditional density for each class. Then, the Graph-cuts theory is applied to delineate the boundary between changed and stable areas, followed by a binary classification procedure based on speckle divergence to exclude natural areas. The technique is tested on both synthetic data and two TerraSAR-X datasets covering representative areas with rich texture. We found that in a complex built environment that is challenging for classical change indicators and state-of-the-art techniques, the presented method can provide smaller overall error with better detail preservation. © 2020 International Society for Photogrammetry and Remote Sensing, Inc. (ISPRS)"/>
    <x v="1"/>
    <m/>
    <x v="1"/>
    <m/>
    <x v="0"/>
    <m/>
    <m/>
    <n v="2020"/>
    <n v="19"/>
    <s v="https://www.scopus.com/inward/record.uri?eid=2-s2.0-85090961952&amp;doi=10.1016%2fj.isprsjprs.2020.08.023&amp;partnerID=40&amp;md5=3f2736ad094cb1e5b560a597df78fa90"/>
  </r>
  <r>
    <s v="Scopus_611"/>
    <b v="1"/>
    <s v="Synthetic data generator for electric vehicle charging sessions: modeling and evaluation using real-world data"/>
    <x v="0"/>
    <s v="Lahariya M.; Benoit D.F.; Develder C."/>
    <s v="Electric vehicle; Exponential distribution; Gaussian mixture models; Machine learning; Mathematical modeling; Poisson distribution; Simulation; Smart grid; Synthetic data"/>
    <s v="Electric vehicle (EV) charging stations have become prominent in electricity grids in the past few years. Their increased penetration introduces both challenges and opportunities; they contribute to increased load, but also offer flexibility potential, e.g., in deferring the load in time. To analyze such scenarios, realistic EV data are required, which are hard to come by. Therefore, in this article we define a synthetic data generator (SDG) for EV charging sessions based on a large real-world dataset. Arrival times of EVs are modeled assuming that the inter-arrival times of EVs follow an exponential distribution. Connection time for EVs is dependent on the arrival time of EV, and can be described using a conditional probability distribution. This distribution is estimated using Gaussian mixture models, and departure times can calculated by sampling connection times for EV arrivals from this distribution. Our SDG is based on a novel method for the temporal modeling of EV sessions, and jointly models the arrival and departure times of EVs for a large number of charging stations. Our SDG was trained using real-world EV sessions, and used to generate synthetic samples of session data, which were statistically indistinguishable from the real-world data. We provide both (i) source code to train SDG models from new data, and (ii) trained models that reflect real-world datasets. © 2020 by the authors. Licensee MDPI, Basel, Switzerland."/>
    <x v="0"/>
    <s v="Transport"/>
    <x v="0"/>
    <s v="GMM"/>
    <x v="0"/>
    <m/>
    <m/>
    <n v="2020"/>
    <n v="29"/>
    <s v="https://www.scopus.com/inward/record.uri?eid=2-s2.0-85090911090&amp;doi=10.3390%2fen13164211&amp;partnerID=40&amp;md5=9f390f761f0f5c6d89de82639f5b73b1"/>
  </r>
  <r>
    <s v="Scopus_613"/>
    <b v="1"/>
    <s v="Hide-and-Seek Privacy Challenge: Synthetic Data Generation vs. Patient Re-identification"/>
    <x v="0"/>
    <s v="Jordon J.; Jarrett D.; Saveliev E.; Yoon J.; Elbers P.; Thoral P.; Ercole A.; Zhang C.; Belgrave D.; van der Schaar M."/>
    <s v="Clinical Time-series Data; Data Privacy; Membership Inference Attack; Patient Re-identification; Synthetic Data Generation"/>
    <s v="The clinical time-series setting poses a unique combination of challenges to data modelling and sharing. Due to the high dimensionality of clinical time series, adequate de-identification to preserve privacy while retaining data utility is difficult to achieve using common de-identification techniques. An innovative approach to this problem is synthetic data generation. From a technical perspective, a good generative model for time-series data should preserve temporal dynamics; new sequences should respect the original relationships between high-dimensional variables across time. From the privacy perspective, the model should prevent patient re-identification. The NeurIPS 2020 Hide-and-Seek Privacy Challenge was a novel two-tracked competition to simultaneously accelerate progress in tackling both problems. In our head-to-head format, participants in the generation track (“hiders”) and the patient re-identification track (“seekers”) were directly pitted against each other by way of a new, high-quality intensive care time-series dataset: the AmsterdamUMCdb dataset. In this paper we present an overview of the competition design, as well as highlighting areas we feel should be changed for future iterations of this competition. © 2021 J. Jordon et al."/>
    <x v="2"/>
    <m/>
    <x v="1"/>
    <m/>
    <x v="0"/>
    <m/>
    <m/>
    <n v="2020"/>
    <n v="13"/>
    <s v="https://www.scopus.com/inward/record.uri?eid=2-s2.0-85162659054&amp;partnerID=40&amp;md5=bf9b8e6e211fc37dea82e20b182cd1ae"/>
  </r>
  <r>
    <s v="Scopus_614"/>
    <b v="1"/>
    <s v="Power system real-time operation situation assessment based on random matrix theory"/>
    <x v="1"/>
    <s v="Shi X.; Qiu R."/>
    <s v="Operation situation assessment; Phasor measurement units; Power systems; Random matrix theory"/>
    <s v="The operation situation assessment is an important task in power systems, result of which can offer support on the safety analysis and control decision. With the deployments of phasor measurement units, massive amount of synchrophasor data is collected, which makes it possible for the real-time situational awareness of the entire system. In this paper, based on random matrix theory, a data-driven approach is proposed for real-time operation situation assessment in power systems. First, spatiotemporal data set is formulated by arranging high-dimensional synchrophasor measurements in chronological order. Based on the Ring Law in RMT for the empirical spectral analysis of 'signal+noise' matrix, the mean spectral radius is introduced to indicate the system situation in macroscopic. The proposed approach is sensitive to the variation of the system situation and robust against random fluctuations and measurement errors. Cases on the synthetic data generated from IEEE 118-bus test system validate the effectiveness of the approach.  © 2020 IEEE."/>
    <x v="1"/>
    <m/>
    <x v="1"/>
    <m/>
    <x v="0"/>
    <m/>
    <m/>
    <n v="2020"/>
    <n v="0"/>
    <s v="https://www.scopus.com/inward/record.uri?eid=2-s2.0-85099147734&amp;doi=10.1109%2fPESGM41954.2020.9281475&amp;partnerID=40&amp;md5=db459ed3431892131f0df8abb60c64df"/>
  </r>
  <r>
    <s v="Scopus_615"/>
    <b v="0"/>
    <s v="21th International Conference on Intelligent Data Engineering and Automated Learning, IDEAL 2020"/>
    <x v="2"/>
    <s v=""/>
    <s v=""/>
    <s v="The proceedings contain 34 papers. The special focus in this conference is on Intelligent Data Engineering and Automated Learning. The topics include: Network Analysis for Fraud Detection in Portuguese Public Procurement; biased Language Detection in Court Decisions; a One-by-One Method for Community Detection in Attributed Networks; data Pre-processing and Data Generation in the Student Flow Case Study; a Hybrid Approach to the Analysis of a Collection of Research Papers; Sequential Self-tuning Clustering for Automatic Delimitation of Coastal Upwelling on SST Images; time Series Clustering for Knowledge Discovery on Metal Additive Manufacturing; quaternion Neural Networks: State-of-the-Art and Research Challenges; a Solar Thermal System Temperature Prediction of a Smart Building for Data Recovery and Security Purposes; a Fault Detection System for Power Cells During Capacity Confirmation Test Through a Global One-Class Classifier; a Deep Metric Neural Network with Disentangled Representation for Detecting Smartphone Glass Defects; improving Performance of Recommendation System Architecture; automated Learning of In-vehicle Noise Representation with Triplet-Loss Embedded Convolutional Beamforming Network; Sequence Mining for Automatic Generation of Software Tests from GUI Event Traces; enhanced Credit Prediction Using Artificial Data; deep Learning Based Algorithms for Welding Edge Points Detection; detecting Performance Anomalies in the Multi-component Software a Collaborative Robot; prediction of Small-Wind Turbine Performance from Time Series Modelling Using Intelligent Techniques; review of Trends in Automatic Human Activity Recognition Using Synthetic Audio-Visual Data; atmospheric Tomography Using Convolutional Neural Networks; workshop on Machine Learning in Smart Mobility; Driver Monitoring System Based on CNN Models: An Approach for Attention Level Detection; preface."/>
    <x v="1"/>
    <m/>
    <x v="1"/>
    <m/>
    <x v="0"/>
    <m/>
    <m/>
    <n v="2020"/>
    <n v="0"/>
    <s v="https://www.scopus.com/inward/record.uri?eid=2-s2.0-85097179626&amp;partnerID=40&amp;md5=4be6d2243d27202b5c5faac0d3a6d29d"/>
  </r>
  <r>
    <s v="Scopus_616"/>
    <b v="1"/>
    <s v="End to end lip synchronization with a temporal autoencoder"/>
    <x v="1"/>
    <s v="Shalev Y.; Wolf L."/>
    <s v=""/>
    <s v="We study the problem of syncing the lip movement in a video with the audio stream. Our solution finds an optimal alignment using a dual-domain recurrent neural network that is trained on synthetic data we generate by dropping and duplicating video frames. Once the alignment is found, we modify the video in order to sync the two sources. Our method is shown to greatly outperform the literature methods on a variety of existing and new benchmarks. As an application, we demonstrate our ability to robustly align text-to-speech generated audio with an existing video stream. Our code is attached as supplementary. © 2020 IEEE."/>
    <x v="1"/>
    <m/>
    <x v="1"/>
    <m/>
    <x v="0"/>
    <m/>
    <m/>
    <n v="2020"/>
    <n v="6"/>
    <s v="https://www.scopus.com/inward/record.uri?eid=2-s2.0-85085497172&amp;doi=10.1109%2fWACV45572.2020.9093490&amp;partnerID=40&amp;md5=0ca1abd8c73bfc67c0faa40ae2540b72"/>
  </r>
  <r>
    <s v="Scopus_617"/>
    <b v="1"/>
    <s v="Fiber-optic distributed seismic sensing data generator and its application for training classification nets"/>
    <x v="1"/>
    <s v="Shiloh L.; Lellouch A.; Giryes R.; Eyal A."/>
    <s v=""/>
    <s v="Distributed acoustic sensing (DAS) is a powerful tool thanks to its ease of use, high spatial and temporal resolution, and sensitivity. Growing demand for long-distance distributed seismic sensing (DSeiS) measurements, in conjunction with the development of efficient algorithms for data processing, has led to an increased interest in the technology from industry and academia. Machine-learning-based data processing, however, necessitates tedious in situ calibration experiments that require significant effort and resources. In this Letter, a geophysics-driven approach for generating synthetic DSeiS data is described, analyzed, and tested. The generated synthetic data are used to train DSeiS classification algorithms. The approach is validated by training an artificial neural-network-based classifier using synthetic data and testing its performance on experimental DSeiS records. Accuracy is greatly improved thanks to the incorporation of a geophysical model when generating training data. © 2020 Optical Society of America"/>
    <x v="1"/>
    <m/>
    <x v="1"/>
    <m/>
    <x v="0"/>
    <m/>
    <m/>
    <n v="2020"/>
    <n v="11"/>
    <s v="https://www.scopus.com/inward/record.uri?eid=2-s2.0-85082730861&amp;doi=10.1364%2fOL.386352&amp;partnerID=40&amp;md5=0e3f84e7b62815903060a091657d3e31"/>
  </r>
  <r>
    <s v="Scopus_618"/>
    <b v="1"/>
    <s v="ECHAD: Embedding-Based Change Detection from Multivariate Time Series in Smart Grids"/>
    <x v="1"/>
    <s v="Ceci M.; Corizzo R.; Japkowicz N.; Mignone P.; Pio G."/>
    <s v="Change detection algorithms; embedding; neural networks; one-class learning; smart grids"/>
    <s v="Smart grids are power grids where clients may actively participate in energy production, storage and distribution. Smart grid management raises several challenges, including the possible changes and evolutions in terms of energy consumption and production, that must be taken into account in order to properly regulate the energy distribution. In this context, machine learning methods can be fruitfully adopted to support the analysis and to predict the behavior of smart grids, by exploiting the large amount of streaming data generated by sensor networks. In this article, we propose a novel change detection method, called ECHAD (Embedding-based CHAnge Detection), that leverages embedding techniques, one-class learning, and a dynamic detection approach that incrementally updates the learned model to reflect the new data distribution. Our experiments show that ECHAD achieves optimal performances on synthetic data representing challenging scenarios. Moreover, a qualitative analysis of the results obtained on real data of a real power grid reveals the quality of the change detection of ECHAD. Specifically, a comparison with state-of-the-art approaches shows the ability of ECHAD in identifying additional relevant changes, not detected by competitors, avoiding false positive detections. © 2013 IEEE."/>
    <x v="1"/>
    <m/>
    <x v="1"/>
    <m/>
    <x v="0"/>
    <m/>
    <m/>
    <n v="2020"/>
    <n v="39"/>
    <s v="https://www.scopus.com/inward/record.uri?eid=2-s2.0-85090929494&amp;doi=10.1109%2fACCESS.2020.3019095&amp;partnerID=40&amp;md5=b9a41fa5954b6ced4545a5c8a95818db"/>
  </r>
  <r>
    <s v="Scopus_619"/>
    <b v="1"/>
    <s v="Detrended moving average partial cross-correlation analysis on financial time series"/>
    <x v="1"/>
    <s v="Zhang N.; Lin A.; Yang P."/>
    <s v="Detrended moving average partial cross-correlation analysis; Detrended moving average processing; Financial time series; Partial cross-correlation analysis; Rolling windows"/>
    <s v="Cross-correlations between nonlinear time series widely exist in complex systems. It is of great importance to accurately measure the correlations between time series. In this work, we suggest a combination methodology of Detrended Moving Average Processing and Partial Cross-correlation Analysis to quantify the correlations between different time series, which we call as Detrended Moving Average Partial Cross-correlation Analysis (DMPCCA). This novel approach combines the advantages of Detrended Moving Average Processing and Partial Cross-correlation Analysis, not only exploring power-law cross-correlations between two signals but removing underlying impacts of other signals on those two signals. To demonstrate the advantages of this approach, we carry out experiments with synthetic data generated by correlated processes and compare the performance of this measurement to traditional cross-correlation techniques. It is found that this method can reveal the real cross-correlations between systems even when the indirect cross-correlations established by other common factors exist. Then we go further study into the application of DMPCCA to financial time series in order to report its performance in stock markets and investigate cross-correlations between different stock indices. Furthermore, the rolling windows method is used in conjunction with DMPCCA to capture the changes of cross-correlations between stock indices as time goes on. We notice that there is a special period when DMPCCA coefficients between stock indices are obviously different from those of other periods. © 2019 Elsevier B.V."/>
    <x v="1"/>
    <m/>
    <x v="1"/>
    <m/>
    <x v="0"/>
    <m/>
    <m/>
    <n v="2020"/>
    <n v="13"/>
    <s v="https://www.scopus.com/inward/record.uri?eid=2-s2.0-85077663789&amp;doi=10.1016%2fj.physa.2019.122960&amp;partnerID=40&amp;md5=d18fdbd3d5d9b9e1148bd5b667aded52"/>
  </r>
  <r>
    <s v="Scopus_620"/>
    <b v="1"/>
    <s v="Distributed anomaly detection method in wireless sensor networks based on temporal-spatial QSSVM"/>
    <x v="1"/>
    <s v="Chen Z.; Wu H.; Zhu H.; Miao Y."/>
    <s v="Anomaly detection; QSSVM; Temporal-spatial; Wireless sensor networks"/>
    <s v="In Wireless Sensor Networks (WSNs), abnormal sensing data is easily generated due to factors such as the harsh working environment, sensor faults and external events. In order to enhance the detection rate of abnormal data and reduce the false positive rate, we propose a distributed anomaly detection method using one-class quarter-sphere support vector machine (QSSVM) based on temporal-spatial fusion in WSNs. Firstly, according to the synthetic data, the temporal-spatial QSSVM model is trained to determine the relevant parameters. Secondly, the trained QSSVM model is used to classify the streaming data in WSNs, and the abnormal data types are classified into noise, faults and events. Finally, the method decides whether to update the classification model based on whether the new sample has an effect on the boundary of the hypersphere. The experimental results illustrate that the proposed method has a detection rate of 96% compared with other three methods, and the false positive rate is only 14%. © Springer Nature Switzerland AG 2020."/>
    <x v="1"/>
    <m/>
    <x v="1"/>
    <m/>
    <x v="0"/>
    <m/>
    <m/>
    <n v="2020"/>
    <n v="2"/>
    <s v="https://www.scopus.com/inward/record.uri?eid=2-s2.0-85065230613&amp;doi=10.1007%2f978-3-030-14680-1_101&amp;partnerID=40&amp;md5=e8d8be580e32038e649b443b020c90c5"/>
  </r>
  <r>
    <s v="Scopus_621"/>
    <b v="1"/>
    <s v="Machine-tool condition monitoring with Gaussian mixture models-based dynamic probabilistic clustering"/>
    <x v="1"/>
    <s v="Diaz-Rozo J.; Bielza C.; Larrañaga P."/>
    <s v="Concept drift; Condition monitoring; Data stream; Dynamic clustering; Gaussian mixture model; Machining operation"/>
    <s v="The combination of artificial intelligence with data, computing power, and new algorithms can provide important tools for solving engineering problems, such as machine-tool condition monitoring. However, many of these problems require algorithms that can perform in highly dynamic scenarios where the data streams have extremely high sampling rates from different types of variables. The unsupervised learning algorithm based on Gaussian mixture models called Gaussian-based dynamic probabilistic clustering (GDPC) is one of these tools. However, this algorithm may have major limitations if a large amount of concept drifts associated with transients occurs within the data stream. GDPC becomes unstable under these conditions, so we propose a new algorithm called GDPC+ to increase its robustness. GDPC+ represents an important improvement because we introduce: (a) automatic selection of the number of mixture components based on the Bayesian information criterion (BIC), and (b) concept drift transition stabilization based on Cauchy–Schwarz divergence integrated with the Dickey–Fuller test. Thus, GDPC+ can perform better in highly dynamic scenarios than GDPC in terms of the number of false positives. The behavior of GDPC+ was investigated using random synthetic data streams and in a real data stream-based condition monitoring obtained from a machine-tool that produces engine crankshafts at high speed. We found that the initial temporal window size can be used to adapt the algorithm to different analytical requirements. The clustering results were also investigated by induction of the rules generated by the repeated incremental pruning to produce error reduction (RIPPER) algorithm in order to provide insights from the underlying monitored process and its associated concept drifts. © 2019 Elsevier Ltd"/>
    <x v="1"/>
    <m/>
    <x v="1"/>
    <m/>
    <x v="0"/>
    <m/>
    <m/>
    <n v="2020"/>
    <n v="24"/>
    <s v="https://www.scopus.com/inward/record.uri?eid=2-s2.0-85077293339&amp;doi=10.1016%2fj.engappai.2019.103434&amp;partnerID=40&amp;md5=73e30ae4d7dc170ce58f3192c80b6a27"/>
  </r>
  <r>
    <s v="Scopus_622"/>
    <b v="1"/>
    <s v="Tomographic Imaging of Traveling Ionospheric Disturbances Using GNSS and Geostationary Satellite Observations"/>
    <x v="1"/>
    <s v="Bolmgren K.; Mitchell C.; Bruno J.; Bust G."/>
    <s v="GEO; GNSS; ionosphere; TID; tomography"/>
    <s v="Traveling ionospheric disturbances (TIDs) are the manifestations of atmospheric gravity waves in the ionosphere. These disturbances have practical importance because they affect satellite navigation technologies such as Global Navigational Satellite System (GNSS), causing degradation in precise positioning applications. They also have scientific significance as their generation mechanisms and propagation are not fully understood. While there are specific instruments that can measure TIDs in certain locations, there is a need for wide-area observations across extended geographical regions to continuously monitor their onset and spatial and temporal characteristics. This paper evaluates the use of observations from ground-based geodetic GNSS receivers to image TIDs using ionospheric tomography and data assimilation. Certain GNSS receivers also monitor signals from geostationary (GEO) satellites, which provide a unique perspective on the TID. The advantage of using the GEO data is investigated. A computerized simulation of GNSS observations is used for evaluation of the Multi-Instrument Data Analysis System (MIDAS) with GEO and regular GNSS geometry. The simulated observations are generated by integrating the electron density through a modeled TID-perturbed dynamic ionosphere between actual receiver and satellite positions. The output 3-D electron density image series generated from the synthetic data by the MIDAS ionospheric tomography and data assimilation algorithm are compared with the input model ionosphere. Results show that GEO geometry improves the reconstruction of medium-scale TIDs (MSTIDs) and smaller LSTIDs in cases where the movement of regular GNSS satellites in Medium Earth orbit (MEO) may otherwise introduce distortions to the observations. © 2020. The Author."/>
    <x v="1"/>
    <m/>
    <x v="1"/>
    <m/>
    <x v="0"/>
    <m/>
    <m/>
    <n v="2020"/>
    <n v="9"/>
    <s v="https://www.scopus.com/inward/record.uri?eid=2-s2.0-85082316914&amp;doi=10.1029%2f2019JA027551&amp;partnerID=40&amp;md5=77b5bb0ae7d5fdeb517f1bccd49052fe"/>
  </r>
  <r>
    <s v="Scopus_623"/>
    <b v="1"/>
    <s v="Correspondence between temporal correlations in time series, inverse problems, and the spherical model"/>
    <x v="1"/>
    <s v="Marcaccioli R.; Livan G."/>
    <s v=""/>
    <s v="In this paper we employ methods from statistical mechanics to model temporal correlations in time series. We put forward a methodology based on the maximum entropy principle to generate ensembles of time series constrained to preserve part of the temporal structure of an empirical time series of interest. We show that a constraint on the lag-one autocorrelation can be fully handled analytically and corresponds to the well-known spherical model of a ferromagnet. We then extend such a model to include constraints on more complex temporal correlations by means of perturbation theory, showing that this leads to substantial improvements in capturing the lag-one autocorrelation in the variance. We apply our approach on synthetic data and illustrate how it can be used to formulate expectations on the future values of a data-generating process. © 2020 American Physical Society."/>
    <x v="1"/>
    <m/>
    <x v="1"/>
    <m/>
    <x v="0"/>
    <m/>
    <m/>
    <n v="2020"/>
    <n v="1"/>
    <s v="https://www.scopus.com/inward/record.uri?eid=2-s2.0-85089549952&amp;doi=10.1103%2fPhysRevE.102.012112&amp;partnerID=40&amp;md5=ee18618b7a82dea2b4d544b8902a80f5"/>
  </r>
  <r>
    <s v="Scopus_624"/>
    <b v="1"/>
    <s v="Value of Crowd-Based Water Level Class Observations for Hydrological Model Calibration"/>
    <x v="1"/>
    <s v="Etter S.; Strobl B.; Seibert J.; van Meerveld H.J.I."/>
    <s v="Citizen science; CrowdWater; HBV; hydrological modeling; Hydrology; water level class"/>
    <s v="While hydrological models generally rely on continuous streamflow data for calibration, previous studies have shown that a few measurements can be sufficient to constrain model parameters. Other studies have shown that continuous water level or water level class (WL-class) data can be informative for model calibration. In this study, we combined these approaches and explored the potential value of a limited number of WL-class observations for calibration of a bucket-type runoff model (HBV) for four catchments in Switzerland. We generated synthetic data to represent citizen science data and examined the effects of the temporal resolution of the observations, the numbers of WL-classes, and the magnitude of the errors in the WL-class observations on the model validation performance. Our results indicate that on average one observation per week for a 1-year period can significantly improve model performance compared to the situation without any streamflow data. Furthermore, the validation performance for model parameters calibrated with WL-class observations was similar to the performance of the calibration with precise water level measurements. The number of WL-classes did not influence the validation performance noticeably when at least four WL-classes were used. The impact of typical errors for citizen science-based estimates of WL-classes on the model performance was small. These results are encouraging for citizen science projects where citizens observe water levels for otherwise ungauged streams using virtual or physical staff gauges. © 2020. American Geophysical Union. All Rights Reserved."/>
    <x v="1"/>
    <m/>
    <x v="1"/>
    <m/>
    <x v="0"/>
    <m/>
    <m/>
    <n v="2020"/>
    <n v="25"/>
    <s v="https://www.scopus.com/inward/record.uri?eid=2-s2.0-85081037081&amp;doi=10.1029%2f2019WR026108&amp;partnerID=40&amp;md5=c8902a724c39190dd8a335709a308dad"/>
  </r>
  <r>
    <s v="Scopus_625"/>
    <b v="1"/>
    <s v="Assessing the validity of clustering of panel data by Monte Carlo methods (using as example the data of the Russian regional economy); [Оценка качества кластеризации панельных данных с использованием методов Монте-Карло (на примере данных российской региональной экономики)]"/>
    <x v="1"/>
    <s v="Kirilyuk I.L.; Senko O.V."/>
    <s v="Clustering validity; Mesoeconomics; Panel data; Regional economics"/>
    <s v="The paper considers a method for studying panel data based on the use of agglomerative hierarchical clustering — grouping objects based on the similarities and differences in their features into a hierarchy of clusters nested into each other. We used 2 alternative methods for calculating Euclidean distances between objects — the distance between the values averaged over observation interval, and the distance using data for all considered years. Three alternative methods for calculating the distances between clusters were compared. In the first case, the distance between the nearest elements from two clusters is considered to be distance between these clusters, in the second — the average over pairs of elements, in the third — the distance between the most distant elements. The efficiency of using two clustering quality indices, the Dunn and Silhouette index, was studied to select the optimal number of clusters and evaluate the statistical significance of the obtained solutions. The method of assessing statistical reliability of cluster structure consisted in comparing the quality of clustering on a real sample with the quality of clustering on artificially generated samples of panel data with the same number of objects, features and lengths of time series. Generation was made from a fixed probability distribution. At the same time, simulation methods imitating Gaussian white noise and random walk were used. Calculations with the Silhouette index showed that a random walk is characterized not only by spurious regression, but also by “spurious clustering”. Clustering was considered reliable for a given number of selected clusters if the index value on the real sample turned out to be greater than the value of the 95% quantile for artificial data. A set of time series of indicators characterizing production in the regions of the Russian Federation was used as a sample of real data. For these data only Silhouette shows reliable clustering at the level p &lt; 0.05. Calculations also showed that index values for real data are generally closer to values for random walks than for white noise, but it have significant differences from both. Since three-dimensional feature space is used, the quality of clustering was also evaluated visually. Visually, one can distinguish clusters of points located close to each other, also distinguished as clusters by the applied hierarchical clustering algorithm. © 2020 Igor L. Kirilyuk, Oleg V. Senko."/>
    <x v="1"/>
    <m/>
    <x v="1"/>
    <m/>
    <x v="0"/>
    <m/>
    <m/>
    <n v="2020"/>
    <n v="2"/>
    <s v="https://www.scopus.com/inward/record.uri?eid=2-s2.0-85099379679&amp;doi=10.20537%2f2076-7633-2020-12-6-1501-1513&amp;partnerID=40&amp;md5=ebfc240cefb5f340660cb58e02a51b2f"/>
  </r>
  <r>
    <s v="Scopus_626"/>
    <b v="1"/>
    <s v="Deep switch networks for generating discrete data and language"/>
    <x v="0"/>
    <s v="Delgosha P.; Goela N."/>
    <s v=""/>
    <s v="Multilayer switch networks are proposed as artificial generators of high-dimensional discrete data (e.g., binary vectors, categorical data, natural language, network log files, and discrete-valued time series). Unlike deconvolution networks which generate continuous-valued data and which consist of upsampling filters and reverse pooling layers, multilayer switch networks are composed of adaptive switches which model conditional distributions of discrete random variables. An interpretable, statistical framework is introduced for training these nonlinear networks based on a maximum-likelihood objective function. To learn network parameters, stochastic gradient descent is applied to the objective, and is stable until convergence. This direct optimization does not involve back-propagation over separate encoder and decoder networks, or adversarial training of dueling networks. While training remains tractable for moderately sized networks, Markov-chain Monte Carlo (MCMC) approximations of gradients are derived for deep networks which contain latent variables. The statistical framework is evaluated on synthetic data, high-dimensional binary data of handwritten digits, and web-crawled natural language data. Aspects of the model's framework such as interpretability, computational complexity, and generalization ability are discussed. © 2019 by the author(s)."/>
    <x v="2"/>
    <m/>
    <x v="1"/>
    <m/>
    <x v="0"/>
    <m/>
    <m/>
    <n v="2020"/>
    <n v="0"/>
    <s v="https://www.scopus.com/inward/record.uri?eid=2-s2.0-85085029608&amp;partnerID=40&amp;md5=b5d2bd9436765dab2f4c57991778f711"/>
  </r>
  <r>
    <s v="Scopus_627"/>
    <b v="0"/>
    <s v="7th International Conference on Future Data and Security Engineering, FDSE 2020"/>
    <x v="2"/>
    <s v=""/>
    <s v=""/>
    <s v="The proceedings contain 37 papers. The special focus in this conference is on Future Data and Security Engineering. The topics include: Ontology-Based Shrimp and Fish Diseases Diagnosis; deep Learning-Based Methods for Plant Disease; uberwasted App for Reporting and Collecting Waste Using Location Based and Deep Learning Technologies; a Flexible Internet of Things Architecture for Data Gathering and Monitoring System; recognition and Quantity Estimation of Pastry Images Using Pre-training Deep Convolutional Networks; forecasting Sensor Data Using Multivariate Time Series Deep Learning; A Template-Based Approach for Generating Vietnamese References from Flat MR Dataset in Restaurant Domain; a Synthetic Data Generation Model for Diabetic Foot Treatment; an Approach for Skin Lesions Classification with a Shallow Convolutional Neural Network; applying Peer-to-Peer Networks for Decentralized Customer-to-Customer Ecommerce Model; detection and Classification of Brain Hemorrhage Using Hounsfield Unit and Deep Learning Techniques; inflammatory Bowel Disease Classification Improvement with Metagenomic Data Binning Using Mean-Shift Clustering; additional Learning on Object Detection: A Novel Approach in Pornography Classification; Proposing the Development of Dataset of Cartoon Character using DCGAN Model; feature Selection Using Local Interpretable Model-Agnostic Explanations on Metagenomic Data; ORB for Detecting Copy-Move Regions with Scale and Rotation in Image Forensics; a Convex Optimization Based Method for Color Image Reconstruction; cost Effective Control Plane Design for Service Assurance in Software Defined Service Function Chaining; using Fuzzy Time Series Model Based on Hedge Algebras and Relationship Groups Following Time Points for Forecasting Time Series; finding Maximum Stable Matchings for the Student-Project Allocation Problem with Preferences Over Projects."/>
    <x v="1"/>
    <m/>
    <x v="1"/>
    <m/>
    <x v="0"/>
    <m/>
    <m/>
    <n v="2020"/>
    <n v="0"/>
    <s v="https://www.scopus.com/inward/record.uri?eid=2-s2.0-85097395852&amp;partnerID=40&amp;md5=ff92ae9f0ce6d8f8e45957e553d49bc4"/>
  </r>
  <r>
    <s v="Scopus_628"/>
    <b v="1"/>
    <s v="Deep learning applied to nilm: Is data augmentation deep learning applied to nilm: Is data augmentation"/>
    <x v="1"/>
    <s v="Delfosse A.; Hebrail G.; Zerroug A."/>
    <s v=""/>
    <s v="Energy disaggregation (or Non-Intrusive Load Monitoring - NILM) is the task of estimating the electricity consumption of each appliance in a household from the total electricity consumption. Disaggregated consumption gives information on each appliance and helps to find ways to reduce a household's energy consumption. Recent progress in deep neural networks for computer vision and natural language processing gives inspiration to train general architectures on time series data in order to improve the state of the art on NILM, but lack of supervised data is one of the main problems stalling the improvement of disaggregation algorithms. In this paper, we introduce a new multi-agent based simulator that enables to generate synthetic data according to real time-use surveys. This synthetic dataset is used as a training set in the NILM learning process: We show that this data augmentation improves the accuracy of the disaggregation. In addition, we present four neural network architectures to estimate appliances consumption and establish a baseline architecture on the data coming from the synthetic generator. © 2020 The authors and IOS Press."/>
    <x v="1"/>
    <m/>
    <x v="1"/>
    <m/>
    <x v="0"/>
    <m/>
    <m/>
    <n v="2020"/>
    <n v="13"/>
    <s v="https://www.scopus.com/inward/record.uri?eid=2-s2.0-85091757260&amp;doi=10.3233%2fFAIA200471&amp;partnerID=40&amp;md5=73c9d240516c55fefde70452981864d3"/>
  </r>
  <r>
    <s v="Scopus_631"/>
    <b v="1"/>
    <s v="Breakpoint detection in non-stationary runoff time series under uncertainty"/>
    <x v="1"/>
    <s v="Farsi N.; Mahjouri N.; Ghasemi H."/>
    <s v="Breakpoint; Non-stationarity; Probability distribution function; Runoff time series; Uncertainty"/>
    <s v="Most conventional hydrological time series models, used for forecasting or synthetic data generation, are based on the stationary hypothesis. Hydrologic variables such as surface runoff discharge exhibit non-stationary behavior due to the effects of climate change or human activities. In this paper, a new methodology is proposed to analyze the uncertainty of the number and location of breakpoints in runoff time series. The non-stationary runoff time series is simulated by segmenting the series into stationary pieces, which follow an Auto-Regressive Moving Average (ARMA) process, based on the minimum description length (MDL) principle. The length of each piece and the order of the piecewise ARMA model are optimized using the Genetic Algorithm (GA). Several runoff time series with variable lengths are generated based on the observed data and the probability distribution function(s) (PDFs) of breakpoint location(s) are constructed. An optimal set of breakpoint locations are found for each generated runoff time series by minimizing the objective function based on the MDL. Finally, the PDF(s) of breakpoint location(s) is (are) constructed using the results of the mentioned optimization model. To evaluate the proposed methodology, it is applied to the case study of Zayandehrud River in Iran. According to the obtained breakpoint PDF for the runoff time series, three breakpoints around years of 1987, 1996 and 2006 are identified. The results are analyzed by investigating the time series of agricultural lands derived using remote sensing data and studying the impacts of interbasin water transfer projects implemented in the study area. Overall, investigating human-induced changes in the study area confirms the obtained shape of the PDF of runoff breakpoint and shows the good performance of the developed method for finding the number and location of breakpoints in the runoff time series. © 2020"/>
    <x v="1"/>
    <m/>
    <x v="1"/>
    <m/>
    <x v="0"/>
    <m/>
    <m/>
    <n v="2020"/>
    <n v="7"/>
    <s v="https://www.scopus.com/inward/record.uri?eid=2-s2.0-85090029210&amp;doi=10.1016%2fj.jhydrol.2020.125458&amp;partnerID=40&amp;md5=d4ded7eff267e0b03705dcf9d01374d1"/>
  </r>
  <r>
    <s v="Scopus_632"/>
    <b v="1"/>
    <s v="Linear Dynamics: Clustering without identification"/>
    <x v="1"/>
    <s v="Hsu C.C.-Y.; Hardt M.; Hardt M."/>
    <s v=""/>
    <s v="Linear dynamical systems are a fundamental and powerful parametric model class. However, identifying the parameters of a linear dynamical system is a venerable task, permitting provably efficient solutions only in special cases. This work shows that the eigenspectrum of unknown linear dynamics can be identified without full system identification. We analyze a computationally efficient and provably convergent algorithm to estimate the eigenvalues of the state-transition matrix in a linear dynamical system. When applied to time series clustering, our algorithm can efficiently cluster multidimensional time series with temporal offsets and varying lengths, under the assumption that the time series are generated from linear dynamical systems. Evaluating our algorithm on both synthetic data and real electrocardiogram (ECG) signals, we see improvements in clustering quality over existing baselines. Copyright © 2020 by the author(s)"/>
    <x v="1"/>
    <m/>
    <x v="1"/>
    <m/>
    <x v="0"/>
    <m/>
    <m/>
    <n v="2020"/>
    <n v="2"/>
    <s v="https://www.scopus.com/inward/record.uri?eid=2-s2.0-85108448438&amp;partnerID=40&amp;md5=d7c210fd532a53e4bb3839346970077b"/>
  </r>
  <r>
    <s v="Scopus_633"/>
    <b v="1"/>
    <s v="Registration of Multi-modal Volumetric Images by Establishing Cell Correspondence"/>
    <x v="1"/>
    <s v="Lalit M.; Handberg-Thorsager M.; Hsieh Y.-W.; Jug F.; Tomancak P."/>
    <s v="Image registration; Platynereis dumerilii; Shape context"/>
    <s v="Early development of an animal from an egg involves a rapid increase in cell number and several cell fate specification events accompanied by dynamic morphogenetic changes. In order to correlate the morphological changes with the genetic events, one typically needs to monitor the living system with several imaging modalities offering different spatial and temporal resolution. Live imaging allows monitoring the embryo at a high temporal resolution and observing the morphological changes. On the other hand, confocal images of specimens fixed and stained for the expression of certain genes enable observing the transcription states of an embryo at specific time points during development with high spatial resolution. The two imaging modalities cannot, by definition, be applied to the same specimen and thus, separately obtained images of different specimens need to be registered. Biologically, the most meaningful way to register the images is by identifying cellular correspondences between these two imaging modalities. In this way, one can bring the two sources of information into a single domain and combine dynamic information on morphogenesis with static gene expression data. Here we propose a new computational pipeline for identifying cell-to-cell correspondences between images from multiple modalities and for using these correspondences to register 3D images within and across imaging modalities. We demonstrate this pipeline by combining four-dimensional recording of embryogenesis of Spiralian annelid ragworm Platynereis dumerilii with three-dimensional scans of fixed Platynereis dumerilii embryos stained for the expression of a variety of important developmental genes. We compare our approach with methods for aligning point clouds and show that we match the accuracy of these state-of-the-art registration pipelines on synthetic data. We show that our approach outperforms these methods on real biological imaging datasets. Importantly, our approach uniquely provides, in addition to the registration, also the non-redundant matching of corresponding, biologically meaningful entities within the registered specimen which is the prerequisite for generating biological insights from the combined datasets. The complete pipeline is available for public use through a Fiji plugin. © 2020, Springer Nature Switzerland AG."/>
    <x v="1"/>
    <m/>
    <x v="1"/>
    <m/>
    <x v="0"/>
    <m/>
    <m/>
    <n v="2020"/>
    <n v="2"/>
    <s v="https://www.scopus.com/inward/record.uri?eid=2-s2.0-85101394638&amp;doi=10.1007%2f978-3-030-66415-2_30&amp;partnerID=40&amp;md5=4a78036be4a13fafa2e6c12f5ff65add"/>
  </r>
  <r>
    <s v="Scopus_636"/>
    <b v="1"/>
    <s v="Learning to Simulate Human Mobility"/>
    <x v="0"/>
    <s v="Feng J.; Yang Z.; Xu F.; Yu H.; Wang M.; Li Y."/>
    <s v="gan; mobility simulation; mobility trajectory"/>
    <s v="Realistic simulation of a massive amount of human mobility data is of great use in epidemic spreading modeling and related health policy-making. Existing solutions for mobility simulation can be classified into two categories: model-based methods and model-free methods, which are both limited in generating high-quality mobility data due to the complicated transitions and complex regularities in human mobility. To solve this problem, we propose a model-free generative adversarial framework, which effectively integrates the domain knowledge of human mobility regularity utilized in the model-based methods. In the proposed framework, we design a novel self-attention based sequential modeling network as the generator to capture the complicated temporal transitions in human mobility. To augment the learning power of the generator with the advantages of model-based methods, we design an attention-based region network to introduce the prior knowledge of urban structure to generate a meaningful trajectory. As for the discriminator, we design a mobility regularity-aware loss to distinguish the generated trajectory. Finally, we utilize the mobility regularities of spatial continuity and temporal periodicity to pre-train the generator and discriminator to further accelerate the learning procedure. Extensive experiments on two real-life mobility datasets demonstrate that our framework outperforms seven state-of-the-art baselines significantly in terms of improving the quality of simulated mobility data by 35%. Furthermore, in the simulated spreading of COVID-19, synthetic data from our framework reduces MAPE from 5% ∼ 10% (baseline performance) to 2%. © 2020 ACM."/>
    <x v="0"/>
    <m/>
    <x v="3"/>
    <m/>
    <x v="5"/>
    <b v="1"/>
    <m/>
    <n v="2020"/>
    <n v="80"/>
    <s v="https://www.scopus.com/inward/record.uri?eid=2-s2.0-85090423729&amp;doi=10.1145%2f3394486.3412862&amp;partnerID=40&amp;md5=801a3821aa611f123a0cdd361ad753ab"/>
  </r>
  <r>
    <s v="Scopus_637"/>
    <b v="1"/>
    <s v="Managing wind power generation via indexed semi-markov model and copula"/>
    <x v="1"/>
    <s v="D’Amico G.; Masala G.; Petroni F.; Sobolewski R.A."/>
    <s v="Copula functions; Loss of load probability; Reliability; Wind power management; Wind power risk"/>
    <s v="Because of the stochastic nature of wind turbines, the output power management of wind power generation (WPG) is a fundamental challenge for the integration of wind energy systems into either power systems or microgrids (i.e., isolated systems consisting of local wind energy systems only) in operation and planning studies. In general, a wind energy system can refer to both one wind farm consisting of a number of wind turbines and a given number of wind farms sited at the area in question. In power systems (microgrid) planning, a WPG should be quantified for the determination of the expected power flows and the analysis of the adequacy of power generation. Concerning this operation, the WPG should be incorporated into an optimal operation decision process, as well as unit commitment and economic dispatch studies. In both cases, the probabilistic investigation of WPG leads to a multivariate uncertainty analysis problem involving correlated random variables (the output power of either wind turbines that constitute wind farm or wind farms sited at the area in question) that follow different distributions. This paper advances a multivariate model of WPG for a wind farm that relies on indexed semi-Markov chains (ISMC) to represent the output power of each wind energy system in question and a copula function to reproduce the spatial dependencies of the energy systems’ output power. The ISMC model can reproduce long-term memory effects in the temporal dependence of turbine power and thus understand, as distinct cases, the plethora of Markovian models. Using copula theory, we incorporate non-linear spatial dependencies into the model that go beyond linear correlations. Some copula functions that are frequently used in applications are taken into consideration in the paper; i.e., Gumbel copula, Gaussian copula, and the t-Student copula with different degrees of freedom. As a case study, we analyze a real dataset of the output powers of six wind turbines that constitute a wind farm situated in Poland. This dataset is compared with the synthetic data generated by the model thorough the calculation of three adequacy indices commonly used at the first hierarchical level of power system reliability studies; i.e., loss of load probability (LOLP), loss of load hours (LOLH) and loss of load expectation (LOLE). The results will be compared with those obtained using other models that are well known in the econometric field; i.e., vector autoregressive models (VAR). © 2020 by the authors. Licensee MDPI, Basel, Switzerland."/>
    <x v="1"/>
    <m/>
    <x v="1"/>
    <m/>
    <x v="0"/>
    <m/>
    <m/>
    <n v="2020"/>
    <n v="9"/>
    <s v="https://www.scopus.com/inward/record.uri?eid=2-s2.0-85090923083&amp;doi=10.3390%2fen13164246&amp;partnerID=40&amp;md5=85c88c3e4a608dc4da4011c3de567467"/>
  </r>
  <r>
    <s v="Scopus_638"/>
    <b v="1"/>
    <s v="The boundaries of state-space Granger causality analysis applied to BOLD simulated data: A comparative modelling and simulation approach"/>
    <x v="1"/>
    <s v="Fernandes T.T.; Direito B.; Sayal A.; Pereira J.; Andrade A.; Castelo-Branco M."/>
    <s v="Granger causality; State-space; Synthetic data; Time reversed testing"/>
    <s v="Background: The analysis of connectivity has become a fundamental tool in human neuroscience. Granger Causality Mapping is a data-driven method that uses Granger Causality (GC) to assess the existence and direction of influence between signals, based on temporal precedence of information. More recently, a theory of Granger causality has been developed for state-space (SS-GC) processes, but little is known about its statistical validation and application on functional magnetic resonance imaging (fMRI) data. New method: We explored different multivariate computational frameworks to define the optimal combination for GC estimation. We hypothesized a new heuristic, combining SS-GC with a distinct statistical validation technique, Time Reversed Testing, validating it on synthetic data. We test its performance with a number of experimental parameters, including block structure, sampling frequency, noise and system mean pairwise correlation, using a statistical framework of binary classification. Results: We found that SS-GC with time reversed testing outperforms other frameworks. The results validate the application of SS-GC to generative models. When estimating reliable causal relations, SS-GC returns promising results, especially when considering synthetic data with a high impact of noise and sampling rate. Conclusions: In this study, we empirically explored the boundaries of SS-GC with time reversed testing, a data-driven causality analysis framework with potential applicability to fMRI data. © 2020"/>
    <x v="1"/>
    <m/>
    <x v="1"/>
    <m/>
    <x v="0"/>
    <m/>
    <m/>
    <n v="2020"/>
    <n v="5"/>
    <s v="https://www.scopus.com/inward/record.uri?eid=2-s2.0-85085936385&amp;doi=10.1016%2fj.jneumeth.2020.108758&amp;partnerID=40&amp;md5=9bcf7c1f6cee623b5f9ed5bb4bb69512"/>
  </r>
  <r>
    <s v="Scopus_639"/>
    <b v="1"/>
    <s v="Using GANs for Sharing Networked Time Series Data: Challenges, Initial Promise, and Open Questions"/>
    <x v="0"/>
    <s v="Lin Z.; Jain A.; Wang C.; Fanti G.; Sekar V."/>
    <s v="generative adversarial networks; privacy; synthetic data generation; time series"/>
    <s v="Limited data access is a longstanding barrier to data-driven research and development in the networked systems community. In this work, we explore if and how generative adversarial networks (GANs) can be used to incentivize data sharing by enabling a generic framework for sharing synthetic datasets with minimal expert knowledge. As a specific target, our focus in this paper is on time series datasets with metadata (e.g., packet loss rate measurements with corresponding ISPs). We identify key challenges of existing GAN approaches for such workloads with respect to fidelity (e.g., long-term dependencies, complex multidimensional relationships, mode collapse) and privacy (i.e., existing guarantees are poorly understood and can sacrifice fidelity). To improve fidelity, we design a custom workflow called DoppelGANger (DG) and demonstrate that across diverse real-world datasets (e.g., bandwidth measurements, cluster requests, web sessions) and use cases (e.g., structural characterization, predictive modeling, algorithm comparison), DG achieves up to 43% better fidelity than baseline models. Although we do not resolve the privacy problem in this work, we identify fundamental challenges with both classical notions of privacy and recent advances to improve the privacy properties of GANs, and suggest a potential roadmap for addressing these challenges. By shedding light on the promise and challenges, we hope our work can rekindle the conversation on workflows for data sharing. © 2020 Owner/Author."/>
    <x v="0"/>
    <m/>
    <x v="3"/>
    <s v="DoppelGANger"/>
    <x v="2"/>
    <b v="1"/>
    <m/>
    <n v="2020"/>
    <n v="108"/>
    <s v="https://www.scopus.com/inward/record.uri?eid=2-s2.0-85097295762&amp;doi=10.1145%2f3419394.3423643&amp;partnerID=40&amp;md5=2986a3783e8e45275c5f02745cf55ab4"/>
  </r>
  <r>
    <s v="Scopus_640"/>
    <b v="1"/>
    <s v="TimeTrial: An Interactive Application for Optimizing the Design and Analysis of Transcriptomic Time-Series Data in Circadian Biology Research"/>
    <x v="1"/>
    <s v="Ness-Cohn E.; Iwanaszko M.; Kath W.L.; Allada R.; Braun R."/>
    <s v="benchmarking; biostatistics; circadian biology; computational biology; experimental design guidelines; gene expression analysis; rhythm detection"/>
    <s v="The circadian rhythm drives the oscillatory expression of thousands of genes across all tissues, coordinating physiological processes. The effect of this rhythm on health has generated increasing interest in discovering genes under circadian control by searching for periodic patterns in transcriptomic time-series experiments. While algorithms for detecting cycling transcripts have advanced, there remains little guidance quantifying the effect of experimental design and analysis choices on cycling detection accuracy. We present TimeTrial, a user-friendly benchmarking framework using both real and synthetic data to investigate cycle detection algorithms’ performance and improve circadian experimental design. Results show that the optimal choice of analysis method depends on the sampling scheme, noise level, and shape of the waveform of interest and provides guidance on the impact of sampling frequency and duration on cycling detection accuracy. The TimeTrial software is freely available for download and may also be accessed through a web interface. By supplying a tool to vary and optimize experimental design considerations, TimeTrial will enhance circadian transcriptomics studies. © 2020 The Author(s)."/>
    <x v="1"/>
    <m/>
    <x v="1"/>
    <m/>
    <x v="0"/>
    <m/>
    <m/>
    <n v="2020"/>
    <n v="14"/>
    <s v="https://www.scopus.com/inward/record.uri?eid=2-s2.0-85087431080&amp;doi=10.1177%2f0748730420934672&amp;partnerID=40&amp;md5=8c7db0570cebe92a29fa750b4d4aaffb"/>
  </r>
  <r>
    <s v="Scopus_641"/>
    <b v="0"/>
    <s v="Simulation of non-gaussian correlated random variables, stochastic processes and random fields: Introducing the anysim r-package for environmental applications and beyond"/>
    <x v="0"/>
    <s v="Tsoukalas I.; Kossieris P.; Makropoulos C."/>
    <s v="Disaggregation models; Non-gaussian; R-package; Random fields; Random variables; Stochastic processes; Stochastic simulation; Synthetic time series; Weather generation"/>
    <s v="Stochastic simulation has a prominent position in a variety of scientific domains including those of environmental and water resources sciences. This is due to the numerous applications that can benefit from it, such as risk-related studies. In such domains, stochastic models are typically used to generate synthetic weather data with the desired properties, often resembling those of hydrometeorological observations, which are then used to drive deterministic models of the understudy system. However, generating synthetic weather data with the desired properties is not an easy task. This is due to the peculiarities of such processes, i.e., non-Gaussianity, intermittency, dependence, and periodicity, and the limited availability of open-source software for such purposes. This work aims to simplify the synthetic data generation procedure by providing an R-package called anySim, specifically designed for the simulation of non-Gaussian correlated random variables, stochastic processes at single and multiple temporal scales, and random fields. The functionality of the package is demonstrated through seven simulation studies, accompanied by code snippets, which resemble real-world cases of stochastic simulation (i.e., generation of synthetic weather data) of hydrometeorological processes and fields (e.g., rainfall, streamflow, temperature, etc.), across several spatial and temporal scales (ranging from annual down to 10-min simulations). © 2020 by the author."/>
    <x v="0"/>
    <m/>
    <x v="0"/>
    <s v="Simulations"/>
    <x v="0"/>
    <m/>
    <m/>
    <n v="2020"/>
    <n v="21"/>
    <s v="https://www.scopus.com/inward/record.uri?eid=2-s2.0-85087873975&amp;doi=10.3390%2fw12061645&amp;partnerID=40&amp;md5=aa8aeae698bbfc3d0aa0e523d711cccc"/>
  </r>
  <r>
    <s v="Scopus_642"/>
    <b v="1"/>
    <s v="Temporal evolution of temperatures in the red sea and the gulf of aden based on in situ observations (1958-2017)"/>
    <x v="1"/>
    <s v="Agulles M.; Jordà G.; Jones B.; Agustí S.; Duarte M.C."/>
    <s v=""/>
    <s v="The Red Sea holds one of the most diverse marine ecosystems in the world, although fragile and vulnerable to ocean warming. Several studies have analysed the spatio-temporal evolution of temperature in the Red Sea using satellite data, thus focusing only on the surface layer and covering the last ∼ 30 years. To better understand the longterm variability and trends of temperature in the whole water column, we produce a 3-D gridded temperature product (TEMPERSEA) for the period 1958-2017, based on a large number of in situ observations, covering the Red Sea and the Gulf of Aden. After a specific quality control, a mapping algorithm based on optimal interpolation have been applied to homogenize the data. Also, an estimate of the uncertainties of the product has been generated. The calibration of the algorithm and the uncertainty computation has been done through sensitivity experiments based on synthetic data from a realistic numerical simulation. TEMPERSEA has been compared to satellite observations of sea surface temperature for the period 1981-2017, showing good agreement especially in those periods when a reasonable number of observations were available. Also, very good agreement has been found between air temperatures and reconstructed sea temperatures in the upper 100m for the whole period 1958-2017, enhancing confidence in the quality of the product. The product has been used to characterize the spatiotemporal variability of the temperature field in the Red Sea and the Gulf of Aden at different timescales (seasonal, interannual and multidecadal). Clear differences have been found between the two regions suggesting that the Red Sea variability is mainly driven by air-sea interactions, while in the Gulf of Aden the lateral advection of water plays a relevant role. Regarding long-term evolution, our results show only positive trends above 40m depth, with maximum trends of 0.045C0.016 °C decade-1 at 15 m, and the largest negative trends at 125m (-0:072C0:011+C decade°1). Multidecadal variations have a strong impact on the trend computation and restricting them to the last 30-40 years of data can bias high the trend estimates. © Author(s) 2020. This work is distributed under the Creative Commons Attribution 4.0 License."/>
    <x v="1"/>
    <m/>
    <x v="1"/>
    <m/>
    <x v="0"/>
    <m/>
    <m/>
    <n v="2020"/>
    <n v="14"/>
    <s v="https://www.scopus.com/inward/record.uri?eid=2-s2.0-85078544968&amp;doi=10.5194%2fos-16-149-2020&amp;partnerID=40&amp;md5=65e698492e78d8427eb906d3d7a603b2"/>
  </r>
  <r>
    <s v="Scopus_644"/>
    <b v="1"/>
    <s v="Confidence curves for change points in hydrometeorological time series"/>
    <x v="1"/>
    <s v="Zhou C.; van Nooijen R.; Kolechkina A.; van de Giesen N."/>
    <s v="Approximate empirical likelihood ratio; Change point detection; Confidence curves; Confidence sets; Parametric likelihood ratio; Similarity index"/>
    <s v="In this paper, a method based on Approximate Empirical likelihood ratio and a Deviance function combined with bootstrapping (AED-BP) is proposed to construct a confidence curve for the location of a change point. The method is compared with a method based on parametric Profile Likelihood and a Deviance function combined with Monte Carlo simulation (PLD-MC). A confidence curve provides a representation of the uncertainty in the outcome of the change point analysis. To evaluate the practical usability of confidence curves constructed by AED-BP, its properties were examined and its performance was compared to that of PLD-MC. The methods were applied to both synthetic and real data. Synthetic data were generated from three parametric distributions: Fréchet with a constant shape parameter, log-normal, and gamma distributions. The real data are the hydrometeorological data analysed in other studies. The change points found in the original publications are used as a reference in this present paper. The results show that AED-BP has a performance that is similar to PLD-MC, but has an advantage in that it is not necessary to select a distribution family for the data. The AED-BP results on the Annual Maximum Runoff series for the stations Yichang and Hankou along the Yangtze river are among the first that show a possible effect of the presence of the Three Gorges dam. © 2020 Elsevier B.V."/>
    <x v="1"/>
    <m/>
    <x v="1"/>
    <m/>
    <x v="0"/>
    <m/>
    <m/>
    <n v="2020"/>
    <n v="3"/>
    <s v="https://www.scopus.com/inward/record.uri?eid=2-s2.0-85091340006&amp;doi=10.1016%2fj.jhydrol.2020.125503&amp;partnerID=40&amp;md5=7d470f30666deb61995564267ab10a05"/>
  </r>
  <r>
    <s v="Scopus_646"/>
    <b v="1"/>
    <s v="ActivityGAN: Generative adversarial networks for data augmentation in sensor-based human activity recognition"/>
    <x v="1"/>
    <s v="Li X.; Luo J.; Younes R."/>
    <s v="activity recognition; data augmentation; GAN; machine learning; neural networks"/>
    <s v="Label Scarcity and Data Augmentation have long been challenging problems in the research of Human-oriented Artificial Intelligence. Following the trends of Deep Learning, Human Activity Recognition (HAR) tasks have been significantly optimized in the recent decade with handful of industrial applications on health evaluation and security monitoring. Nevertheless, data acquisition on human activities has been increasingly problematic considering the limited sensor resources and high cost of investment on labor of human volunteers. In this paper, we propose a pioneering unified architecture of convolutional generative adversarial networks, namely ActivityGAN, to effectively generate sensor-based data simulating human physical activities. This architecture comprises of a generation model which is a stack of one-dimensional convolution (1D-convolution) and transposed convolution (1D-transposed convolution) layers, and a discrimination model which employs two-dimensional convolution networks (2D-convolution) with reshaped input of time series. We train the proposed architecture on a collection of activity data and evaluate the generator's output, namely synthetic data, with three approaches of visualization. We then assess the usability of synthetic data by evaluating the test accuracy of models trained with mixed real and synthetic data or with synthetic data that substitutes real data. The study's results show that our proposed architecture is able to generate sufficient synthetic data which are distinguishable by visualization techniques and trainable for HAR machine learning models. © 2020 ACM."/>
    <x v="1"/>
    <m/>
    <x v="1"/>
    <m/>
    <x v="0"/>
    <m/>
    <m/>
    <n v="2020"/>
    <n v="44"/>
    <s v="https://www.scopus.com/inward/record.uri?eid=2-s2.0-85091881947&amp;doi=10.1145%2f3410530.3414367&amp;partnerID=40&amp;md5=24b8f6cb8b036529bdd3c63364757bff"/>
  </r>
  <r>
    <s v="Scopus_647"/>
    <b v="1"/>
    <s v="Multiple instance learning combined with label invariant synthetic data for guiding systematic prostate biopsy: a feasibility study"/>
    <x v="1"/>
    <s v="Javadi G.; Samadi S.; Bayat S.; Pesteie M.; Jafari M.H.; Sojoudi S.; Kesch C.; Hurtado A.; Chang S.; Mousavi P.; Black P.; Abolmaesumi P."/>
    <s v="Augmentation; Deep neural networks; Multiple instance learning; Prostate cancer; Systematic biopsy; Temporal enhanced ultrasound"/>
    <s v="Purpose: Ultrasound imaging is routinely used in prostate biopsy, which involves obtaining prostate tissue samples using a systematic, yet, non-targeted approach. This approach is blinded to individual patient intraprostatic pathology, and unfortunately, has a high rate of false negatives. Methods: In this paper, we propose a deep network for improved detection of prostate cancer in systematic biopsy. We address several challenges associated with training such network: (1) Statistical labels: Since biopsy core’s pathology report only represents a statistical distribution of cancer within the core, we use multiple instance learning (MIL) networks to enable learning from ultrasound image regions associated with those data; (2) Limited labels: The number of biopsy cores are limited to at most 12 per patient. As a result, the number of samples available for training a deep network is limited. We alleviate this issue by effectively combining Independent Conditional Variational Auto Encoders (ICVAE) with MIL. We train ICVAE to learn label-invariant features of RF data, which is subsequently used to generate synthetic data for improved training of the MIL network. Results: Our in vivo study includes data from 339 prostate biopsy cores of 70 patients. We achieve an area under the curve, sensitivity, specificity, and balanced accuracy of 0.68, 0.77, 0.55 and 0.66, respectively. Conclusion: The proposed approach is generic and can be applied to several other scenarios where unlabeled data and noisy labels in training samples are present. © 2020, CARS."/>
    <x v="1"/>
    <m/>
    <x v="1"/>
    <m/>
    <x v="0"/>
    <m/>
    <m/>
    <n v="2020"/>
    <n v="10"/>
    <s v="https://www.scopus.com/inward/record.uri?eid=2-s2.0-85085093204&amp;doi=10.1007%2fs11548-020-02168-1&amp;partnerID=40&amp;md5=215bb2c0472c3c35785cbff0c9842c3c"/>
  </r>
  <r>
    <s v="Scopus_648"/>
    <b v="1"/>
    <s v="Application of empirical mode decomposition method to synthesize flow data: A case study of Hushan Reservoir in Taiwan"/>
    <x v="0"/>
    <s v="Chu T.-Y.; Huang W.-C."/>
    <s v="Data synthesis; Empirical mode decomposition; Hushan reservoir"/>
    <s v="Although empirical mode decomposition (EMD) was developed to analyze nonlinear and non-stationary data in the beginning, the purpose of this study is to propose a new method-based on EMD-to synthesize and generate data which be interfered with the non-stationary problems. While using EMD to decompose flow record, the intrinsic mode functions and residue of a given record can be re-arranged and re-combined to generate synthetic time series with the same period. Next, the new synthetic and historical flow data will be used to simulate the water supply system of Hushan reservoir, and explore the difference between the newly synthetic and historical flow data for each goal in the water supply system of Hushan reservoir. Compared the historical flow with the synthetic data generated by EMD, the synthetic data is similar to the historical flow distribution overall. The flow during dry season changes in significantly (±0.78 m3/s); however, the flow distribution during wet season varies significantly (±0.63 m3/s). There are two analytic scenarios for demand. For Scenario I, without supporting industrial demand, the simulation results of the generation data of Method I and II show that both are more severe than the current condition, the shortage index of each method is between 0.67-1.96 but are acceptable. For Scenario II, no matter in which way the synthesis flow is simulated, supporting industrial demand will seriously affect the equity of domestic demand, the shortage index of each method is between 1.203 and 2.12. © 2020 by the authors."/>
    <x v="2"/>
    <m/>
    <x v="1"/>
    <m/>
    <x v="0"/>
    <m/>
    <m/>
    <n v="2020"/>
    <n v="13"/>
    <s v="https://www.scopus.com/inward/record.uri?eid=2-s2.0-85086805536&amp;doi=10.3390%2fW12040927&amp;partnerID=40&amp;md5=6059baf23a2743634ea8d9b4f48b0cd5"/>
  </r>
  <r>
    <s v="Scopus_650"/>
    <b v="1"/>
    <s v="Prediction of multilateral inflow control valve flow performance using machine learning"/>
    <x v="1"/>
    <s v="Aljubran M.J.; Horne R."/>
    <s v=""/>
    <s v="Intelligent multilateral well completions provide downhole flow rate, pressure, and temperature measurements at multiple well segments, which allows for a continuous spatiotemporal data stream. Such an extensive data input poses a challenging task to decide on the optimal strategy of manipulating the inflow control valve (ICV) settings over time for best performance. In this study, we investigate using machine learning to analyze and predict well performance given different ICV settings to ultimately maximize the well output. A commercial reservoir simulator was used to generate two synthetic reservoir models: homogeneous (Case A) and heterogeneous (Case B). These synthetic data were used to train, validate, and test machine learning models. The reservoir cases were generated on the basis of a segmented, trilateral producer completed with three ICV devices installed at tie-in segments. The data used were measurements of wellhead and downhole flow rates across ICV segments over a period of 4,000 days. A total of 1,330 experiments were conducted with an 8-day timestep, generating a total of 667,660 sample data points for each of Case A and Case B. Fully connected neural networks were used to fit the data, while model generalizability was enhanced using regularization techniques, namely L2 regularization and early stopping. Both random sampling and Latin hypercube sampling (LHS) methods were evaluated in constructing the training, validation, and testing splits. Trained with different sample sizes drawn from the 1,330 simulated data histories for the two reservoir models, the proposed neural network showed excellent results. Given only 10 simulated choices of ICV settings for training, the network proved capable of predicting oil/water production profiles at surface for both homogeneous and heterogeneous reservoir models with greater than 0.95 coefficient of determination (R2) when evaluated at unseen, test ICV settings. Extending the problem to downhole flow performance prediction, approximately 40 training simulated settings were necessary to achieve 0.95 R2. We observed that LHS was superior to random sampling in both R2 average and confidence interval. We also found that increasing the training and validation sample sizes increased the test R2 when testing against unseen cases. Study results suggest the applicability of machine reinforcement learning to estimate the well output at different ICV settings, where the neural network model depends fully on the real-time well feedback and production measurements. By using a machine learning approach during the operation of a well with multiple ICV settings, it would be feasible to estimate the lateral-by-lateral output at unseen scenarios. Hence, it becomes possible to maximize the well output by using an optimization algorithm to determine the optimal ICV settings. Copyright © 2020 Society of Petroleum Engineers."/>
    <x v="1"/>
    <m/>
    <x v="1"/>
    <m/>
    <x v="0"/>
    <m/>
    <m/>
    <n v="2020"/>
    <n v="7"/>
    <s v="https://www.scopus.com/inward/record.uri?eid=2-s2.0-85091076898&amp;doi=10.2118%2f196003-PA&amp;partnerID=40&amp;md5=6adda382369ca0a581804e88aeb2938c"/>
  </r>
  <r>
    <s v="Scopus_652"/>
    <b v="1"/>
    <s v="Exploring new methods of estimating deposition using atmospheric concentration measurements: A modeling case study of ammonia downwind of a feedlot"/>
    <x v="1"/>
    <s v="Lassman W.; Collett J.L., Jr.; Ham J.M.; Yalin A.P.; Shonkwiler K.B.; Pierce J.R."/>
    <s v="Ammonia; Dry Deposition; Feedlot; Methane; Modelling; sUAS; Synthetic Data; UAV"/>
    <s v="Atmospheric ammonia is an important compound in the atmosphere because of its role in aerosol formation and its importance to the global nitrogen cycle. Livestock feeding operations are a major source of ammonia emissions to the atmosphere, and ammonia concentrations near these large feedlots can be many orders of magnitude higher than background. These feedlots can impact regional ecology and air quality, but uncertainty in the ammonia surface fluxes adjacent to these major sources can make the extent of the feedlot's impact difficult to determine. Ammonia surface fluxes are generally challenging to quantify with direct flux measurement techniques due to the challenges in conducting ammonia measurements with sufficient temporal resolution. Feedlots housing ruminant livestock such as cattle are also sources of methane. Because methane does not undergo appreciable dry deposition and is chemically inert on relevant spatial scales, we can use it as a tracer to constrain the downwind dilution of feedlot ammonia emissions. The ratio of atmospheric ammonia to methane has been shown to decrease with increasing distance downwind of a feedlot due to deposition and aerosol partitioning of gas-phase ammonia. In atmospheric conditions where inorganic aerosol formation is slow, the ratio of ammonia to methane can be used to estimate of the fraction of ammonia that has undergone deposition downwind of the feedlot. We use a Large-Eddy Simulation turbulent dispersion model to generate realistic concentration fields of atmospheric ammonia and methane concentrations downwind of a feedlot, and we sample the model output to produce synthetic measurements of these tracers. We then use the synthetic observations of background-corrected the ammonia:methane concentration ratio to derive the ammonia deposition rate. In this study, we explore conducting measurements from two platforms: sensors deployed on a small unmanned aerial vehicle and on a surface-based mobile observation platform. We find that the surface-based platform overestimates of ammonia deposition by a factor of 1.5 due to sampling near the surface where ammonia concentrations are depleted. However, use of the aerial platform allows more accurate estimation of the deposition fraction (relative error &lt;0.09). © 2020 Elsevier B.V."/>
    <x v="1"/>
    <m/>
    <x v="1"/>
    <m/>
    <x v="0"/>
    <m/>
    <m/>
    <n v="2020"/>
    <n v="9"/>
    <s v="https://www.scopus.com/inward/record.uri?eid=2-s2.0-85084670429&amp;doi=10.1016%2fj.agrformet.2020.107989&amp;partnerID=40&amp;md5=fcba86524f6546239ce4271153619e26"/>
  </r>
  <r>
    <s v="Scopus_653"/>
    <b v="1"/>
    <s v="Adaptive spike-artifact removal from local field potentials uncovers prominent beta and gamma band neuronal synchronization"/>
    <x v="1"/>
    <s v="Banaie Boroujeni K.; Tiesinga P.; Womelsdorf T."/>
    <s v="Local field potential; Spike-related transient; Synchronization; Time frequency analysis"/>
    <s v="Background: Many neurons synchronize their action potentials to the phase of local field potential (LFP) fluctuations in one or more frequency bands. Analyzing this spike-to-LFP synchronization is challenging, however, when neural spikes and LFP are generated in the same local circuit, because the spike's action potential waveform leak into the LFP and distort phase synchrony estimates. Existing approaches to address this spike bleed-through artifact relied on removing the average action potential waveforms of neurons, but this leaves artifacts in the LFP and distorts synchrony estimates. New method: We describe a spike-removal method that surpasses these limitations by decomposing individual action potentials into their frequency components before their removal from the LFP. The adaptively estimated frequency components allow for variable spread, strength and temporal variation of the spike artifact. Results: This adaptive approach effectively removes spike bleed-through artifacts in synthetic data with known ground truth, and in single neuron and LFP recordings in nonhuman primate striatum. For a large population of neurons with both narrow and broad action potential waveforms, the use of adaptive artifact removal uncovered 20−35 Hz beta and 35−45 Hz gamma band spike-LFP synchronization that would have remained contaminated otherwise. Comparison with existing methods: We demonstrate that adaptive spike-artifact removal cleans LFP data that remained contaminated when applying existing Bayesian and non-Bayesian methods of average spike-artifact removal. Conclusions: Applying adaptive spike-removal from field potentials allows to estimate the phase at which neurons synchronize and the consistency of their phase-locked firing for both beta and low gamma frequencies. These metrics may prove essential to understand cell-to-circuit neuronal interactions in multiple brain systems. © 2019 Elsevier B.V."/>
    <x v="1"/>
    <m/>
    <x v="1"/>
    <m/>
    <x v="0"/>
    <m/>
    <m/>
    <n v="2020"/>
    <n v="19"/>
    <s v="https://www.scopus.com/inward/record.uri?eid=2-s2.0-85075102833&amp;doi=10.1016%2fj.jneumeth.2019.108485&amp;partnerID=40&amp;md5=5fbfaa7775d0c238aab8c27cdaa245ea"/>
  </r>
  <r>
    <s v="Scopus_654"/>
    <b v="1"/>
    <s v="Synthetic data and deep neural networks for atmospheric dispersion modelling in Urban areas"/>
    <x v="0"/>
    <s v="Mendil M.; Leirens S.; Armand P.; Duchenne C."/>
    <s v="Deep learning; Dispersion modelling; Hazardous pollution; Simulation; Synthetic data"/>
    <s v="Currently, atmospheric dispersion 3-D modelling has reached a maturity stage. Some Computational Fluid Dynamics (CFD) approaches have a high level of spatial and temporal accuracy for complex environments where site effects due to topography and/or buildings are significant, such as in urban areas. Various models require however heavy computational resources and prolonged runtimes ranging to several hours. This time requirement can be restrictive in crisis situations. One relevant scenario is the prediction with high urgency of the dispersion from a source in case of an accidental or a malicious release. In this paper, we propose to use synthetic data generated by highly accurate but time-consuming CFD models to train offline a Deep Neural Network (DNN). Specifically, we use Parallel Micro-SWIFT-SPRAY (PMSS), a multi-scale 3-D dispersion simulator parallelized over high performance computing resources, to generate two sets of pollutant concentration maps in two French cities: Grenoble and Paris. The DNN is trained on the Grenoble dataset to capture the underlying physics of transport and dispersion. The results show that the learned model generalizes successfully, as it is able to estimate accurately the pollution map in Paris unseen conditions. © 2020 HARMO. All rights reserved."/>
    <x v="2"/>
    <m/>
    <x v="1"/>
    <m/>
    <x v="0"/>
    <m/>
    <m/>
    <n v="2020"/>
    <n v="2"/>
    <s v="https://www.scopus.com/inward/record.uri?eid=2-s2.0-85118930011&amp;partnerID=40&amp;md5=3b87efa685b41d73049cdc5e13c61645"/>
  </r>
  <r>
    <s v="Scopus_655"/>
    <b v="1"/>
    <s v="Incorporating uncertainties in student response modeling by loss function regularization"/>
    <x v="1"/>
    <s v="Ding X.; Larson E.C."/>
    <s v="Deep learning; Knowledge tracing; Recurrent neural network; Student response modeling; Uncertainty"/>
    <s v="Most existing research works involving deep learning focus on performance improvement by developing new architectures or regularizers. However, in this paper we study the modeling of uncertainty in recurrent networks for the application of student response modeling, more specifically, knowledge tracing. Knowledge tracing is an application of time series machine learning. It consists of inferring the mastery level of a skill for a student as they navigate a question bank, thus adjusting curriculum for efficient learning. Deep Knowledge Tracing (DKT) takes the deep learning approach for knowledge tracing and has achieved better results than models like Bayesian Knowledge Tracing (BKT) and Performance Factor Analysis (PFA). However, the opaqueness of these deep knowledge tracing models also brings some criticisms. Providing an uncertainty score for each prediction helps mitigate this opaqueness. To investigate uncertainty modeling in DKT, we first examine a popular way of modeling data dependent uncertainties using Monte Carlo and show how it is insufficient to model variance in data. Second, we show how to incorporate sensible uncertainties by explicitly regularizing the cross entropy loss function. Third, we evaluate our method both in three different real datasets and in a more controlled way using synthetic data. Using synthetic data allows us to quantitatively understand the generated uncertainties. The results show that our method provides comparable results with standard deep knowledge tracing models as well as meaningful prediction uncertainties. © 2020 Elsevier B.V."/>
    <x v="1"/>
    <m/>
    <x v="1"/>
    <m/>
    <x v="0"/>
    <m/>
    <m/>
    <n v="2020"/>
    <n v="15"/>
    <s v="https://www.scopus.com/inward/record.uri?eid=2-s2.0-85086500660&amp;doi=10.1016%2fj.neucom.2020.05.035&amp;partnerID=40&amp;md5=01350f3719e3d1b4bceb59ee46f48c08"/>
  </r>
  <r>
    <s v="Scopus_656"/>
    <b v="1"/>
    <s v="Prediction of high-quality reservoirs using the reservoir fluid mobility attribute computed from seismic data"/>
    <x v="1"/>
    <s v="Zhang Y.; Wen X.; Jiang L.; Liu J.; Yang J.; Liu S."/>
    <s v="High resolution; Reservoir fluid mobility; Reservoir prediction; Synchrosqueezing generalized S-transform and the Lucy-Richardson algorithm; Time-frequency analysis"/>
    <s v="The reservoir fluid mobility, which can reflect the pore connectivity, is an important seismic attribute in reservoir development. The current method to obtain reservoir fluid mobility is based on rock physical experiments. However, the current method can only obtain the reservoir fluid mobility at the well location, rather than for a large range within the exploration area. To accurately extract the reservoir fluid mobility of a large portion of an exploration area, we propose a new method of calculating the reservoir fluid mobility using seismic data. First, the algorithm obtains the approximate reservoir fluid mobility by substituting the reflection coefficient of the dominant frequency content at the low-frequency end of the seismic data for its instantaneous spectrum. Then, the synchrosqueezing generalized S-transform and the Lucy-Richardson algorithm (SSGST-LR) are used to calculate the instantaneous spectrum of the reservoir fluid mobility. Rearrangement of the generalized S-transform's results can improve the temporal and spatial resolutions of the time-frequency transform. Moreover, the interference between the different frequency signals can be eliminated more effectively by the Lucy-Richardson algorithm. Finally, by performing fluid replacement in the well, we demonstrate the influence of fluid type on fluid mobility. We used synthetic data and real data to verify the superiority of our method. This example shows that our proposed method can accurately extract the reservoir fluid mobility and predict the distribution of high-quality reservoirs in an exploration area. © 2020 Elsevier B.V."/>
    <x v="1"/>
    <m/>
    <x v="1"/>
    <m/>
    <x v="0"/>
    <m/>
    <m/>
    <n v="2020"/>
    <n v="11"/>
    <s v="https://www.scopus.com/inward/record.uri?eid=2-s2.0-85079694054&amp;doi=10.1016%2fj.petrol.2020.107007&amp;partnerID=40&amp;md5=3d97d9fa7a73370e9adbf5c51afe1568"/>
  </r>
  <r>
    <s v="Scopus_657"/>
    <b v="1"/>
    <s v="Low Light Video Enhancement Using Synthetic Data Produced with an Intermediate Domain Mapping"/>
    <x v="0"/>
    <s v="Triantafyllidou D.; Moran S.; McDonagh S.; Parisot S.; Slabaugh G."/>
    <s v=""/>
    <s v="Advances in low-light video RAW-to-RGB translation are opening up the possibility of fast low-light imaging on commodity devices (e.g. smartphone cameras) without the need for a tripod. However, it is challenging to collect the required paired short-long exposure frames to learn a supervised mapping. Current approaches require a specialised rig or the use of static videos with no subject or object motion, resulting in datasets that are limited in size, diversity, and motion. We address the data collection bottleneck for low-light video RAW-to-RGB by proposing a data synthesis mechanism, dubbed SIDGAN, that can generate abundant dynamic video training pairs. SIDGAN maps videos found ‘in the wild’ (e.g. internet videos) into a low-light (short, long exposure) domain. By generating dynamic video data synthetically, we enable a recently proposed state-of-the-art RAW-to-RGB model to attain higher image quality (improved colour, reduced artifacts) and improved temporal consistency, compared to the same model trained with only static real video data. © 2020, Springer Nature Switzerland AG."/>
    <x v="2"/>
    <m/>
    <x v="1"/>
    <m/>
    <x v="0"/>
    <m/>
    <m/>
    <n v="2020"/>
    <n v="24"/>
    <s v="https://www.scopus.com/inward/record.uri?eid=2-s2.0-85097600200&amp;doi=10.1007%2f978-3-030-58601-0_7&amp;partnerID=40&amp;md5=59c50fdbe774c45b67361ce5860ed982"/>
  </r>
  <r>
    <s v="Scopus_659"/>
    <b v="1"/>
    <s v="Monotonic Gaussian Process for spatio-temporal disease progression modeling in brain imaging data"/>
    <x v="1"/>
    <s v="Abi Nader C.; Ayache N.; Robert P.; Lorenzi M."/>
    <s v="Alzheimer's disease; Bayesian modeling; Clinical trials; Disease progression modeling; Gaussian process; Stochastic variational inference"/>
    <s v="We introduce a probabilistic generative model for disentangling spatio-temporal disease trajectories from collections of high-dimensional brain images. The model is based on spatio-temporal matrix factorization, where inference on the sources is constrained by anatomically plausible statistical priors. To model realistic trajectories, the temporal sources are defined as monotonic and time-reparameterized Gaussian Processes. To account for the non-stationarity of brain images, we model the spatial sources as sparse codes convolved at multiple scales. The method was tested on synthetic data favourably comparing with standard blind source separation approaches. The application on large-scale imaging data from a clinical study allows to disentangle differential temporal progression patterns mapping brain regions key to neurodegeneration, while revealing a disease-specific time scale associated to the clinical diagnosis. © 2019 Elsevier Inc."/>
    <x v="1"/>
    <m/>
    <x v="1"/>
    <m/>
    <x v="0"/>
    <m/>
    <m/>
    <n v="2020"/>
    <n v="15"/>
    <s v="https://www.scopus.com/inward/record.uri?eid=2-s2.0-85074131223&amp;doi=10.1016%2fj.neuroimage.2019.116266&amp;partnerID=40&amp;md5=2bc95e6148311e22d98f560f9b7f6eb3"/>
  </r>
  <r>
    <s v="Scopus_660"/>
    <b v="1"/>
    <s v="A Synthetic Data Generation Model for Diabetic Foot Treatment"/>
    <x v="0"/>
    <s v="Hyun J.; Lee S.H.; Son H.M.; Park J.-U.; Chung T.-M."/>
    <s v="Data synthesis; Deep learning; Digital therapeutics"/>
    <s v="Generating synthetic sensor-based time-series medical data is important when simulating machine learning-based digital therapeutics. Many existing approaches for generating synthetic sequence medical data require sufficient amount of real data. The deficiency of the realistic medical data poses a great challenge for developing artificial intelligence (AI) based healthcare application or devices. To overcome the challenge, we propose a time-series medical sensor-based data synthesis model especially designed for diabetic foot treatment system. Our proposed system utilizes statistical methods and Prophet model - an open source API provided by Facebook - to generate synthetic data required for the diagnosis of diabetic foot treatment while maintaining medical validity. We also suggest systemic methods to evaluate the validity of the synthesized data. The results shows that synthetic time-series data generated by our system follows trends and tendencies of real data. © 2020, Springer Nature Singapore Pte Ltd."/>
    <x v="0"/>
    <s v="Health"/>
    <x v="0"/>
    <s v="Prophet"/>
    <x v="0"/>
    <m/>
    <m/>
    <n v="2020"/>
    <n v="5"/>
    <s v="https://www.scopus.com/inward/record.uri?eid=2-s2.0-85097440950&amp;doi=10.1007%2f978-981-33-4370-2_18&amp;partnerID=40&amp;md5=13f0392a3bccd5677458b414939e933f"/>
  </r>
  <r>
    <s v="Scopus_661"/>
    <b v="1"/>
    <s v="Adaptive doppler compensation for mitigating range dependence in forward-looking airborne radar"/>
    <x v="1"/>
    <s v="Khan M.B.; Hussain A.; Anjum U.; Ali C.B.; Yang X."/>
    <s v="Adaptive Doppler compensation; Range dependence; Space-time adaptive processing"/>
    <s v="In this paper, we present ground moving target indication (GMTI) signal processing algorithm encompassing clutter suppression, target detection and parameter estimation. One of the most significant yet least publicized is the need of the GMTI mode for a forward-looking airborne radar. The integration of GMTI mode in a forward-looking airborne radar allows reconnaissance and surveillance operations in all weather conditions. In this context, space time adaptive processing (STAP) offers a unique prospect of enabling the GMTI mode in forward looking airborne radar. STAP is a two-dimensional filter designed to suppress platform motion-induced clutter Doppler spread. Interference is characterized by a covariance matrix. In the case of a forward-looking airborne radar, the clutter Doppler is dependent on range. Clutter Doppler dependency on the range renders the training cells heterogeneous. The heterogeneity effects are particularly prominent in the near range bins. Non-homogeneous training cells have a deleterious effect on STAP performance. In this study, we propose an adaptive Doppler compensation to mitigate the degraded STAP performance in the near range bins. The adaptivity feature circumvents the need for the availability of radar parameters in real-time. The real time implementation of STAP is impeded by requirements of a large number of training samples and covariance matrix inversion. Therefore, there is a dire need to devise a framework to detect and estimate target parameters within the STAP. In this regard, we propose an efficient STAP algorithm to detect and estimate target parameters. STAP weights are applied to the input data to obtain a 3D array. The range projection of the 3D array is utilized to detect and estimate the range of the target, while the angle–Doppler projection is used to estimate spatial and temporal parameters of the target. Most of the literature on STAP is geared towards a known covariance matrix. The assumption of a known covariance matrix may degrade STAP performance because of the inherent mismatches between the actual and assumed target steering vectors. In this study, we estimate the covariance matrix based on the synthetic data generated from a model of an airborne phased array radar. The developed STAP algorithms closely mimic a real-time implementation scheme in an airborne radar platform. The results of the proposed algorithm are validated through target parameter estimation and STAP metrics on synthetic data. © 2020 by the authors. Licensee MDPI, Basel, Switzerland."/>
    <x v="1"/>
    <m/>
    <x v="1"/>
    <m/>
    <x v="0"/>
    <m/>
    <m/>
    <n v="2020"/>
    <n v="9"/>
    <s v="https://www.scopus.com/inward/record.uri?eid=2-s2.0-85095937245&amp;doi=10.3390%2felectronics9111896&amp;partnerID=40&amp;md5=bf4f82c95369aeadc7587f4f18a0d167"/>
  </r>
  <r>
    <s v="Scopus_662"/>
    <b v="1"/>
    <s v="DETECTION AND REPLENISHMENT OF MISSING DATA IN MARKED POINT PROCESSES"/>
    <x v="1"/>
    <s v="Zhuang J.; Wang T.; Kiyosugi K."/>
    <s v="2008 Wenchuan earthquake; Biscale empirical probability; Hakone volcano; integral transformation; marked point process; missing data; Monte Carlo simulation; volcanic eruption"/>
    <s v="Records of geophysical events, such as earthquakes and volcanic eruptions, are usually modeled as marked point processes. These records often suffer from missing data, resulting in underestimations of the corresponding hazards. We propose a computational approach for replenishing data missing from the records of temporal point processes with time-separable marks. The proposed method is based on the notion that if such a point process is completely observed, it can be transformed into a homogeneous Poisson process, approximately on the unit square [0, 1]2, by a biscale empirical transformation (BEPIT). This approach includes three key steps: (1) transforming the process onto [0, 1]2 using the BEPIT, and finding a time–mark range that likely contains missing events; (2) estimating a new empirical distribution function based on the data in the time–mark range in which the events are supposed to be completely observed; and (3) generating events in the missing region. We test this method on a synthetic data set, and apply it to records of the volcanic eruptions of the Hakone Volcano in Japan and the aftershock sequence following the 2008 Wenchuan Mw7.9 earthquake in Southwest China. The results show that this algorithm provides a useful way to estimate missing data and to replenish incomplete records of marked point processes. In addition, the replenished data provide estimates of the hazard function that are more robust. © 2020 Institute of Statistical Science. All rights reserved."/>
    <x v="1"/>
    <m/>
    <x v="1"/>
    <m/>
    <x v="0"/>
    <m/>
    <m/>
    <n v="2020"/>
    <n v="8"/>
    <s v="https://www.scopus.com/inward/record.uri?eid=2-s2.0-85124740372&amp;doi=10.5705%2fss.202017.0403&amp;partnerID=40&amp;md5=f85dab9bf6263ae36cb60295c49092d5"/>
  </r>
  <r>
    <s v="Scopus_663"/>
    <b v="1"/>
    <s v="Stochastic and analytical approaches for sediment accumulation in river reservoirs"/>
    <x v="1"/>
    <s v="Akar T.; Aksoy H."/>
    <s v="Juniata River; moving average model; river reservoir; storage volume; suspended sediment discharge"/>
    <s v="Sediment accumulation in a river reservoir is studied by stochastic time series models and analytical approach. The first-order moving average process is found the best for the suspended sediment discharge time series of the Juniata River at Newport, Pennsylvania, USA. Synthetic suspended sediment discharges are first generated with the chosen model after which analytical expressions are derived for the expected value and variance of sediment accumulation in the reservoir. The expected value and variance of the volume of sediment accumulation in the reservoir are calculated from a thousand synthetic time series each 38 years long and compared to the analytical approach. Stochastic and analytical approaches perfectly trace the observation in terms of the expected value and variability. Therefore, it is concluded that the expected value and variance of sediment accumulation in a reservoir could be estimated by analytical expressions without the cost of synthetic data generation mechanisms. © 2020, © 2020 IAHS."/>
    <x v="1"/>
    <m/>
    <x v="1"/>
    <m/>
    <x v="0"/>
    <m/>
    <m/>
    <n v="2020"/>
    <n v="5"/>
    <s v="https://www.scopus.com/inward/record.uri?eid=2-s2.0-85079829829&amp;doi=10.1080%2f02626667.2020.1728474&amp;partnerID=40&amp;md5=41be090b3041e14e608b5341537fd0b9"/>
  </r>
  <r>
    <s v="Scopus_664"/>
    <b v="1"/>
    <s v="Augmenting Physiological Time Series Data: A Case Study for Sleep Apnea Detection"/>
    <x v="1"/>
    <s v="Nikolaidis K.; Kristiansen S.; Goebel V.; Plagemann T.; Liestøl K.; Kankanhalli M."/>
    <s v="Augmentation; GAN; Time series data"/>
    <s v="Supervised machine learning applications in the health domain often face the problem of insufficient training datasets. The quantity of labelled data is small due to privacy concerns and the cost of data acquisition and labelling by a medical expert. Furthermore, it is quite common that collected data are unbalanced and getting enough data to personalize models for individuals is very expensive or even infeasible. This paper addresses these problems by (1) designing a recurrent Generative Adversarial Network to generate realistic synthetic data and to augment the original dataset, (2) enabling the generation of balanced datasets based on a heavily unbalanced dataset, and (3) to control the data generation in such a way that the generated data resembles data from specific individuals. We apply these solutions for sleep apnea detection and study in the evaluation the performance of four well-known techniques, i.e., K-Nearest Neighbour, Random Forest, Multi-Layer Perceptron, and Support Vector Machine. All classifiers exhibit in the experiments a consistent increase in sensitivity and a kappa statistic increase by between 0.72 · 10-2 and 18.2 · 10-2. © Springer Nature Switzerland AG 2020."/>
    <x v="1"/>
    <m/>
    <x v="1"/>
    <m/>
    <x v="0"/>
    <m/>
    <m/>
    <n v="2020"/>
    <n v="12"/>
    <s v="https://www.scopus.com/inward/record.uri?eid=2-s2.0-85084844988&amp;doi=10.1007%2f978-3-030-46133-1_23&amp;partnerID=40&amp;md5=42351dbb587addf203499ae097f376e4"/>
  </r>
  <r>
    <s v="Scopus_665"/>
    <b v="1"/>
    <s v="Generating Stochastic Processes Through Convolutional Neural Networks"/>
    <x v="0"/>
    <s v="Fernandes F., Neto; Bueno R.L.S.; Cavalcanti P.D.; Admasu A.S."/>
    <s v="Convolutional neural networks; Generative models; Stochastic processes; WaveNet"/>
    <s v="The present work establishes the use of convolutional neural networks as a generative model for stochastic processes that are widely present in industrial automation and system modelling such as fault detection, computer vision and sensor data analysis. This enables researchers from a broad range of fields—as in medical imaging, robotics and control engineering—to develop a general tool for artificial data generation and simulation without the need to identify or assume a specific system structure or estimate its parameters. We demonstrate the approach as a generative model on top of data retrieved from a wide set of classic, simplest to the most complex, deterministic and stochastic data generation processes of technological importance—from damped oscillators to autoregressive conditional heteroskedastic and jump-diffusion models. Also, a nonparametric estimation and forecast was carried out for the traditional benchmark “Fisher River” time-series dataset, yielding the superior mean absolute prediction error results compared to a standard ARIMA model. This approach can have potential applications as an alternative to simulation tools such as Gibbs sampling and Monte Carlo-based methods, in the enhancement of the understanding of generative adversarial networks (GANs) and in data simulation for training Reinforcement Learning algorithms. © 2020, Brazilian Society for Automatics--SBA."/>
    <x v="0"/>
    <m/>
    <x v="0"/>
    <s v="GAN"/>
    <x v="0"/>
    <m/>
    <m/>
    <n v="2020"/>
    <n v="1"/>
    <s v="https://www.scopus.com/inward/record.uri?eid=2-s2.0-85078922229&amp;doi=10.1007%2fs40313-020-00567-y&amp;partnerID=40&amp;md5=2a86306a9fbf966636321004177bfc70"/>
  </r>
  <r>
    <s v="Scopus_666"/>
    <b v="1"/>
    <s v="Detectability of an AMOC Decline in Current and Projected Climate Changes"/>
    <x v="1"/>
    <s v="Lobelle D.; Beaulieu C.; Livina V.; Sévellec F.; Frajka-Williams E."/>
    <s v=""/>
    <s v="Determining whether the Atlantic Meridional Overturning Circulation (AMOC)'s transport is in decline is challenging due to the short duration of continuous observations. To estimate how many years are needed to detect a decline, we conduct a simulation study using synthetic data that mimics an AMOC time series. The time series' characteristics are reproduced using the trend, variance, and autocorrelation coefficient of the AMOC strength at 26.5°N from 20 Coupled Model Intercomparison Project Phase 5 (CMIP5) models under the RCP8.5 future scenario, and from RAPID observations (2004–2018). Our results suggest that the 14-year RAPID length has just entered the lower limits of the trend's “detection window” based on synthetic data generated using CMIP5 trends and variability (14–42 years; median (Formula presented.) 24 years), but twice the length is required for detectability based on RAPID variability (29–67 years; median (Formula presented.) 43 years). The annual RAPID trend is currently not statistically significant (−0.11 Sv yr−1, p &gt; 0.05). © 2020. The Authors."/>
    <x v="1"/>
    <m/>
    <x v="1"/>
    <m/>
    <x v="0"/>
    <m/>
    <m/>
    <n v="2020"/>
    <n v="15"/>
    <s v="https://www.scopus.com/inward/record.uri?eid=2-s2.0-85094646712&amp;doi=10.1029%2f2020GL089974&amp;partnerID=40&amp;md5=075d495bfee4368f534a01951654be80"/>
  </r>
  <r>
    <s v="Scopus_667"/>
    <b v="0"/>
    <s v="Proceedings of the NeurIPS 2020 Competition and Demonstration Track"/>
    <x v="2"/>
    <s v=""/>
    <s v=""/>
    <s v="The proceedings contain 19 papers. The topics discussed include: Bayesian optimization is superior to random search for machine learning hyperparameter tuning: analysis of the Black-Box Optimization Challenge 2020; learning cloth dynamics: 3D+texture garment reconstruction benchmark; solving black-box optimization challenge via learning search space partition for Local Bayesian optimization; learning to run a power network challenge: a retrospective analysis; hide-and-seek privacy challenge: synthetic data generation vs. patient re-identification; the SpaceNet multi-temporal urban development challenge; towards robust and domain agnostic reinforcement learning competitions: MineRL 2020; NeurIPS 2020 NLC2CMD Competition: translating natural language to bash commands; Traffic4cast at NeurIPS 2020 - yet more on the unreasonable effectiveness of gridded geo-spatial processes; and measuring sample efficiency and generalization in reinforcement learning benchmarks: NeurIPS 2020 Procgen benchmark."/>
    <x v="1"/>
    <m/>
    <x v="1"/>
    <m/>
    <x v="0"/>
    <m/>
    <m/>
    <n v="2020"/>
    <n v="0"/>
    <s v="https://www.scopus.com/inward/record.uri?eid=2-s2.0-85162619266&amp;partnerID=40&amp;md5=da452c1f745c9fd25e78b2bb17efb216"/>
  </r>
  <r>
    <s v="Scopus_668"/>
    <b v="1"/>
    <s v="Assessing the predictability of nonlinear dynamics under smooth parameter changes"/>
    <x v="1"/>
    <s v="Cenci S.; Medeiros L.P.; Sugihara G.; Saavedra S."/>
    <s v="Forecasting; Nonlinear dynamics; Population dynamics; Time-series analysis"/>
    <s v="Short-term forecasts of nonlinear dynamics are important for risk-assessment studies and to inform sustainable decision-making for physical, biological and financial problems, among others. Generally, the accuracy of short-term forecasts depends upon two main factors: the capacity of learning algorithms to generalize well on unseen data and the intrinsic predictability of the dynamics. While generalization skills of learning algorithms can be assessed with well-established methods, estimating the predictability of the underlying nonlinear generating process from empirical time series remains a big challenge. Here, we show that, in changing environments, the predictability of nonlinear dynamics can be associated with the time-varying stability of the system with respect to smooth changes in model parameters, i.e. its local structural stability. Using synthetic data, we demonstrate that forecasts from locally structurally unstable states in smoothly changing environments can produce significantly large prediction errors, and we provide a systematic methodology to identify these states from data. Finally, we illustrate the practical applicability of our results using an empirical dataset. Overall, this study provides a framework to associate an uncertainty level with short-term forecasts made in smoothly changing environments. © 2020 The Author(s) Published by the Royal Society. All rights reserved."/>
    <x v="1"/>
    <m/>
    <x v="1"/>
    <m/>
    <x v="0"/>
    <m/>
    <m/>
    <n v="2020"/>
    <n v="7"/>
    <s v="https://www.scopus.com/inward/record.uri?eid=2-s2.0-85078136039&amp;doi=10.1098%2frsif.2019.0627&amp;partnerID=40&amp;md5=8276b43e4a9840e5ac558634e14f9070"/>
  </r>
  <r>
    <s v="Scopus_669"/>
    <b v="1"/>
    <s v="Wavelet-based discrimination of isolated singularities masquerading as multifractals in detrended fluctuation analyses"/>
    <x v="1"/>
    <s v="Oświȩcimka P.; Drożdż S.; Frasca M.; Gȩbarowski R.; Yoshimura N.; Zunino L.; Minati L."/>
    <s v="Chaotic oscillator; Complexity; Dynamical system; Hölder exponents; Multifractal analysis; Multifractal spectrum; Singularity; Time-series analysis"/>
    <s v="The robustness of two widespread multifractal analysis methods, one based on detrended fluctuation analysis and one on wavelet leaders, is discussed in the context of time-series containing non-uniform structures with only isolated singularities. Signals generated by simulated and experimentally-realized chaos generators, together with synthetic data addressing particular aspects, are taken into consideration. The results reveal essential limitations affecting the ability of both methods to correctly infer the non-multifractal nature of signals devoid of a cascade-like hierarchy of singularities. Namely, signals harboring only isolated singularities are found to artefactually give rise to broad multifractal spectra, resembling those expected in the presence of a well-developed underlying multifractal structure. Hence, there is a real risk of incorrectly inferring multifractality due to isolated singularities. The careful consideration of local scaling properties and the distribution of Hölder exponent obtained, for example, through wavelet analysis, is indispensable for rigorously assessing the presence or absence of multifractality. © 2020, The Author(s)."/>
    <x v="1"/>
    <m/>
    <x v="1"/>
    <m/>
    <x v="0"/>
    <m/>
    <m/>
    <n v="2020"/>
    <n v="22"/>
    <s v="https://www.scopus.com/inward/record.uri?eid=2-s2.0-85084041032&amp;doi=10.1007%2fs11071-020-05581-y&amp;partnerID=40&amp;md5=cf1f05fe69d850e9afb0e220ee957934"/>
  </r>
  <r>
    <s v="Scopus_670"/>
    <b v="1"/>
    <s v="Dynamic spatio-temporal generation of large-scale synthetic gridded precipitation: with improved spatial coherence of extremes"/>
    <x v="0"/>
    <s v="Diederen D.; Liu Y."/>
    <s v="Dynamic; Events; Expansion of information; Generation; Generator; Precipitation; Probabilistic; Rainfall; Spatio-temporal"/>
    <s v="With the ongoing development of distributed hydrological models, flood risk analysis calls for synthetic, gridded precipitation data sets. The availability of large, coherent, gridded re-analysis data sets in combination with the increase in computational power, accommodates the development of new methodology to generate such synthetic data. We tracked moving precipitation fields and classified them using self-organising maps. For each class, we fitted a multivariate mixture model and generated a large set of synthetic, coherent descriptors, which we used to reconstruct moving synthetic precipitation fields. We introduced randomness in the original data set by replacing the observed precipitation fields in the original data set with the synthetic precipitation fields. The output is a continuous, gridded, hourly precipitation data set of a much longer duration, containing physically plausible and spatio-temporally coherent precipitation events. The proposed methodology implicitly provides an important improvement in the spatial coherence of precipitation extremes. We investigate the issue of unrealistic, sudden changes on the grid and demonstrate how a dynamic spatio-temporal generator can provide spatial smoothness in the probability distribution parameters and hence in the return level estimates. © 2019, The Author(s)."/>
    <x v="0"/>
    <s v="Commodities"/>
    <x v="3"/>
    <m/>
    <x v="0"/>
    <b v="1"/>
    <m/>
    <n v="2020"/>
    <n v="5"/>
    <s v="https://www.scopus.com/inward/record.uri?eid=2-s2.0-85073942720&amp;doi=10.1007%2fs00477-019-01724-9&amp;partnerID=40&amp;md5=267830054a74e11cd7b44f74dc199c85"/>
  </r>
  <r>
    <s v="Scopus_671"/>
    <b v="1"/>
    <s v="Homogenizing GPS Integrated Water Vapor Time Series: Benchmarking Break Detection Methods on Synthetic Data Sets"/>
    <x v="1"/>
    <s v="Van Malderen R.; Pottiaux E.; Klos A.; Domonkos P.; Elias M.; Ning T.; Bock O.; Guijarro J.; Alshawaf F.; Hoseini M.; Quarello A.; Lebarbier E.; Chimani B.; Tornatore V.; Zengin Kazancı S.; Bogusz J."/>
    <s v="break detection; ERA-Interim; GPS; homogenization; integrated water vapour"/>
    <s v="We assess the performance of different break detection methods on three sets of benchmark data sets, each consisting of 120 daily time series of integrated water vapor differences. These differences are generated from the Global Positioning System (GPS) measurements at 120 sites worldwide, and the numerical weather prediction reanalysis (ERA-Interim) integrated water vapor output, which serves as the reference series here. The benchmark includes homogeneous and inhomogeneous sections with added nonclimatic shifts (breaks) in the latter. Three different variants of the benchmark time series are produced, with increasing complexity, by adding autoregressive noise of the first order to the white noise model and the periodic behavior and consecutively by adding gaps and allowing nonclimatic trends. The purpose of this “complex experiment” is to examine the performance of break detection methods in a more realistic case when the reference series are not homogeneous. We evaluate the performance of break detection methods with skill scores, centered root mean square errors (CRMSE), and trend differences relative to the trends of the homogeneous series. We found that most methods underestimate the number of breaks and have a significant number of false detections. Despite this, the degree of CRMSE reduction is significant (roughly between 40% and 80%) in the easy to moderate experiments, with the ratio of trend bias reduction is even exceeding the 90% of the raw data error. For the complex experiment, the improvement ranges between 15% and 35% with respect to the raw data, both in terms of RMSE and trend estimations. ©2020. The Authors."/>
    <x v="1"/>
    <m/>
    <x v="1"/>
    <m/>
    <x v="0"/>
    <m/>
    <m/>
    <n v="2020"/>
    <n v="20"/>
    <s v="https://www.scopus.com/inward/record.uri?eid=2-s2.0-85085498127&amp;doi=10.1029%2f2020EA001121&amp;partnerID=40&amp;md5=7b788be53aa9719383f24bd966e6a561"/>
  </r>
  <r>
    <s v="Scopus_672"/>
    <b v="1"/>
    <s v="MDCStream: Stream Data Generator for Testing Analysis Algorithms"/>
    <x v="0"/>
    <s v="Iglesias F.; Ojdanic D.; Hartl A.; Zseby T."/>
    <s v="concept drift; data generation; MATLAB; multi-dimensional data; nonstationarity; stream data; synthetic data"/>
    <s v="The establishment of modern technological paradigms like ubiquitous computing, big data, cyber-physical systems, or communication networks has strongly increased the need for efficient, effective data stream analysis. MDCStream is a MATLAB tool for generating temporal-dependent numerical datasets in order to stress-Test stream data classification, clustering, and outlier detection algorithms. MDCStream is built on MDCGen, therefore showing a high flexibility for creating a wide diversity of data scenarios. To show an example of the potential of MDCStream, we tested a stream data clustering algorithm recently proposed in the literature with datasets generated with MDCStream. Datasets were designed to draw challenges related to space geometries and concept drift. © 2020 ACM."/>
    <x v="2"/>
    <m/>
    <x v="1"/>
    <m/>
    <x v="0"/>
    <m/>
    <m/>
    <n v="2020"/>
    <n v="3"/>
    <s v="https://www.scopus.com/inward/record.uri?eid=2-s2.0-85086140813&amp;doi=10.1145%2f3388831.3388832&amp;partnerID=40&amp;md5=85b38abb4ed8d1a4b39b677d75fdc701"/>
  </r>
  <r>
    <s v="Scopus_673"/>
    <b v="1"/>
    <s v="Local Differential Privacy for Sampling"/>
    <x v="1"/>
    <s v="Husain H.; Balle B.; Cranko Z.; Nock R."/>
    <s v=""/>
    <s v="Differential privacy (DP) is a leading privacy protection focused by design on individual privacy. In the local model of DP, strong privacy is achieved by privatizing each user's individual data before sending it to an untrusted aggregator for analysis. While in recent years local DP has been adopted for practical deployments, most research in this area focuses on problems where each individual holds a single data record. In many problems of practical interest this assumption is unrealistic since nowadays most user-owned devices collect large quantities of data (e.g. pictures, text messages, time series). We propose to model this scenario by assuming each individual holds a distribution over the space of data records, and develop novel local DP methods to sample privately from these distributions. Our main contribution is a boosting-based density estimation algorithm for learning samplers that generate synthetic data while protecting the underlying distribution of each user with local DP. We give approximation guarantees quantifying how well these samplers approximate the true distribution. Experimental results against DP kernel density estimation and DP GANs displays the quality of our results. Copyright © 2020 by the author(s)"/>
    <x v="1"/>
    <m/>
    <x v="1"/>
    <m/>
    <x v="0"/>
    <m/>
    <m/>
    <n v="2020"/>
    <n v="7"/>
    <s v="https://www.scopus.com/inward/record.uri?eid=2-s2.0-85103444276&amp;partnerID=40&amp;md5=7ddf92506cfa839bc2b8b77bee825117"/>
  </r>
  <r>
    <s v="WoS_6"/>
    <b v="1"/>
    <s v="Mapping Time-Series Data on Process Patterns to Generate Synthetic Data"/>
    <x v="0"/>
    <s v="Fonger, F; Aleknonyte-Resch, M; Koschmider, A"/>
    <m/>
    <s v="The combination of machine learning techniques with process analytics like process mining might significantly elevate novel insights into time-series data collections that are predominantly used in disciplines like life and natural science. To efficiently analyse time-series data by process mining requires bridging several challenges. For instance, time-series data need to be processed and represented in a useable form to turn into information. This paper provides: (1) A structured approach to map time-series data on control-flow patterns that we annotated for our purpose. (2) Based on the simulation of the patterns it is possible to generate synthetic data in varying quality, which is again a crucial step for accurate results from machine learning techniques. In this way, our approach contributes understanding novel insights in terms of causaleffects in time-series data, which could not be answered by traditional approaches used in the disciplines."/>
    <x v="0"/>
    <m/>
    <x v="3"/>
    <s v="Simulation"/>
    <x v="5"/>
    <b v="1"/>
    <m/>
    <n v="2023"/>
    <n v="3"/>
    <s v="http://dx.doi.org/10.1007/978-3-031-34985-0_6"/>
  </r>
  <r>
    <s v="WoS_24"/>
    <b v="1"/>
    <s v="MULTIVARIATE TIME SERIES SYNTHETIC DATA GENERATION IN DIABETES CARE"/>
    <x v="0"/>
    <s v="Herrero, P; Zhu, T; Andorrà, M; Chittajallu, S"/>
    <m/>
    <s v=""/>
    <x v="2"/>
    <m/>
    <x v="1"/>
    <m/>
    <x v="0"/>
    <m/>
    <m/>
    <n v="2023"/>
    <n v="0"/>
    <s v=""/>
  </r>
  <r>
    <s v="WoS_26"/>
    <b v="1"/>
    <s v="Transfer Learning for Time Series Classification Using Synthetic Data Generation"/>
    <x v="0"/>
    <s v="Rotem, Y; Shimoni, N; Rokach, L; Shapira, B"/>
    <m/>
    <s v="In this paper, we propose an innovative Transfer learning for Time series classification method. Instead of using an existing dataset from the UCR archive as the source dataset, we generated a 15,000,000 synthetic univariate time series dataset that was created using our unique synthetic time series generator algorithm which can generate data with diverse patterns and angles and different sequence lengths. Furthermore, instead of using classification tasks provided by the UCR archive as the source task as previous studies did, we used our own 55 regression tasks as the source tasks, which produced better results than selecting classification tasks from the UCR archive."/>
    <x v="2"/>
    <m/>
    <x v="3"/>
    <m/>
    <x v="0"/>
    <b v="1"/>
    <m/>
    <n v="2022"/>
    <n v="3"/>
    <s v="http://dx.doi.org/10.1007/978-3-031-07689-3_18"/>
  </r>
  <r>
    <s v="WoS_29"/>
    <b v="1"/>
    <s v="Smart Meter Synthetic Data Generator development in python using FBProphet"/>
    <x v="0"/>
    <s v="Ezhilarasi, P; Ramesh, L; Liu, XF; Holm-Nielsen, JB"/>
    <m/>
    <s v="Data-science is a key component of modern science since it fuels AI, ML and data analytics, etc. As the electrical grid has been modernized into a smart grid, it has also become increasingly dependent on data science to monitor and control grid activity. Realistic data is essential to evaluating the algorithm's workability but it is difficult to obtain real smart meter data due to strict privacy and security policies of many countries. In this paper, using the prophet library, we code and develop a prediction-based Synthetic Data Generator GUI, which generate the synthetic data sets."/>
    <x v="0"/>
    <s v="Transport"/>
    <x v="0"/>
    <s v="Prophet"/>
    <x v="0"/>
    <m/>
    <m/>
    <n v="2023"/>
    <n v="1"/>
    <s v="http://dx.doi.org/10.1016/j.simpa.2023.100468"/>
  </r>
  <r>
    <s v="WoS_42"/>
    <b v="1"/>
    <s v="Seismic Source Characterization From GNSS Data Using Deep Learning"/>
    <x v="1"/>
    <s v="Costantino, G; Giffard-Roisin, S; Marsan, D; Marill, L; Radiguet, M; Mura, MD; Janex, G; Socquet, A"/>
    <m/>
    <s v="The detection of deformation in Global Navigation Satellite System (GNSS) time series associated with (a)seismic events down to a low magnitude is still a challenging issue. The presence of a considerable amount of noise in the data makes it difficult to reveal patterns of small ground deformation. Traditional analyses and methodologies are able to effectively retrieve the deformation associated with medium to large magnitude events. However, the automatic detection and characterization of such events is still a complex task, because traditionally employed methods often separate the time series analysis from the source characterization. Here we propose a first end-to-end framework to characterize seismic sources using geodetic data by means of deep learning, which can be an efficient alternative to the traditional workflow, possibly overcoming its performance. We exploit three different geodetic data representations in order to leverage the intrinsic spatio-temporal structure of the GNSS noise and the target signal associated with (slow) earthquake deformation. We employ time series, images, and image time series to account for the temporal, spatial, and spatio-temporal domain, respectively. Thereafter, we design and develop a specific deep learning model for each dataset. We analyze the performance of the tested models both on synthetic and real data from North Japan, showing that image time series of geodetic deformation can be an effective data representation to embed the spatio-temporal evolution, with the associated deep learning method outperforming the other two. Therefore, jointly accounting for the spatial and temporal evolution may be the key to effectively detect and characterize fast or slow earthquakes.Plain Language Summary The continuous monitoring of ground displacement with Global Navigation Satellite System allowed, at the beginning of the 2000s, the discovery of slow earthquakes-a transient slow slippage of tectonic faults that releases stress without generating seismic waves. Nevertheless, the detection of small events is still a challenge, because they are hidden in the noise. Most of the methods which are traditionally employed are able to extract the deformation down to a certain signal-to-noise level. However, one can ask if deep learning can be a more efficient and powerful alternative. To this end, we address the problem by using deep learning, as it stands as a powerful way to automatize and possibly overcome traditional methods. We use and compare three data representations, that is time series, images, and image time series of deformation, which account for the temporal, spatial, and spatio-temporal variability, respectively. We train our methods on synthetic data, since real datasets are still not enough to be effectively employed with deep learning, and we test on synthetic and real data as well, claiming that image time series and its associated deep learning model may be more effective toward the study of the slow deformation."/>
    <x v="1"/>
    <m/>
    <x v="1"/>
    <m/>
    <x v="0"/>
    <m/>
    <m/>
    <n v="2023"/>
    <n v="6"/>
    <s v="http://dx.doi.org/10.1029/2022JB024930"/>
  </r>
  <r>
    <s v="WoS_61"/>
    <b v="0"/>
    <s v="Synthetic data generation by probabilistic PCA"/>
    <x v="0"/>
    <s v="Park, MJ"/>
    <m/>
    <s v="It is well known to generate synthetic data sets by the sequential regression multiple imputation (SRMI) method. The R-package synthpop are widely used for generating synthetic data by the SRMI approaches. In this paper, I suggest generating synthetic data based on the probabilistic principal component analysis (PPCA) method. Two simple data sets are used for a simulation study to compare the SRMI and PPCA approaches. Simulation results demonstrate that pairwise coe fficients in synthetic data sets by PPCA can be closer to original ones than by SRMI. Furthermore, for the various data types that PPCA applications are well established, such as time series data, the PPCA approach can be extended to generate synthetic data sets."/>
    <x v="0"/>
    <m/>
    <x v="0"/>
    <s v="PPCA"/>
    <x v="0"/>
    <m/>
    <m/>
    <n v="2023"/>
    <n v="0"/>
    <s v="http://dx.doi.org/10.5351/KJAS.2023.36.4.279"/>
  </r>
  <r>
    <s v="WoS_63"/>
    <b v="1"/>
    <s v="ITF-GAN: Synthetic time series dataset generation and manipulation by features"/>
    <x v="0"/>
    <s v="Klopries, H; Schwung, A"/>
    <m/>
    <s v="Machine Learning methods require a huge amount of data to train. Real world constraints and missing labels hinder the assimilation of large data sets and therefore limit these methods. A common applied solution is the generation of synthetic data. The problem with most approaches is the quality and interpretability of the data generated by such black box systems. Therefore, this work proposes two interpretable methods to generate synthetic data, using features out of a pool of continuous function candidates. In the first approach, we manipulate features of a deep autoencoder to sample synthetic data, while keeping the basic components. The second method utilizes a generative adversarial learning to generate synthetic data, where the generation process is guided by the main characteristics of the source dataset. Compared to existing methods, we are able to create indistinguishable data patterns for multiple datasets, while having full control over every individual component in the time series. Besides that, the approach presents interpretable and clearly separated features of the time series in the source as well as in the target dataset domain. The approach is evaluated on multiple industrial datasets and provides qualitative and quantitative benefits compared to existing methods."/>
    <x v="0"/>
    <s v="Food"/>
    <x v="3"/>
    <s v="ITF-GAN, ITF-FM"/>
    <x v="2"/>
    <b v="1"/>
    <m/>
    <n v="2024"/>
    <n v="1"/>
    <s v="http://dx.doi.org/10.1016/j.knosys.2023.111131"/>
  </r>
  <r>
    <s v="WoS_69"/>
    <b v="1"/>
    <s v="A generative adversarial networks based methodology for imbalanced multidimensional time-series augmentation of complex electromechanical systems"/>
    <x v="0"/>
    <s v="Wang, RX; Li, T; Gao, ZK; Yan, XG; Wang, J; Wang, Z; Gao, JM"/>
    <m/>
    <s v="Multidimensional monitoring time-series of complex electromechanical systems (CESs) plays a foundational role in data-based state management, maintenance, and performance adjustment. However, it is still a challenging work to extract valuable and complete information due to the imbalanced data. To address this issue, a methodology called GAN4MTS (Generative Adversarial Networks for Multidimensional Time-Series) that generates synthetic data closely mimicking the characteristics of real data was proposed, thus directly tackling the problem of data imbalance. First, the uniqueness of multidimensional time series of CESs was analyzed to identify the requirements for data augmentation and to define the problem formulations. Second, the architecture and loss functions of GAN4MTS model were designed based on generative adversarial networks and three specific constraints. Finally, the effectiveness of the proposed work was validated through comparative analysis. Furthermore, the intrinsic mechanisms of data augmentation in enhancing the model capabilities were discussed. The proposed methodology serves as a comprehensive technical solution for data augmentation, enabling the generation of high-quality synthetic data that adheres to the constraints of multidimensional time series in CESs. Additionally, as an open architecture model, this work provides novel methods for time-series data augmentation, addressing the issues of low accuracy and limited model generalization in state classification, identification, and prediction tasks for CESs caused by the presence of highly imbalanced data."/>
    <x v="0"/>
    <m/>
    <x v="3"/>
    <s v="GAN4MTS"/>
    <x v="2"/>
    <b v="1"/>
    <m/>
    <n v="2024"/>
    <n v="0"/>
    <s v="http://dx.doi.org/10.1016/j.asoc.2024.111301"/>
  </r>
  <r>
    <s v="WoS_91"/>
    <b v="1"/>
    <s v="A probabilistic forecasting approach towards generation of synthetic battery parameters to resolve limited data challenges"/>
    <x v="0"/>
    <s v="Naaz, F; Channegowda, J"/>
    <m/>
    <s v="Advent of multiple data-driven techniques in the energy storage domain has resulted in the development of accurate battery capacity estimators. A major impediment to research in this domain is the limited availability of diverse datasets. Generation of synthetic data is vital when experimental data is unavailable. Moreover, privacy concerns and confidentiality restrictions have further fueled data scarcity in this domain. Present state-of-the-art techniques for synthetic data generators are primarily built on Generative Adversarial Networks (GANs). Although the performance of GANs are exceptional, the high dimensional outputs of these models are difficult to interpret and the associated loss function is highly data specific and cannot be generalized. Moreover, GANs consist of two resource-intensive neural networks (generator and discriminator) which renders them unsuitable for devices with limited computational resources. In this article, we introduce a simple deep learning-based probabilistic time series model and we employ the forecasting ability of this model to generate synthetic data. The simplicity of this model makes it an effective candidate to produce synthetic data in resource-constrained scenarios."/>
    <x v="0"/>
    <m/>
    <x v="3"/>
    <m/>
    <x v="0"/>
    <b v="1"/>
    <m/>
    <n v="2022"/>
    <n v="3"/>
    <s v="http://dx.doi.org/10.1002/est2.297"/>
  </r>
  <r>
    <s v="WoS_104"/>
    <b v="1"/>
    <s v="Regression versus probabilistic approach for operational data-Heat demand of buildings to be connected to a district heating system"/>
    <x v="1"/>
    <s v="Hachez, J; Chicherin, S; Chaudhry, AM; Bram, S"/>
    <m/>
    <s v="The robust design of 5th generation district heating and cooling (5GDHC) systems requires accurate and sufficient operational data on the energy consumption and production of the connected prosumers. Often these data requirements are not met. Historical energy-related data for buildings is sometimes no longer accessible, and if available, often limited in time span and temporal resolution. Also, technical details on the utilization of the energy within the heating, ventillation and air-conditioning (HVAC) system of a building and its relationship with building occupation and outside weather conditions are often difficult to obtain. This lack of data requires careful pre-processing of this data, to ensure a robust 5GDHC system design. To cope with this lack of data, we propose a two-step model. First, techniques of linear regression are used to detect relations with contextual key factors, such as occupation, day of the week, hour of the day and outside temperature. In a second step, a piecewise stochastic approach is used to generate artificial data for any combination of the key factors, allowing for the detection and regeneration of intermittent behavior that is typical present in the obtained operational data. The advantage of this method is that it takes into consideration the unknowns and randomness of the system's behavior. It allows for variance within the artificial time series (peaks and gaps), which makes it better suited for the robust design of 5GDHC systems. We applied this model on operational data from 23 buildings in Flanders, Belgium and produced artificial data for these buildings. The model can separate HVAC energy data related to the outdoor weather conditions from non-HVAC related energy data. It can also forecast energy data for other weather conditions and building occupation."/>
    <x v="1"/>
    <m/>
    <x v="1"/>
    <m/>
    <x v="0"/>
    <m/>
    <m/>
    <n v="2023"/>
    <n v="2"/>
    <s v="http://dx.doi.org/10.1016/j.enbuild.2023.113209"/>
  </r>
  <r>
    <s v="WoS_134"/>
    <b v="1"/>
    <s v="Recruiting neural field theory for data augmentation in a motor imagery brain-computer interface"/>
    <x v="1"/>
    <s v="Polyakov, D; Robinson, PA; Muller, EJ; Shriki, O"/>
    <m/>
    <s v="We introduce a novel approach to training data augmentation in brain-computer interfaces (BCIs) using neural field theory (NFT) applied to EEG data from motor imagery tasks. BCIs often suffer from limited accuracy due to a limited amount of training data. To address this, we leveraged a corticothalamic NFT model to generate artificial EEG time series as supplemental training data. We employed the BCI competition IV '2a' dataset to evaluate this augmentation technique. For each individual, we fitted the model to common spatial patterns of each motor imagery class, jittered the fitted parameters, and generated time series for data augmentation. Our method led to significant accuracy improvements of over 2% in classifying the total power feature, but not in the case of the Higuchi fractal dimension feature. This suggests that the fit NFT model may more favorably represent one feature than the other. These findings pave the way for further exploration of NFT-based data augmentation, highlighting the benefits of biophysically accurate artificial data."/>
    <x v="1"/>
    <m/>
    <x v="1"/>
    <m/>
    <x v="0"/>
    <m/>
    <m/>
    <n v="2024"/>
    <n v="0"/>
    <s v="http://dx.doi.org/10.3389/frobt.2024.1362735"/>
  </r>
  <r>
    <s v="WoS_150"/>
    <b v="1"/>
    <s v="Accurate Detection of Spiking Motifs in Multi-unit Raster Plots"/>
    <x v="1"/>
    <s v="Perrinet, LU"/>
    <m/>
    <s v="Recently, interest has grown in exploring the hypothesis that neural activity conveys information through precise spiking motifs. To investigate this phenomenon, various algorithms have been proposed to detect such motifs in Single Unit Activity (SUA) recorded from populations of neurons. In this study, we present a novel detection model based on the inversion of a generative model of raster plot synthesis. Using this generative model, we derive an optimal detection procedure that takes the form of logistic regression combined with temporal convolution. A key advantage of this model is its differentiability, which allows us to formulate a supervised learning approach using a gradient descent on the binary cross-entropy loss. To assess the model's ability to detect spiking motifs in synthetic data, we first perform numerical evaluations. This analysis highlights the advantages of using spiking motifs over traditional firing rate based population codes. We then successfully demonstrate that our learning method can recover synthetically generated spiking motifs, indicating its potential for further applications. In the future, we aim to extend this method to real neurobiological data, where the ground truth is unknown, to explore and detect spiking motifs in a more natural and biologically relevant context."/>
    <x v="1"/>
    <m/>
    <x v="1"/>
    <m/>
    <x v="0"/>
    <m/>
    <m/>
    <n v="2023"/>
    <n v="0"/>
    <s v="http://dx.doi.org/10.1007/978-3-031-44207-0_31"/>
  </r>
  <r>
    <s v="WoS_160"/>
    <b v="1"/>
    <s v="SGAN: Appliance Signatures Data Generation for NILM Applications Using GANs"/>
    <x v="0"/>
    <s v="Gkoutroumpi, C; Gkalinikis, NV; Vrakas, D"/>
    <m/>
    <s v="The development and evolution of advanced energy system technologies is one of the most important goals for the global community in recent years. In this effort, the utilization and analysis of energy time series is of decisive importance for the understanding of energy consumption and production patterns. However, access to real data may be limited due to the sensitivity of the information and the limited amount of data already available. This has led to the use of methods to produce artificial data in order to enrich existing datasets. Generative Adversarial Networks or GANs are an approach to generative modeling using deep learning methods based on the logic of adversarial learning, and consist of two adversarial neural networks, a generator and a discriminator, which work together to produce realistic and unbiased data. The subject of the current paper is the creation of a GAN pipeline capable of producing power time series that resemble those observed in the real world, preserving the main characteristics and diversity of the observed electrical devices. The proposed method shows promising results, outperforming other state-of-the-art models in two calculated metrics."/>
    <x v="0"/>
    <m/>
    <x v="0"/>
    <s v="GAN"/>
    <x v="0"/>
    <m/>
    <m/>
    <n v="2024"/>
    <n v="1"/>
    <s v="http://dx.doi.org/10.1007/978-3-031-62269-4_23"/>
  </r>
  <r>
    <s v="WoS_170"/>
    <b v="1"/>
    <s v="Beast: Scalable Exploratory Analytics on Spatio-temporal Data"/>
    <x v="1"/>
    <s v="Eldawy, A; Hristidis, V; Ghosh, S; Saeedan, M; Sevim, A; Siddique, AB; Singla, S; Sivaram, G; Vu, T; Zhang, YM"/>
    <m/>
    <s v="This paper introduces the open-source Beast system for scalable exploratory data science on big spatio-temporal data. Beast is based on well-established research and has been released to assist the research community with analyzing big spatio-temporal data. Beast provides a set of extensible components that naturally integrate with Spark to build exploratory data science pipelines. Beast can install in less than a minute on an existing Spark cluster and provides a wide array of features including loading vector and raster data represented in standard file formats, synthetic data generation for benchmarking, load-balanced spatial partitioning, data summarization, interactive visualization, and more. Beast builds on several research projects; its goal is to make all this research widely available to researchers in one integrative and coherent system."/>
    <x v="1"/>
    <m/>
    <x v="1"/>
    <m/>
    <x v="0"/>
    <m/>
    <m/>
    <n v="2021"/>
    <n v="13"/>
    <s v="http://dx.doi.org/10.1145/3459637.3481897"/>
  </r>
  <r>
    <s v="WoS_196"/>
    <b v="1"/>
    <s v="Twin support vector quantile regression"/>
    <x v="1"/>
    <s v="Ye, YF; Xu, ZH; Zhang, JH; Chen, WJ; Shao, YH"/>
    <m/>
    <s v="We propose a twin support vector quantile regression (TSVQR) to capture the heterogeneous and asymmetric information in modern data. Using a quantile parameter, TSVQR effectively depicts the heterogeneous distribution information with respect to all portions of data points. Correspondingly, TSVQR constructs two smaller sized quadratic programming problems (QPPs) to generate two nonparallel planes to measure the distributional asymmetry between the lower and upper bounds at each quantile level. The QPPs in TSVQR are smaller and easier to solve than those in previous quantile regression methods. Moreover, the dual coordinate descent algorithm for TSVQR also accelerates the training speed. Experimental results on six artificial data sets, five benchmark data sets, two large scale data sets, two time-series data sets, and two imbalanced data sets indicate that the TSVQR outperforms previous quantile regression methods in terms of the effectiveness of completely capturing the heterogeneous and asymmetric information and the efficiency of the learning process."/>
    <x v="1"/>
    <m/>
    <x v="1"/>
    <m/>
    <x v="0"/>
    <m/>
    <m/>
    <n v="2024"/>
    <n v="4"/>
    <s v="http://dx.doi.org/10.1016/j.eswa.2023.121239"/>
  </r>
  <r>
    <s v="WoS_212"/>
    <b v="1"/>
    <s v="TimeTrial: An Interactive Application for Optimizing the Design and Analysis of Transcriptomic Times-Series Data in Circadian Biology Research"/>
    <x v="1"/>
    <s v="Ness-Cohn, E; Iwanaszko, M; Kath, WL; Allada, R; Braun, R"/>
    <m/>
    <s v="The circadian rhythm drives the oscillatory expression of thousands of genes across all tissues, coordinating physiological processes. The effect of this rhythm on health has generated increasing interest in discovering genes under circadian control by searching for periodic patterns in transcriptomic time-series experiments. While algorithms for detecting cycling transcripts have advanced, there remains little guidance quantifying the effect of experimental design and analysis choices on cycling detection accuracy. We present TimeTrial, a user-friendly benchmarking framework using both real and synthetic data to investigate cycle detection algorithms' performance and improve circadian experimental design. Results show that the optimal choice of analysis method depends on the sampling scheme, noise level, and shape of the waveform of interest and provides guidance on the impact of sampling frequency and duration on cycling detection accuracy. The TimeTrial software is freely available for download and may also be accessed through a web interface. By supplying a tool to vary and optimize experimental design considerations, TimeTrial will enhance circadian transcriptomics studies."/>
    <x v="1"/>
    <m/>
    <x v="1"/>
    <m/>
    <x v="0"/>
    <m/>
    <m/>
    <n v="2020"/>
    <n v="16"/>
    <s v="http://dx.doi.org/10.1177/0748730420934672"/>
  </r>
  <r>
    <s v="WoS_225"/>
    <b v="1"/>
    <s v="Objective functions used as performance metrics for hydrological models: state-of-the-art and critical analysis"/>
    <x v="1"/>
    <s v="Ferreira, PMD; da Paz, AR; Bravo, JM"/>
    <m/>
    <s v="Hydrological models (HMs) can be applied for different purposes, and a key step is model calibration using objective functions (OF) to quantify the agreement between observed and calculated discharges. Fully understanding the OF is important to properly take advantage of model calibration and interpret the results. This study evaluates 36 OF proposed in the literature, considering two watersheds of different hydrological regimes. Daily simulated streamflow time-series, using a distributed hydrological model (MGB-IPH), and ten daily streamflow synthetic time-series, generated from the observed and calculated streamflows, were used in the analysis of each watershed. These synthetic data were used to evaluate how does each metric evaluate hypothetical cases that present isolated very well known error behaviors. Despite of all NSE-derived (Nash-Sutcliffe efficiency) metrics that use the square of the residuals in their formulation have shown higher sensitivity to errors in high flows, the ones that use daily and monthly averages of flow rates in absolute terms were more stringent than the others to assess HMs performance. Low flow errors were better evaluated by metrics that use the flow logarithm. The constant presence of zero flow rates deteriorate them significantly, with the exception of the metrics TRMSE (Transformed root mean square error) did not demonstrate this problem. An observed limitation of the formulations of some metrics was that the errors of overestimation or underestimation are compensated. Our results reassert that each metric should be interpreted specifically thinking about the aspects it has been proposed for, and simultaneously taking into account a set of metrics would lead to a broader evaluation of HM ability (e.g. multiobjective model evaluation). We recommend that the use of synthetic time series as those proposed in this work could be useful as an auxiliary step towards better understanding the evaluation of a calibrated hydrological model for each study case, taking into account model capabilities and observed hydrologic regime characteristics."/>
    <x v="1"/>
    <m/>
    <x v="1"/>
    <m/>
    <x v="0"/>
    <m/>
    <m/>
    <n v="2020"/>
    <n v="19"/>
    <s v="http://dx.doi.org/10.1590/2318-0331.252020190155"/>
  </r>
  <r>
    <s v="WoS_227"/>
    <b v="1"/>
    <s v="Detection of Parkinson's disease from handwriting using deep learning: a comparative study"/>
    <x v="1"/>
    <s v="Taleb, C; Likforman-Sulem, L; Mokbel, C; Khachab, M"/>
    <m/>
    <s v="Degenerative disorders such as Parkinson's disease (PD) have an influence on daily activities due to rigidity of muscles, tremor or cognitive impairment. Micrographia, speech intensity, and deficient generation of voluntary saccadic eye movements (Pretegiani and Optican in Front Neurol 8:592, 2017) are manifestations of PD that can be used to devise noninvasive and low cost clinical tests. In this context, we have collected a multimodal dataset that we call Parkinson's disease Multi-Modal Collection (PDMultiMC), which includes online handwriting, speech signals, and eye movements recordings. We present here the handwriting dataset that we call HandPDMultiMC that will be made publicly available. The HandPDMultiMC dataset includes handwriting samples from 42 subjects (21 PD and 21 controls). In this work we investigate the application of various Deep learning architectures, namely the CNN and the CNN-BLSTM, to PD detection through time series classification. Various approaches such as Spectrograms have been applied to encode pen-based signals into images for the CNN model, while the raw time series are directly used in the CNN-BLSTM. In order to train these models for PD detection on large scale data, various data augmentation approaches for pen-based signals are proposed. Experimental results on our dataset show that the best performance for early PD detection (97.62% accuracy) is reached by a combination of CNN-BLSTM models trained with Jittering and Synthetic data augmentation approaches. We also illustrate that deep architectures can surpass the models trained on pre-engineered features even though the available data is small."/>
    <x v="1"/>
    <m/>
    <x v="1"/>
    <m/>
    <x v="0"/>
    <m/>
    <m/>
    <n v="2023"/>
    <n v="25"/>
    <s v="http://dx.doi.org/10.1007/s12065-020-00470-0"/>
  </r>
  <r>
    <s v="WoS_236"/>
    <b v="1"/>
    <s v="Deep Learning Applied to NILM: Is Data Augmentation Worth for Energy Disaggregation?"/>
    <x v="1"/>
    <s v="Delfosse, A; Hebrail, G; Zerroug, A"/>
    <m/>
    <s v="Energy disaggregation (or Non-Intrusive Load Monitoring - NILM) is the task of estimating the electricity consumption of each appliance in a household from the total electricity consumption. Disaggregated consumption gives information on each appliance and helps to find ways to reduce a household's energy consumption. Recent progress in deep neural networks for computer vision and natural language processing gives inspiration to train general architectures on time series data in order to improve the state of the art on NILM, but lack of supervised data is one of the main problems stalling the improvement of disaggregation algorithms. In this paper, we introduce a new multi-agent based simulator that enables to generate synthetic data according to real time-use surveys. This synthetic dataset is used as a training set in the NILM learning process: we show that this data augmentation improves the accuracy of the disaggregation. In addition, we present four neural network architectures to estimate appliances consumption and establish a baseline architecture on the data coming from the synthetic generator."/>
    <x v="1"/>
    <m/>
    <x v="1"/>
    <m/>
    <x v="0"/>
    <m/>
    <m/>
    <n v="2020"/>
    <n v="12"/>
    <s v="http://dx.doi.org/10.3233/FAIA200471"/>
  </r>
  <r>
    <s v="WoS_239"/>
    <b v="1"/>
    <s v="Effects of Periodic Location Update Polling Interval on the Reconstructed Origin-Destination Matrix: A Dutch Case Study Using a Data-Driven Method"/>
    <x v="1"/>
    <s v="Eftekhar, Z; Pel, A; van Lint, H"/>
    <m/>
    <s v="Global System for Mobile Communications (GSM) data provides valuable insights into travel demand patterns by capturing people's consecutive locations. A major challenge, however, is how the polling interval (PI; the time between consecutive location updates) affects the accuracy in reconstructing the spatio-temporal travel patterns. Longer PIs will lead to lower accuracy and may even miss shorter activities or trips when not properly accounted for. In this paper, we analyze the effects of the PI on the ability to reconstruct an origin-destination (OD) matrix. We also propose and validate a new data-driven method that improves accuracy in case of longer PIs. The new method first learns temporal patterns in activities and trips, based on travel diaries, that are then used to infer activity-travel patterns from the (sparse) GSM traces. Both steps are data-driven thus avoiding any a priori (behavioral, temporal) assumptions. To validate the method we use synthetic data generated from a calibrated agent-based transport model. This gives us ground-truth OD patterns and full experimental control. The analysis results show that with our method it is possible to reliably reconstruct OD matrices even from very small data samples (i.e., travel diaries from a small segment of the population) that contain as little as 1% of the population's movements. This is promising for real-life applications where the amount of empirical data is also limited."/>
    <x v="1"/>
    <m/>
    <x v="1"/>
    <m/>
    <x v="0"/>
    <m/>
    <m/>
    <n v="2023"/>
    <n v="0"/>
    <s v="http://dx.doi.org/10.1177/03611981231158638"/>
  </r>
  <r>
    <s v="WoS_268"/>
    <b v="1"/>
    <s v="Change Point Detection via Synthetic Signals"/>
    <x v="0"/>
    <s v="Huang, TJ; Zhou, QL; Ye, HJ; Zhan, DC"/>
    <m/>
    <s v="Detecting change points in time series data is a widely acknowledged challenge with diverse applications, in which the data obtained from measured values is often characterized by complex compositions, and the availability of real data is typically limited. However, current detection algorithms often depend on domain-specific data to achieve better performance or are restricted to analyzing single variant series, limiting their applicability. In this paper, we introduce a novel approach to change point detection that eliminates the requirement for collecting supervised data. Initially, we train a discriminant model using artificially generated synthetic signals comprising a combination of intricate patterns and random noise. This discriminant model is designed to predict the number of change points, and the synthetic data set encompasses a wide range of patterns observed in real data and offers significant advantages in terms of diversity and data volume. The trained discriminant model is then applied in conjunction with the ClaSP method for change point detection. To fully exploit multivariate series information, we propose a simple yet useful weighted-merging method that improves detection performance by aggregating change point votes within each time gap. Experimental results demonstrate the superiority of our Detection Model via Synthetic Signals (DMSS) compared to the original ClaSP method, demonstrating exceptional performance on the Human Activity Segmentation dataset."/>
    <x v="0"/>
    <m/>
    <x v="3"/>
    <s v=" discriminant model "/>
    <x v="1"/>
    <b v="1"/>
    <m/>
    <n v="2023"/>
    <n v="1"/>
    <s v="http://dx.doi.org/10.1007/978-3-031-49896-1_3"/>
  </r>
  <r>
    <s v="WoS_282"/>
    <b v="1"/>
    <s v="An Optimized Dynamic Mode Decomposition Model Robust to Multiplicative Noise"/>
    <x v="1"/>
    <s v="Lee, M; Park, J"/>
    <m/>
    <s v="Dynamic mode decomposition (DMD) is an efficient tool for decomposing spatio-temporal data into a set of low-dimensional modes, yielding the oscillation frequencies and the growth rates of physically significant modes. In this paper, we propose a novel DMD model that can be used for dynamical systems affected by multiplicative noise. We first derive a maximum a posteriori (MAP) estimator for the data-based model decomposition of a linear dynamical system corrupted by certain multiplicative noise. Applying penalty relaxation to the MAP estimator, we obtain the proposed DMD model whose epigraphical limits are the MAP estimator and the conventional optimized DMD model. We also propose an efficient alternating gradient descent method for solving the proposed DMD model and analyze its convergence behavior. The proposed model is demonstrated on both the synthetic data and the numerically generated one-dimensional combustor data and is shown to have superior reconstruction properties compared to state-of-the-art DMD models. Considering that multiplicative noise is ubiquitous in numerous dynamical systems, the proposed DMD model opens up new possibilities for accurate data-based modal decomposition."/>
    <x v="1"/>
    <m/>
    <x v="1"/>
    <m/>
    <x v="0"/>
    <m/>
    <m/>
    <n v="2023"/>
    <n v="6"/>
    <s v="http://dx.doi.org/10.1137/21M1443832"/>
  </r>
  <r>
    <s v="WoS_299"/>
    <b v="1"/>
    <s v="ClimAlign: Unsupervised statistical downscaling of climate variables via normalizing flows"/>
    <x v="1"/>
    <s v="Groenke, B; Madaus, L; Monteleoni, C"/>
    <m/>
    <s v="Downscaling is a common task in climate science and meteorology in which the goal is to use coarse scale, spatio-temporal data to infer values at finer scales. Statistical downscaling aims to approximate this task using statistical patterns gleaned from an existing dataset of downscaled values, often obtained from observations or physical models. In this work, we investigate the application of domain alignment to the task of statistical downscaling. We present ClimAlign, a novel method for unsupervised, generative downscaling using adaptations of recent work in normalizing flows for variational inference. We evaluate the viability of our method using several different metrics on two datasets consisting of daily temperature and precipitation values gridded at low (1 degrees latitude/longitude) and high (1/4 degrees and 1/8 degrees) resolutions. We show that our method achieves comparable predictive performance to existing supervised statistical downscaling methods while simultaneously allowing for both conditional and unconditional sampling from the joint distribution over high and low resolution spatial fields. To the best of our knowledge, this is the first proposed method for unsupervised statistical downscaling, and one of very few proposed methods that allows for efficient sampling of synthetic data."/>
    <x v="1"/>
    <m/>
    <x v="1"/>
    <m/>
    <x v="0"/>
    <m/>
    <m/>
    <n v="2020"/>
    <n v="15"/>
    <s v="http://dx.doi.org/10.1145/3429309.3429318"/>
  </r>
  <r>
    <s v="WoS_308"/>
    <b v="1"/>
    <s v="Physical-Dynamic-Driven AI-Synthetic Precipitation Nowcasting Using Task-Segmented Generative Model"/>
    <x v="1"/>
    <s v="Wang, R; Fung, JCH; Lau, AKH"/>
    <m/>
    <s v="Precise and timely rainfall nowcasting plays a critical role in ensuring public safety amid disasters triggered by heavy precipitation. While deep-learning models have exhibited superior performance over traditional nowcasting methods in recent years, their efficacy is still hampered by limited forecasting skill, insufficient training data, and escalating blurriness in forecasts. To address these challenges, we present the Synthetic-data Task-segmented Generative Model (STGM), an innovative physical-dynamic-driven heavy rainfall nowcasting model. The STGM encompasses three key components: the Long Video Generation (LVG) model generating synthetic radar data from observed radar images and data provided by the Weather Research and Forecasting (WRF) model, MaskPredNet predicting the spatial coverage of various rainfall intensities, and SPADE determining rainfall intensity based on the coverage provided by MaskPredNet. The STGM has demonstrated promising skill for precipitation forecasts for up to six hours, and significantly reduce the blurriness of predicted images, thus showcasing advances in rainfall nowcasting. Deep-learning methods have proven superior to traditional techniques in rainfall nowcasting, but current models still face limitations such as low accuracy, insufficient training data, and a brief effective forecast period. To address these challenges, we've developed the STGM, a novel deep-learning-based architecture for predicting heavy rainfall. The STGM shows excellent performance by using a new design that breaks tasks into smaller parts and relies on AI-generated data. Our results indicate that it excels in predicting heavy rainfall for up to 6 hr, accurately tracking the spatial and temporal evolution of storm cells over extended periods. Moreover, it significantly improves the clarity of the produced images compared to commonly used baseline models. Our novel STGM model outperforms common baseline models, showcasing high proficiency in predicting precipitation up to 6 hr aheadBy integrating physical data from numerical weather prediction models, the performance of the STGM model is significantly enhancedThe use of synthetic data provides a substantial boost to the predictive capabilities of the STGM model"/>
    <x v="1"/>
    <m/>
    <x v="1"/>
    <m/>
    <x v="0"/>
    <m/>
    <m/>
    <n v="2023"/>
    <n v="1"/>
    <s v="http://dx.doi.org/10.1029/2023GL106084"/>
  </r>
  <r>
    <s v="WoS_326"/>
    <b v="1"/>
    <s v="Enhanced Deep Predictive Modelling of Wastewater Plants with Limited Data"/>
    <x v="1"/>
    <s v="Alvi, M; French, T; Cardell-Oliver, R; Batstone, D; Akhtar, N"/>
    <m/>
    <s v="Deep Learning is being widely utilized in industrial process monitoring, control, and optimization. However, in the wastewater industry, its applications are still under-explored. This is because deep learning requires a large amount of labeled training data to induce effective predictive models. Due to the high cost of sensors and frequency and delay in sampling and laboratory analytics, wastewater treatment process data can be sparse with varying frequencies. One option to address training data limitations is to use transfer learning. However, due to the large covariate shift between the commonly adopted source domains for transfer learning, and the target domain of wastewater processes, this approach leads to unacceptable performance. We address this issue by proposing a novel synthetic data generation method for deep predictive modeling of wastewater plants. Employing a Markov process that utilizes random walk, our technique enables the generation of abundant annotated data for our target domain. The method preserves the temporal dynamics and distribution of the original data, thereby closely mimicking the potential original samples of the domain. We extensively evaluate our method over two different high rate algae based treatment data sets, demonstrating considerable performance gains over existing transfer learning. Our proposed algorithm can assist plant operators to deploy responsive supportive models with limited data."/>
    <x v="1"/>
    <m/>
    <x v="1"/>
    <m/>
    <x v="0"/>
    <m/>
    <m/>
    <n v="2024"/>
    <n v="3"/>
    <s v="http://dx.doi.org/10.1109/TII.2023.3281835"/>
  </r>
  <r>
    <s v="WoS_330"/>
    <b v="1"/>
    <s v="Summer sea ice drift tracking and variation analysis in Fram Strait from 2011 to 2020"/>
    <x v="1"/>
    <s v="Fang, Y; Wang, X; Chen, ZQ; Li, G; Hui, FM; Cheng, X"/>
    <m/>
    <s v="Accurate sea ice drift information in Fram Strait plays important roles in quantifying the sea ice export through Fram Strait and reducing the uncertainty of the Arctic sea ice loss estimation. Due to the limitations of data sources and algorithms, the existing methods show poor performance in summer sea ice drift retrieval. In this study, a summer daily sea ice drift monitoring method based on time series MODIS data and A-KAZE algorithm was proposed. Furthermore, daily sea ice motions in Fram Strait for 2011-2020 summers (April to September) were retrieved based on the proposed method and the characteristics of sea ice motion in Fram Strait for these ten years were analyzed based on the tracking results. The proposed method was evaluated over a portion of Fram Strait from April 29 to May 5, 2020. The results showed that the proposed method outperformed the classic MCC algorithm in sea ice drift retrieval, with velocity and direction RMSE decreases of 2.13 km center dot d(-1) (73%) and 10 degrees (38%), respectively. Furthermore, the proposed method retrieved more sea ice drift vectors with larger spatial coverage compared with the displacements SIFT and SURF algorithms retrieved. Meanwhile, compared with the daily sea ice motion vectors generated with daily synthetic data, the motion vectors obtained by the proposed method using time series MODIS images covered more areas, with an average increase of 862.62 km(2) (nearly 16 times), which demonstrated that the proposed method greatly reduced the cloud effect on optical data. Furthermore, it was found that the spatial distribution of sea ice velocity in Fram Strait for the last ten years is relatively consistent, showing that the ice velocity in the south of the Strait is higher than that in the north, and the velocity away from the coast is higher than that in the near shore. The annual average summer sea ice velocity in Fram Strait does not show a significant increase or decrease trend, but it shows a downward trend from April to July and an upward trend from August to September. The proposed method provides new idea for daily sea ice drift monitoring in summer and the analysis on summer sea ice velocity in Fram Strait for the last ten years is applicable to the researches such as rapid change of Arctic sea ice."/>
    <x v="1"/>
    <m/>
    <x v="1"/>
    <m/>
    <x v="0"/>
    <m/>
    <m/>
    <n v="2023"/>
    <n v="1"/>
    <s v="http://dx.doi.org/10.6038/cjg2022Q0025"/>
  </r>
  <r>
    <s v="WoS_337"/>
    <b v="1"/>
    <s v="Coherent Topological Landscapes for Simulation Ensembles"/>
    <x v="0"/>
    <s v="Evers, M; Herick, M; Molchanov, V; Linsen, L"/>
    <m/>
    <s v="The topological structure is an intrinsic feature of a scalar field of any spatial dimensionality. The dependence of the topology on the isovalue of the field can be represented in the form of merge and split trees, which are usually combined to a contour tree. Topological landscapes are algorithmically constructed 2D scalar fields, which have the same topological structure (and, therefore, correspond to the same contour tree) as the given multidimensional scalar field and serve as an intuitive low-dimensional depiction of its topological features. Topological landscapes computed for a set of scalar fields, e.g., created by varying over time or by varying simulation parameter values in a simulation ensemble, are not necessarily coherent among themselves. Therefore, a comparative analysis of topology in an ensemble is hindered. We propose a concept for the generation of coherent contour trees for simulation ensembles that is based on merging contour trees of all scalar fields of the ensemble. The coherent contour tree can be exploited to generate coherent topological landscapes. Visual analysis of varying scalar field topology is, then, supported by animating landscapes or by volume rendering of a stack of temporal slices representing color-coded landscapes. We apply the proposed methodology to synthetic data for evaluation purposes as well as to 2D and 3D simulation ensemble data."/>
    <x v="2"/>
    <m/>
    <x v="1"/>
    <m/>
    <x v="0"/>
    <m/>
    <m/>
    <n v="2022"/>
    <n v="0"/>
    <s v="http://dx.doi.org/10.1007/978-3-030-94893-1_10"/>
  </r>
  <r>
    <s v="WoS_355"/>
    <b v="1"/>
    <s v="AI-enhanced time-frequency domain reflectometry for robust series arc fault detection in DC grids"/>
    <x v="1"/>
    <s v="Park, HP; Kwon, GY; Lee, CK; Chang, SJ"/>
    <m/>
    <s v="The generation of series arc fault (SAF) within DC grids poses a significant hazard, potentially leading to electrical fires. However, developing a diagnostic method that is robust to the external environment and noise remains challenging. Conventional reflectometry methods are unable to discern minute impedance fluctuations at cable joint, as they analyze reflected signals generated at points of impedance mismatch to locate faults. This paper presents a new version of reflectometry, which merges artificial intelligence (AI) with the time-frequency domain reflectometry (TFDR) technique. In this study, we designed a structure that combines denoising autoencoders (DAE) with autoencoders (AE) to secure robust SAF detection performance against noise such as ambient environmental changes and weather fluctuations. Furthermore, the time-series generative adversarial network (TimeGAN) was utilized to generate synthetic data. Three experiments were conducted to verify the performance of the proposed method. (1) According to the UL1699B safety standard, an experiment was conducted under laboratory conditions to check whether a SAF could be detected within a maximum of 2.5s immediately after a SAF occurred. (2) To simulate external environmental conditions, a system connected to an inverter and a photovoltaic (PV) simulator was utilized to emulate the occurrence of SAFs. The manipulation of the PV simulator allowed for the simulation of solar irradiance changes due to weather variations and power fluctuations occurring immediately after the system's power was turned on. This created an experimental setup that closely resembled actual PV systems, where the performance of the proposed algorithm was validated. (3) Finally, a 1kW capacity PV system was constructed, and SAF was simulated within it. The system was tested using four SAF detection methods, and the experimental results were compared and validated."/>
    <x v="1"/>
    <m/>
    <x v="1"/>
    <m/>
    <x v="0"/>
    <m/>
    <m/>
    <n v="2024"/>
    <n v="0"/>
    <s v="http://dx.doi.org/10.1016/j.measurement.2024.115188"/>
  </r>
  <r>
    <s v="WoS_372"/>
    <b v="1"/>
    <s v="Rapid high-fidelity T2* mapping using single-shot overlapping-echo acquisition and deep learning reconstruction"/>
    <x v="1"/>
    <s v="Yang, QQ; Ma, LC; Zhou, ZH; Bao, JF; Yang, QZ; Huang, HT; Cai, SH; He, HJ; Chen, Z; Zhong, JH; Cai, CB"/>
    <m/>
    <s v="Purpose: To develop and evaluate a single-shot quantitative MRI technique called GRE-MOLED (gradient-echo multiple overlapping-echo detachment) for rapid T-2* mapping.Methods:In GRE-MOLED, multiple echoes with different TEs are generated and captured in a single shot of the k-space through MOLED encoding and EPI readout. A deep neural network, trained by synthetic data, was employed for end-to-end parametric mapping from overlapping-echo signals. GRE-MOLED uses pure GRE acquisition with a single echo train to deliver T-2* maps less than 90 ms per slice. The self-registered B-0 information modulated in image phase was utilized for distortion-corrected parametric mapping. The proposed method was evaluated in phantoms, healthy volunteers, and task-based FMRI experiments.Results: The quantitative results of GRE-MOLED T-2* mapping demonstrated good agreement with those obtained from the multi-echo GRE method (Pearson's correlation coefficient = 0.991 and 0.973 for phantom and in vivo brains, respectively). High intrasubject repeatability (coefficient of variation &lt; 1.0%) were also achieved in scan-rescan test. Enabled by deep learning reconstruction, GRE-MOLED showed excellent robustness to geometric distortion, noise, and random subject motion. Compared to the conventional FMRI approach, GRE-MOLED also achieved a higher temporal SNR and BOLD sensitivity in task-based FMRI.Conclusion: GRE-MOLED is a new real-time technique for T-2* quantification with high efficiency and quality, and it has the potential to be a better quantitative BOLD detection method."/>
    <x v="1"/>
    <m/>
    <x v="1"/>
    <m/>
    <x v="0"/>
    <m/>
    <m/>
    <n v="2023"/>
    <n v="3"/>
    <s v="http://dx.doi.org/10.1002/mrm.29585"/>
  </r>
  <r>
    <s v="WoS_375"/>
    <b v="1"/>
    <s v="Optimization of a Tsunami Gauge Configuration for Pseudo-Super-Resolution of Wave Height Distribution"/>
    <x v="1"/>
    <s v="Fujita, S; Nomura, R; Moriguchi, S; Otake, Y; Koshimura, S; Leveque, RJ; Terada, K"/>
    <m/>
    <s v="In this study, we present an optimization method for determining a cost-effective sparse configuration for tsunami gauges to realize the reconstruction of high-resolution wave height distribution throughout the target region based on the concept of super-resolution. This optimization method consists of three procedures. First, we generate time series data of tsunami wave heights at synthetic gauges by conducting numerical simulations of various earthquake and tsunami scenarios at the target site. Next, we apply proper orthogonal decomposition to the synthetic tsunami data to extract the spatial features of the wave height distribution. Finally, according to these spatial features, an optimization process is performed to determine a sparse configuration of synthetic gauges. In the optimization, the optimal gauges are sequentially selected from the set of synthetic gauges to reconstruct the wave height distribution with the highest accuracy. Targeting hypothetical Nankai Trough earthquakes and tsunamis, we determine the optimal configuration near Shikoku and demonstrate the wave height reconstruction capability of the approach by comparing the performance of networks with optimally and randomly placed gauges. The results indicate that coastal gauges contribute more to improving the reconstruction accuracy and that a configuration with 21 optimal gauges has satisfactory performance. In addition, we assess the performance of the existing NOWPHAS network installed in the Shikoku region and find that the reconstruction performance of the existing network is equivalent to that of the optimal gauge network. This study introduces a method of optimizing the sparse locations where actual tsunami gauges should be installed to obtain information on tsunami wave heights at any given point. By optimizing the locations of the observation points, it is possible to extend observations recorded at only a small number of points to obtain a good approximation to data at other points where the tsunami was not directly observed. First, numerical simulations are performed based on assumed earthquake and tsunami scenarios to generate synthetic time series data of tsunami waves. Then, by applying proper orthogonal decomposition to the obtained synthetic data, the characteristics of the tsunami wave height distribution are extracted. Finally, these characteristics are used to perform optimization by sequentially selecting the best gauges from among a set of candidate points to reconstruct wave height information for the entire target area, thereby determining the placements of a limited number of gauges. In a numerical demonstration example simulating a Nankai Trough earthquake and tsunami, the placement of gauges off the coast of Shikoku is optimized, and it is shown that the wave heights at arbitrary points over the entire area can be reproduced using data from at least 21 optimally placed gauges. An optimization method implementing a greedy algorithm is presented to design a cost-effective observational network of tsunami gauges High-resolution information about tsunami wave height is constructed from sparse observations based on the concept of super-resolution The optimization process considering the existing observation network locations identifies their sufficiency or deficiency"/>
    <x v="1"/>
    <m/>
    <x v="1"/>
    <m/>
    <x v="0"/>
    <m/>
    <m/>
    <n v="2024"/>
    <n v="0"/>
    <s v="http://dx.doi.org/10.1029/2023EA003144"/>
  </r>
  <r>
    <s v="WoS_377"/>
    <b v="1"/>
    <s v="Visual4DTracker: a tool to interact with 3D+t image stacks"/>
    <x v="1"/>
    <s v="Cordelli, E; Soda, P; Iannello, G"/>
    <m/>
    <s v="BackgroundBiological phenomena usually evolves over time and recent advances in high-throughput microscopy have made possible to collect multiple 3D images over time, generating 3D+t (or 4D) datasets. To extract useful information there is the need to extract spatial and temporal data on the particles that are in the images, but particle tracking and feature extraction need some kind of assistance.ResultsThis manuscript introduces our new freely downloadable toolbox, the Visual4DTracker. It is a MATLAB package implementing several useful functionalities to navigate, analyse and proof-read the track of each particle detected in any 3D+t stack. Furthermore, it allows users to proof-read and to evaluate the traces with respect to a given gold standard. The Visual4DTracker toolbox permits the users to visualize and save all the generated results through a user-friendly graphical user interface. This tool has been successfully used in three applicative examples. The first processes synthetic data to show all the software functionalities. The second shows how to process a 4D image stack showing the time-lapse growth of Drosophila cells in an embryo. The third example presents the quantitative analysis of insulin granules in living beta-cells, showing that such particles have two main dynamics that coexist inside the cells.ConclusionsVisual4DTracker is a software package for MATLAB to visualize, handle and manually track 3D+t stacks of microscopy images containing objects such cells, granules, etc.. With its unique set of functions, it remarkably permits the user to analyze and proof-read 4D data in a friendly 3D fashion. The tool is freely available at https://drive.google.com/drive/folders/19AEn0TqP-2B8Z10kOavEAopTUxsKUV73?usp=sharing"/>
    <x v="1"/>
    <m/>
    <x v="1"/>
    <m/>
    <x v="0"/>
    <m/>
    <m/>
    <n v="2021"/>
    <n v="1"/>
    <s v="http://dx.doi.org/10.1186/s12859-020-03820-y"/>
  </r>
  <r>
    <s v="WoS_402"/>
    <b v="1"/>
    <s v="Exploring the potential of thermal infrared remote sensing to improve asnowpack model through an observing system simulation experiment"/>
    <x v="1"/>
    <s v="Alonso-González, E; Gascoin, S; Arioli, S; Picard, G"/>
    <m/>
    <s v="The assimilation of data from Earth observation satellites into numerical models is considered to be the path forward to estimate snow cover distribution in mountain catchments, providing accurate information on the mountainous snow water equivalent (SWE). The land surface temperature (LST) can be observed from space, but its potential to improve SWE simulations remains underexplored. This is likely due to the insufficient temporal or spatial resolution offered by the current thermal infrared (TIR) missions. However, three planned missions will provide global-scale TIR data at much higher spatiotemporal resolution in the coming years.To investigate the value of TIR data to improve SWE estimation, we developed a synthetic data assimilation (DA) experiment at five snow-dominated sites covering a latitudinal gradient in the Northern Hemisphere. We generated synthetic true LST and SWE series by forcing an energy balance snowpack model with the ERA5-Land reanalysis. We used this synthetic true LST to recover the synthetic true SWE from a degraded version of ERA5-Land. We defined different observation scenarios to emulate the revisiting times of Landsat 8 (16 d) and the Thermal infraRed Imaging Satellite for High-resolution Natural resource Assessment (TRISHNA) (3 d) while accounting for cloud cover. We replicated the experiments 100 times at each experimental site to assess the robustness of the assimilation process with respect to cloud cover under both revisiting scenarios. We performed the assimilation using two different approaches: a sequential scheme (particle filter) and a smoother (particle batch smoother).The results show that LST DA using the smoother reduced the normalized root mean square error (nRMSE) of the SWE simulations from 61 % (open loop) to 17 % and 13 % for 16 d revisit and 3 d revisit respectively in the absence of clouds. We found similar but higher nRMSE values by removing observations due to cloud cover but with a substantial increase in the standard deviation of the nRMSE of the replicates, highlighting the importance of revisiting times in the stability of the assimilation performance. The smoother largely outperformed the particle filter algorithm, suggesting that the capability of a smoother to propagate the information along the season is key to exploit LST information for snow modelling. Finally, we have compared the benefit of assimilating LST with synthetic observations of fractional snow cover area (FSCA). LST DA performed better than FSCA DA in all the study sites, suggesting that the information provided by LST is not limited to the duration of the snow season. These results suggest that the LST data assimilation has an underappreciated potential to improve snowpack simulations and highlight the value of upcoming TIR missions to advance snow hydrology."/>
    <x v="1"/>
    <m/>
    <x v="1"/>
    <m/>
    <x v="0"/>
    <m/>
    <m/>
    <n v="2023"/>
    <n v="2"/>
    <s v="http://dx.doi.org/10.5194/tc-17-3329-2023"/>
  </r>
  <r>
    <s v="Forward_1"/>
    <b v="1"/>
    <s v="Generative adversarial networks"/>
    <x v="0"/>
    <s v="Goodfellow, Ian and Pouget-Abadie, Jean and Mirza, Mehdi and Xu, Bing and Warde-Farley, David and Ozair, Sherjil and Courville, Aaron and Bengio, Yoshua"/>
    <m/>
    <m/>
    <x v="0"/>
    <m/>
    <x v="3"/>
    <s v="GAN"/>
    <x v="2"/>
    <b v="1"/>
    <m/>
    <n v="2014"/>
    <n v="6991"/>
    <s v="https://dl.acm.org/doi/pdf/10.1145/3422622"/>
  </r>
  <r>
    <s v="Forward_2"/>
    <b v="1"/>
    <s v="Time-series Generative Adversarial Networks"/>
    <x v="0"/>
    <s v="Jinsung Yoon, Daniel Jarrett, Mihaela van der Schaar"/>
    <s v="A good generative model for time-series data should preserve temporal dynamics, in the sense that new sequences respect the original relationships between variables across time. Existing methods that bring generative adversarial networks (GANs) into the sequential setting do not adequately attend to the temporal correlations unique to time-series data. At the same time, supervised models for sequence prediction - which allow finer control over network dynamics - are inherently deterministic. We propose a novel framework for generating realistic time-series data that combines the flexibility of the unsupervised paradigm with the control afforded by supervised training. Through a learned embedding space jointly optimized with both supervised and adversarial objectives, we encourage the network to adhere to the dynamics of the training data during sampling. Empirically, we evaluate the ability of our method to generate realistic samples using a variety of real and synthetic time-series datasets. Qualitatively and quantitatively, we find that the proposed framework consistently and significantly outperforms state-of-the-art benchmarks with respect to measures of similarity and predictive ability."/>
    <m/>
    <x v="0"/>
    <m/>
    <x v="3"/>
    <s v="TimeGAN"/>
    <x v="2"/>
    <b v="1"/>
    <m/>
    <n v="2019"/>
    <m/>
    <s v="https://proceedings.neurips.cc/paper/2019/hash/c9efe5f26cd17ba6216bbe2a7d26d490-Abstract.html?ref=https://githubhelp.com"/>
  </r>
  <r>
    <s v="Forward_3"/>
    <b v="1"/>
    <s v="Conditional Generative Adversarial Nets"/>
    <x v="0"/>
    <s v="Mehdi Mirza, Simon Osindero"/>
    <s v="Generative Adversarial Nets [8] were recently introduced as a novel way to train generative models. In this work we introduce the conditional version of generative adversarial nets, which can be constructed by simply feeding the data, y, we wish to condition on to both the generator and discriminator. We show that this model can generate MNIST digits conditioned on class labels. We also illustrate how this model could be used to learn a multi-modal model, and provide preliminary examples of an application to image tagging in which we demonstrate how this approach can generate descriptive tags which are not part of training labels. "/>
    <m/>
    <x v="0"/>
    <m/>
    <x v="3"/>
    <s v="CGAN"/>
    <x v="2"/>
    <b v="1"/>
    <m/>
    <n v="2014"/>
    <m/>
    <s v="https://arxiv.org/abs/1411.1784"/>
  </r>
  <r>
    <s v="Forward_4"/>
    <b v="1"/>
    <s v="Real-valued (Medical) Time Series Generation with Recurrent Conditional GANs"/>
    <x v="0"/>
    <s v="Cristóbal Esteban, Stephanie L. Hyland, Gunnar Rätsch"/>
    <s v="Generative Adversarial Networks (GANs) have shown remarkable success as a framework for training models to produce realistic-looking data. In this work, we propose a Recurrent GAN (RGAN) and Recurrent Conditional GAN (RCGAN) to produce realistic real-valued multi-dimensional time series, with an emphasis on their application to medical data. RGANs make use of recurrent neural networks in the generator and the discriminator. In the case of RCGANs, both of these RNNs are conditioned on auxiliary information. We demonstrate our models in a set of toy datasets, where we show visually and quantitatively (using sample likelihood and maximum mean discrepancy) that they can successfully generate realistic time-series. We also describe novel evaluation methods for GANs, where we generate a synthetic labelled training dataset, and evaluate on a real test set the performance of a model trained on the synthetic data, and vice-versa. We illustrate with these metrics that RCGANs can generate time-series data useful for supervised training, with only minor degradation in performance on real test data. This is demonstrated on digit classification from 'serialised' MNIST and by training an early warning system on a medical dataset of 17,000 patients from an intensive care unit. We further discuss and analyse the privacy concerns that may arise when using RCGANs to generate realistic synthetic medical time series data. "/>
    <m/>
    <x v="0"/>
    <m/>
    <x v="3"/>
    <s v="RCGAN"/>
    <x v="2"/>
    <b v="1"/>
    <m/>
    <n v="2017"/>
    <m/>
    <s v="https://arxiv.org/abs/1706.02633"/>
  </r>
  <r>
    <s v="Forward_5"/>
    <b v="1"/>
    <s v="Modeling Tabular data using Conditional GAN"/>
    <x v="0"/>
    <s v="Lei Xu, Maria Skoularidou, Alfredo Cuesta-Infante, Kalyan Veeramachaneni"/>
    <s v="Modeling the probability distribution of rows in tabular data and generating realistic synthetic data is a non-trivial task. Tabular data usually contains a mix of discrete and continuous columns. Continuous columns may have multiple modes whereas discrete columns are sometimes imbalanced making the modeling difficult. Existing statistical and deep neural network models fail to properly model this type of data. We design CTGAN, which uses a conditional generative adversarial network to address these challenges. To aid in a fair and thorough comparison, we design a benchmark with 7 simulated and 8 real datasets and several Bayesian network baselines. CTGAN outperforms Bayesian methods on most of the real datasets whereas other deep learning methods could not."/>
    <m/>
    <x v="0"/>
    <m/>
    <x v="3"/>
    <s v="CTGAN"/>
    <x v="2"/>
    <b v="1"/>
    <m/>
    <n v="2019"/>
    <m/>
    <s v="https://proceedings.neurips.cc/paper/2019/hash/254ed7d2de3b23ab10936522dd547b78-Abstract.html"/>
  </r>
  <r>
    <s v="Forward_6"/>
    <b v="1"/>
    <s v="Improved Training of Wasserstein GANs"/>
    <x v="0"/>
    <s v="Ishaan Gulrajani, Faruk Ahmed, Martin Arjovsky, Vincent Dumoulin, Aaron Courville"/>
    <s v="Generative Adversarial Networks (GANs) are powerful generative models, but suffer from training instability. The recently proposed Wasserstein GAN (WGAN) makes progress toward stable training of GANs, but sometimes can still generate only low-quality samples or fail to converge. We find that these problems are often due to the use of weight clipping in WGAN to enforce a Lipschitz constraint on the critic, which can lead to undesired behavior. We propose an alternative to clipping weights: penalize the norm of gradient of the critic with respect to its input. Our proposed method performs better than standard WGAN and enables stable training of a wide variety of GAN architectures with almost no hyperparameter tuning, including 101-layer ResNets and language models over discrete data. We also achieve high quality generations on CIFAR-10 and LSUN bedrooms. "/>
    <m/>
    <x v="0"/>
    <m/>
    <x v="3"/>
    <s v="WGAN"/>
    <x v="2"/>
    <b v="1"/>
    <m/>
    <n v="2017"/>
    <m/>
    <s v="https://arxiv.org/abs/1704.00028"/>
  </r>
  <r>
    <s v="Forward_7"/>
    <b v="1"/>
    <s v="Conditional Sig-Wasserstein GANs for Time Series Generation"/>
    <x v="0"/>
    <s v="Shujian Liao, Hao Ni, Lukasz Szpruch, Magnus Wiese, Marc Sabate-Vidales, Baoren Xiao"/>
    <s v="Generative adversarial networks (GANs) have been extremely successful in generating samples, from seemingly high dimensional probability measures. However, these methods struggle to capture the temporal dependence of joint probability distributions induced by time-series data. Furthermore, long time-series data streams hugely increase the dimension of the target space, which may render generative modelling infeasible. To overcome these challenges, motivated by the autoregressive models in econometric, we are interested in the conditional distribution of future time series given the past information. We propose the generic conditional Sig-WGAN framework by integrating Wasserstein-GANs (WGANs) with mathematically principled and efficient path feature extraction called the signature of a path. The signature of a path is a graded sequence of statistics that provides a universal description for a stream of data, and its expected value characterises the law of the time-series model. In particular, we develop the conditional Sig-W1 metric, that captures the conditional joint law of time series models, and use it as a discriminator. The signature feature space enables the explicit representation of the proposed discriminators which alleviates the need for expensive training. We validate our method on both synthetic and empirical dataset and observe that our method consistently and significantly outperforms state-of-the-art benchmarks with respect to measures of similarity and predictive ability. "/>
    <m/>
    <x v="0"/>
    <m/>
    <x v="3"/>
    <s v="SIGCWGAN"/>
    <x v="2"/>
    <b v="1"/>
    <m/>
    <n v="2020"/>
    <m/>
    <s v="https://arxiv.org/abs/2006.05421"/>
  </r>
  <r>
    <s v="Forward_8"/>
    <b v="1"/>
    <s v="CFAST: The Consolidated Model of Fire Growth and Smoke Transport"/>
    <x v="0"/>
    <s v="Richard D. Peacock, Glenn P. Forney, Paul A. Reneke, Walter W. Jones, R W. Portier"/>
    <s v="CFAST is a zone model capable of predicting the environment in a multi-compartment structure subjected to a fire. It calculates the time evolving distribution of smoke and fire gases and the temperature throughout a building during a user-specified fire. This report describes the equations which constitute the model, the physical basis for these equations, data which are used by the model, and details of the operation of the computer program implementing the model. A set of comparisons between the model and a range of real-scale fire experiments is presented. In general, the CFAST model compares favorably with the experiments examined in this paper. Although differences between the model and the experiments were clear, they can be explained by limitations of the model and of the experiments. This paper documents the equations which are used in CFAST and how they are implemented. The means by which one can add new phenomena is detailed, as are the variables and structure of the model "/>
    <m/>
    <x v="0"/>
    <m/>
    <x v="3"/>
    <s v="CFAST"/>
    <x v="1"/>
    <b v="1"/>
    <m/>
    <n v="1993"/>
    <m/>
    <s v="https://www.nist.gov/publications/cfast-consolidated-model-fire-growth-and-smoke-transport"/>
  </r>
  <r>
    <s v="Forward_9"/>
    <b v="1"/>
    <s v="CWGAN: Conditional Wasserstein Generative Adversarial Nets for Fault Data Generation"/>
    <x v="0"/>
    <s v="Ying Yu; Bingying Tang; Ronglai Lin; Shufa Han; Tang Tang; Ming Chen"/>
    <s v="With the rapid development of modern industry and artificial intelligence technology, fault diagnosis technology has become more automated and intelligent. The deep learning based fault diagnosis model has achieved significant advantages over the traditional fault diagnosis method. However, a problem has arisen when deep learning models are applied to actual industrial scenarios. In the actual process of industrial production, there are not enough fault data for deep learning, hence the accuracy will decrease because of overfitting. In this paper, aiming at the problem, the fault data generation based on deep learning is deeply studied. In this paper, the data source is the experimental data from the Fault Data Center of Case Western Reserve University. Aiming at the problem of small amount of fault data, a method of generating fault time-frequency spectrum based on improved conditional generative adversarial networks is proposed. CWGAN (Conditional Wasserstein Generative Adversarial Nets) learns the feature of time-frequency spectrum of rolling bearing fault, and generates time-frequency spectrum of corresponding fault categories according to the input categories. Experiments show that the diversity and fidelity of data generated by CWGAN is better than that of the original generative adversarial networks. The VGG-Net model is used to train the fault data enhanced by CWGAN. It is found that the data generated by CWGAN can effectively supplement the small amount of fault data, improve the training effect of the model and avoid over-fitting."/>
    <m/>
    <x v="0"/>
    <m/>
    <x v="3"/>
    <s v="CWGAN"/>
    <x v="2"/>
    <b v="1"/>
    <m/>
    <n v="2019"/>
    <m/>
    <s v="https://ieeexplore.ieee.org/abstract/document/8961501"/>
  </r>
  <r>
    <s v="Forward_10"/>
    <b v="1"/>
    <s v="Gaussian Mixture Models"/>
    <x v="0"/>
    <s v="Douglas Reynolds"/>
    <s v="A Gaussian Mixture Model (GMM) is a parametric probability density function represented as a weighted sum of Gaussian_x000a_component densities. GMMs are commonly used as a parametric model of the probability distribution of continuous measure-_x000a_ments or features in a biometric system, such as vocal-tract related spectral features in a speaker recognition system. GMM_x000a_parameters are estimated from training data using the iterative Expectation-Maximization (EM) algorithm or Maximum A_x000a_Posteriori (MAP) estimation from a well-trained prior model"/>
    <m/>
    <x v="0"/>
    <m/>
    <x v="3"/>
    <s v="GMM"/>
    <x v="1"/>
    <b v="1"/>
    <m/>
    <n v="2009"/>
    <n v="3185"/>
    <s v="http://leap.ee.iisc.ac.in/sriram/teaching/MLSP_16/refs/GMM_Tutorial_Reynolds.pdf"/>
  </r>
  <r>
    <s v="Forward_11"/>
    <b v="1"/>
    <s v="Generating Multi-label Discrete Patient Records using Generative Adversarial Networks"/>
    <x v="0"/>
    <s v="Edward Choi, Siddharth Biswal, Bradley Malin, Jon Duke, Walter F. Stewart, Jimeng Sun"/>
    <s v="Access to electronic health record (EHR) data has motivated computational advances in medical research. However, various concerns, particularly over privacy, can limit access to and collaborative use of EHR data. Sharing synthetic EHR data could mitigate risk. In this paper, we propose a new approach, medical Generative Adversarial Network (medGAN), to generate realistic synthetic patient records. Based on input real patient records, medGAN can generate high-dimensional discrete variables (e.g., binary and count features) via a combination of an autoencoder and generative adversarial networks. We also propose minibatch averaging to efficiently avoid mode collapse, and increase the learning efficiency with batch normalization and shortcut connections. To demonstrate feasibility, we showed that medGAN generates synthetic patient records that achieve comparable performance to real data on many experiments including distribution statistics, predictive modeling tasks and a medical expert review. We also empirically observe a limited privacy risk in both identity and attribute disclosure using medGAN. "/>
    <m/>
    <x v="0"/>
    <m/>
    <x v="3"/>
    <s v="medGAN"/>
    <x v="2"/>
    <b v="1"/>
    <m/>
    <n v="2018"/>
    <m/>
    <s v="https://arxiv.org/abs/1703.06490"/>
  </r>
  <r>
    <s v="Forward_12"/>
    <b v="1"/>
    <s v="Differentially Private Generative Adversarial Network"/>
    <x v="0"/>
    <s v="Liyang Xie, Kaixiang Lin, Shu Wang, Fei Wang, Jiayu Zhou"/>
    <s v="Generative Adversarial Network (GAN) and its variants have re-_x000a_cently attracted intensive research interests due to their elegant_x000a_theoretical foundation and excellent empirical performance as gen-_x000a_erative models. These tools provide a promising direction in the_x000a_studies where data availability is limited. One common issue in_x000a_GANs is that the density of the learned generative distribution_x000a_could concentrate on the training data points, meaning that they_x000a_can easily remember training samples due to the high model com-_x000a_plexity of deep networks. This becomes a major concern when_x000a_GANs are applied to private or sensitive data such as patient med-_x000a_ical records, and the concentration of distribution may divulge_x000a_critical patient information. To address this issue, in this paper we_x000a_propose a differentially private GAN (DPGAN) model, in which we_x000a_achieve differential privacy in GANs by adding carefully designed_x000a_noise to gradients during the learning procedure. We provide rig-_x000a_orous proof for the privacy guarantee, as well as comprehensive_x000a_empirical evidence to support our analysis, where we demonstrate_x000a_that our method can generate high quality data points at a reason-_x000a_able privacy level."/>
    <m/>
    <x v="0"/>
    <m/>
    <x v="3"/>
    <s v="DPGAN"/>
    <x v="2"/>
    <b v="1"/>
    <m/>
    <n v="2018"/>
    <m/>
    <s v="https://arxiv.org/pdf/2402.14042"/>
  </r>
  <r>
    <s v="Forward_13"/>
    <b v="1"/>
    <s v="PPGAN: Privacy-Preserving Generative Adversarial Network"/>
    <x v="0"/>
    <s v="Yi Liu, Jialiang Peng, James J. Q. Yu, Yi Wu"/>
    <s v="Generative Adversarial Network (GAN) and its variants serve as a perfect representation of the data generation model, providing researchers with a large amount of high-quality generated data. They illustrate a promising direction for research with limited data availability. When GAN learns the semantic-rich data distribution from a dataset, the density of the generated distribution tends to concentrate on the training data. Due to the gradient parameters of the deep neural network contain the data distribution of the training samples, they can easily remember the training samples. When GAN is applied to private or sensitive data, for instance, patient medical records, as private information may be leakage. To address this issue, we propose a Privacy-preserving Generative Adversarial Network (PPGAN) model, in which we achieve differential privacy in GANs by adding well-designed noise to the gradient during the model learning procedure. Besides, we introduced the Moments Accountant strategy in the PPGAN training process to improve the stability and compatibility of the model by controlling privacy loss. We also give a mathematical proof of the differential privacy discriminator. Through extensive case studies of the benchmark datasets, we demonstrate that PPGAN can generate high-quality synthetic data while retaining the required data available under a reasonable privacy budget."/>
    <m/>
    <x v="0"/>
    <m/>
    <x v="3"/>
    <s v="PPGAN"/>
    <x v="2"/>
    <b v="1"/>
    <m/>
    <n v="2019"/>
    <m/>
    <s v="https://ieeexplore.ieee.org/document/8975823$"/>
  </r>
  <r>
    <s v="Forward_14"/>
    <b v="1"/>
    <s v="C-RNN-GAN: Continuous recurrent neural networks with adversarial training"/>
    <x v="0"/>
    <s v="Olof Mogren"/>
    <s v="Generative adversarial networks have been proposed as a way of efficiently training deep generative neural networks. We propose a generative adversarial model that works on continuous sequential data, and apply it by training it on a collection of classical music. We conclude that it generates music that sounds better and better as the model is trained, report statistics on generated music, and let the reader judge the quality by downloading the generated songs. "/>
    <m/>
    <x v="0"/>
    <m/>
    <x v="3"/>
    <s v="C-RNN-GAN"/>
    <x v="2"/>
    <b v="1"/>
    <m/>
    <n v="2016"/>
    <m/>
    <s v="https://arxiv.org/abs/1611.09904"/>
  </r>
  <r>
    <s v="Forward_15"/>
    <b v="1"/>
    <s v="Forecasting at scale"/>
    <x v="0"/>
    <s v="Sean J Taylor​​, Benjamin Letham​"/>
    <s v="Forecasting is a common data science task that helps organizations with capacity planning, goal setting, and anomaly detection. Despite its importance, there are serious challenges associated with producing reliable and high quality forecasts — especially when there are a variety of time series and analysts with expertise in time series modeling are relatively rare. To address these challenges, we describe a practical approach to forecasting “at scale” that combines configurable models with analyst-in-the-loop performance analysis. We propose a modular regression model with interpretable parameters that can be intuitively adjusted by analysts with domain knowledge about the time series. We describe performance analyses to compare and evaluate forecasting procedures, and automatically flag forecasts for manual review and adjustment. Tools that help analysts to use their expertise most effectively enable reliable, practical forecasting of business time series."/>
    <m/>
    <x v="0"/>
    <m/>
    <x v="3"/>
    <s v="Prophet"/>
    <x v="1"/>
    <b v="1"/>
    <m/>
    <n v="2017"/>
    <m/>
    <s v="https://peerj.com/preprints/3190/"/>
  </r>
  <r>
    <s v="Forward_16"/>
    <b v="1"/>
    <s v="The Synthetic Data Vault"/>
    <x v="0"/>
    <s v="Neha Patki; Roy Wedge; Kalyan Veeramachaneni"/>
    <s v="The goal of this paper is to build a system that automatically creates synthetic data to enable data science endeavors. To achieve this, we present the Synthetic Data Vault (SDV), a system that builds generative models of relational databases. We are able to sample from the model and create synthetic data, hence the name SDV. When implementing the SDV, we also developed an algorithm that computes statistics at the intersection of related database tables. We then used a state-of-the-art multivariate modeling approach to model this data. The SDV iterates through all possible relations, ultimately creating a model for the entire database. Once this model is computed, the same relational information allows the SDV to synthesize data by sampling from any part of the database. After building the SDV, we used it to generate synthetic data for five different publicly available datasets. We then published these datasets, and asked data scientists to develop predictive models for them as part of a crowdsourced experiment. By analyzing the outcomes, we show that synthetic data can successfully replace original data for data science. Our analysis indicates that there is no significant difference in the work produced by data scientists who used synthetic data as opposed to real data. We conclude that the SDV is a viable solution for synthetic data generation."/>
    <m/>
    <x v="0"/>
    <m/>
    <x v="3"/>
    <s v="PAR"/>
    <x v="1"/>
    <b v="1"/>
    <m/>
    <n v="2016"/>
    <n v="5998"/>
    <s v="https://ieeexplore.ieee.org/abstract/document/7796926?casa_token=sgKLVloJRpcAAAAA:ybGZAG7Fr_9kwzWGO8qlOU3UOEetSQd3Me2OEDeaxSSgBPNEBX8AoEXYz2o_QdkUwPWZwWLTbErZ"/>
  </r>
  <r>
    <s v="Forward_17"/>
    <b v="1"/>
    <s v="TRGAN: A Time-Dependent Generative Adversarial Network for Synthetic Transactional Data Generation"/>
    <x v="0"/>
    <s v="Kirill Zakharov, Elizaveta Stavinova, Anton Lysenko"/>
    <s v="Generative adversarial networks are a kind of artificial intelligence algorithm designed to solve the generative modeling problem. The goal of a generative model is to study a collection of training examples and learn the probability distribution that generated them. Generative Adversarial Networks (GANs) are then able to generate more examples from the estimated probaSynthetic transactional data generation methods are in high demand nowadays as they enable organizations to extract knowledge from data, develop robust data-driven models, and make informed decisions without compromising sensitive information present in real-world data. In this paper, we propose TRGAN, a method for generating synthetic bank transactions. Our method features a robust GAN-based architecture with a Supervisor component that controls the training process and utilizes a conditional vector for precise attribute generation within specific time intervals. Additionally, our approach effectively captures global temporal attribute relationships by considering all attributes, including the time factor. Our experiments show that (1) synthetic transactional data can be effectively generated by the proposed method, (2) the time intervals between transactions generated by the proposed method are more accurate in comparison with Banksformer, (3) the proposed method outperforms Banksformer, CTGAN, and CopulaGAN across various evaluation metrics for categorical and numerical attributes.bility distribution. Generative models based on deep learning are common, but GANs are among the most successful generative models (especially in terms of their ability to generate realistic high-resolution images). GANs have been successfully applied to a wide variety of tasks (mostly in research settings) but continue to present unique challenges and research opportunities because they are based on game theory while most other approaches to generative modeling are based on optimization."/>
    <m/>
    <x v="0"/>
    <m/>
    <x v="3"/>
    <s v="TRGAN"/>
    <x v="2"/>
    <b v="1"/>
    <m/>
    <n v="2024"/>
    <n v="0"/>
    <s v="https://dl.acm.org/doi/pdf/10.1145/3641067.36410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424C6F-E1ED-44E3-9E5F-02D6762361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3" firstHeaderRow="1" firstDataRow="1" firstDataCol="1" rowPageCount="3" colPageCount="1"/>
  <pivotFields count="17">
    <pivotField dataField="1" showAll="0"/>
    <pivotField showAll="0"/>
    <pivotField showAll="0"/>
    <pivotField axis="axisPage" showAll="0">
      <items count="4">
        <item x="1"/>
        <item x="0"/>
        <item x="2"/>
        <item t="default"/>
      </items>
    </pivotField>
    <pivotField showAll="0"/>
    <pivotField showAll="0"/>
    <pivotField showAll="0"/>
    <pivotField axis="axisPage" showAll="0">
      <items count="4">
        <item x="2"/>
        <item x="0"/>
        <item x="1"/>
        <item t="default"/>
      </items>
    </pivotField>
    <pivotField showAll="0"/>
    <pivotField axis="axisPage" showAll="0">
      <items count="5">
        <item x="3"/>
        <item x="2"/>
        <item x="0"/>
        <item x="1"/>
        <item t="default"/>
      </items>
    </pivotField>
    <pivotField showAll="0"/>
    <pivotField axis="axisRow" showAll="0">
      <items count="8">
        <item x="6"/>
        <item x="3"/>
        <item x="2"/>
        <item x="5"/>
        <item x="1"/>
        <item x="4"/>
        <item x="0"/>
        <item t="default"/>
      </items>
    </pivotField>
    <pivotField showAll="0"/>
    <pivotField showAll="0"/>
    <pivotField showAll="0"/>
    <pivotField showAll="0"/>
    <pivotField showAll="0"/>
  </pivotFields>
  <rowFields count="1">
    <field x="11"/>
  </rowFields>
  <rowItems count="8">
    <i>
      <x/>
    </i>
    <i>
      <x v="1"/>
    </i>
    <i>
      <x v="2"/>
    </i>
    <i>
      <x v="3"/>
    </i>
    <i>
      <x v="4"/>
    </i>
    <i>
      <x v="5"/>
    </i>
    <i>
      <x v="6"/>
    </i>
    <i t="grand">
      <x/>
    </i>
  </rowItems>
  <colItems count="1">
    <i/>
  </colItems>
  <pageFields count="3">
    <pageField fld="3" item="1" hier="-1"/>
    <pageField fld="7" item="1" hier="-1"/>
    <pageField fld="9" item="0" hier="-1"/>
  </pageField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85EE088-6D51-4A63-A5EA-F94C9F2FCC67}" name="Table6" displayName="Table6" ref="A1:R733" totalsRowShown="0">
  <autoFilter ref="A1:R733" xr:uid="{785EE088-6D51-4A63-A5EA-F94C9F2FCC67}"/>
  <tableColumns count="18">
    <tableColumn id="1" xr3:uid="{23E9646C-A4BA-4F27-AB20-03A9232C8F96}" name="ID"/>
    <tableColumn id="10" xr3:uid="{1F7981F6-7871-4AF7-B17B-417FABE2B9FA}" name="Valid"/>
    <tableColumn id="2" xr3:uid="{BC2BAF0D-4D81-4AD6-AB6E-922EA52EFB1B}" name="Article Title"/>
    <tableColumn id="11" xr3:uid="{9D8243CF-C06B-4F56-9689-F44C7B2FBC4B}" name="Title Filter"/>
    <tableColumn id="3" xr3:uid="{DFE7A3EE-BC6A-4213-8A91-C4831337E851}" name="Authors"/>
    <tableColumn id="4" xr3:uid="{BAACA813-12D8-4BB6-8FCE-54277D6C81DA}" name="Author Keywords"/>
    <tableColumn id="5" xr3:uid="{D65114C0-EA64-46E3-8509-579F0DBBBB00}" name="Abstract"/>
    <tableColumn id="12" xr3:uid="{46B98F99-CD25-455E-A4A6-36627CBBBF3C}" name="Abstract Filter"/>
    <tableColumn id="15" xr3:uid="{D87E9DA9-9B07-4323-A0D3-3EA1985BB9DA}" name="Domain"/>
    <tableColumn id="16" xr3:uid="{8C2F8AB0-A5A2-48D8-AF08-CC94E5FB8944}" name="Priority"/>
    <tableColumn id="17" xr3:uid="{18531EF7-5006-4DBA-9EC7-E76F4A00C926}" name="Model"/>
    <tableColumn id="18" xr3:uid="{B115D31F-19F5-493D-8779-C4335F19255D}" name="Type" dataDxfId="52"/>
    <tableColumn id="13" xr3:uid="{4A7CECC7-F550-4340-AE43-4E85DB864EAE}" name="Full-Text Filter"/>
    <tableColumn id="14" xr3:uid="{C914C9E7-622C-43FB-9108-679D7EC9FABA}" name="Full-Text explanation"/>
    <tableColumn id="6" xr3:uid="{8DEE34F6-0D2D-45FE-989E-5D4367081E28}" name="Publication Year"/>
    <tableColumn id="7" xr3:uid="{275E3189-91AE-4A01-84CC-5078479B9824}" name="Citation Count"/>
    <tableColumn id="8" xr3:uid="{6EF8BF0D-DF62-4471-B97A-843331378FF6}" name="Link"/>
    <tableColumn id="9" xr3:uid="{D5F4DD44-FBEE-45C9-9F8D-6645571A8601}"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EDC2F2-62E4-4ABD-AFB3-741CBC2E9BD5}" name="Table1" displayName="Table1" ref="A1:H6" totalsRowShown="0" headerRowDxfId="51" dataDxfId="49" headerRowBorderDxfId="50" tableBorderDxfId="48">
  <autoFilter ref="A1:H6" xr:uid="{7DEDC2F2-62E4-4ABD-AFB3-741CBC2E9BD5}"/>
  <tableColumns count="8">
    <tableColumn id="1" xr3:uid="{B685F70D-87DE-45F4-9C08-A2F0078841BF}" name="ID" dataDxfId="47">
      <calculatedColumnFormula>"ACM_" &amp; ROW()-1</calculatedColumnFormula>
    </tableColumn>
    <tableColumn id="2" xr3:uid="{86D990F1-B44A-469C-AEC7-1A2B2E12242D}" name="Article Title" dataDxfId="46"/>
    <tableColumn id="3" xr3:uid="{FAD2E85F-64A1-4CAB-AAC8-39165815C677}" name="Authors" dataDxfId="45"/>
    <tableColumn id="4" xr3:uid="{DC7E056F-FAC5-4C40-95A8-F84B1C0D1B39}" name="Author Keywords" dataDxfId="44"/>
    <tableColumn id="5" xr3:uid="{26A69F74-9164-4083-90AC-4C6416A0B888}" name="Abstract" dataDxfId="43"/>
    <tableColumn id="6" xr3:uid="{00BEC880-98B2-415C-B64F-141707CB65B2}" name="Publication Year" dataDxfId="42"/>
    <tableColumn id="7" xr3:uid="{2C72316A-7739-4AAF-8718-58CCB67BDCD6}" name="Citation Count" dataDxfId="41"/>
    <tableColumn id="8" xr3:uid="{4B0FE100-4543-43EA-8D58-CE8F7077B96E}" name="Link" dataDxfId="4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93537E-ABC5-4CC5-815F-B92C0B39DA46}" name="Table3" displayName="Table3" ref="A1:H155" totalsRowShown="0" headerRowDxfId="39" dataDxfId="37" headerRowBorderDxfId="38" tableBorderDxfId="36">
  <autoFilter ref="A1:H155" xr:uid="{F893537E-ABC5-4CC5-815F-B92C0B39DA46}"/>
  <tableColumns count="8">
    <tableColumn id="1" xr3:uid="{3B0A9C71-7150-41D9-9D4D-D920B210F37F}" name="ID" dataDxfId="35">
      <calculatedColumnFormula>"IEEE_" &amp; ROW()-1</calculatedColumnFormula>
    </tableColumn>
    <tableColumn id="2" xr3:uid="{B204A226-DA95-479E-8894-2B40F063B2D4}" name="Article Title" dataDxfId="34"/>
    <tableColumn id="3" xr3:uid="{AA278FF7-06C8-4CC7-85DC-9D4A6BFE4195}" name="Authors" dataDxfId="33"/>
    <tableColumn id="4" xr3:uid="{3487A847-D74B-462F-BE54-7D05D766C0A2}" name="Author Keywords" dataDxfId="32"/>
    <tableColumn id="5" xr3:uid="{7BC1545E-8909-47C9-82CB-CAC6F74CBCAF}" name="Abstract" dataDxfId="31"/>
    <tableColumn id="6" xr3:uid="{EBCB4711-3AED-4750-AB51-BBF609EBC728}" name="Publication Year" dataDxfId="30"/>
    <tableColumn id="7" xr3:uid="{C913061B-37CA-4CB1-B40A-6EFF98CE4F29}" name="Citation Count" dataDxfId="29"/>
    <tableColumn id="8" xr3:uid="{66129A74-84F6-4217-94A8-4982B24F2E39}" name="Link" dataDxfId="2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F43EBEA-0A96-4B4B-8EA7-1D63BA35D4AC}" name="Table4" displayName="Table4" ref="A1:H674" totalsRowShown="0" headerRowDxfId="27" dataDxfId="25" headerRowBorderDxfId="26" tableBorderDxfId="24">
  <autoFilter ref="A1:H674" xr:uid="{2F43EBEA-0A96-4B4B-8EA7-1D63BA35D4AC}"/>
  <tableColumns count="8">
    <tableColumn id="1" xr3:uid="{BF51D82B-82BE-4760-8064-5B9F44E5F8F1}" name="ID" dataDxfId="23">
      <calculatedColumnFormula>"Scopus_" &amp; ROW()-1</calculatedColumnFormula>
    </tableColumn>
    <tableColumn id="2" xr3:uid="{8C19B9B2-D442-446C-8EB7-43580031E5AE}" name="Article Title" dataDxfId="22"/>
    <tableColumn id="3" xr3:uid="{8B359F16-1F91-47E8-922D-F102D30ED0D9}" name="Authors" dataDxfId="21"/>
    <tableColumn id="4" xr3:uid="{6D7D53B4-1800-4B51-B832-0D1DC9CBB63D}" name="Author Keywords" dataDxfId="20"/>
    <tableColumn id="5" xr3:uid="{1B99F21B-95F7-4442-89C4-279B7851B0A5}" name="Abstract" dataDxfId="19"/>
    <tableColumn id="6" xr3:uid="{A32BD59F-C53C-4A30-AF31-F191F8D2AAD0}" name="Publication Year" dataDxfId="18"/>
    <tableColumn id="7" xr3:uid="{706F987D-1592-48D7-A343-8AEE23A1F785}" name="Citation Count" dataDxfId="17"/>
    <tableColumn id="8" xr3:uid="{776BA48E-8EF2-4881-AD57-CB6DEC553DFF}" name="Link" dataDxfId="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FB1DBF-B30D-49CF-B1FB-865B448F4CCE}" name="Table2" displayName="Table2" ref="A1:H406" totalsRowShown="0">
  <autoFilter ref="A1:H406" xr:uid="{2BFB1DBF-B30D-49CF-B1FB-865B448F4CCE}"/>
  <tableColumns count="8">
    <tableColumn id="8" xr3:uid="{7A01EE2E-34FB-4CD7-9246-63924D0F23D6}" name="ID" dataDxfId="15">
      <calculatedColumnFormula>"WoS_" &amp; ROW()-1</calculatedColumnFormula>
    </tableColumn>
    <tableColumn id="2" xr3:uid="{7A926418-BAE6-4349-8C9D-0E1E2265271D}" name="Article Title"/>
    <tableColumn id="1" xr3:uid="{2AC6765E-2C94-4C65-AFB2-38982C216F4B}" name="Authors"/>
    <tableColumn id="3" xr3:uid="{8FD555E2-76FB-4812-BD25-E29848CF09F4}" name="Author Keywords"/>
    <tableColumn id="4" xr3:uid="{776D3069-6CD0-4EE1-89A1-F1B0FAB4B136}" name="Abstract"/>
    <tableColumn id="5" xr3:uid="{3EE2B1EA-9D0B-4366-8EF7-625D2B6B104E}" name="Publication Year" dataDxfId="14"/>
    <tableColumn id="7" xr3:uid="{B3005F76-3B98-4732-B117-E4E126B4F0DE}" name="Citation Count" dataDxfId="13"/>
    <tableColumn id="6" xr3:uid="{C74CF8FB-639F-44EE-A2AC-63ED65727894}" name="Lin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9B63A4-3332-413C-A9C8-BE5A977EC293}" name="Table5" displayName="Table5" ref="A1:H29" totalsRowShown="0" headerRowDxfId="12" dataDxfId="10" headerRowBorderDxfId="11" tableBorderDxfId="9" totalsRowBorderDxfId="8">
  <autoFilter ref="A1:H29" xr:uid="{799B63A4-3332-413C-A9C8-BE5A977EC293}"/>
  <tableColumns count="8">
    <tableColumn id="1" xr3:uid="{0D06A551-EAAB-405C-B959-C5B8063E6731}" name="ID" dataDxfId="7">
      <calculatedColumnFormula>"Forward_" &amp; ROW()-1</calculatedColumnFormula>
    </tableColumn>
    <tableColumn id="2" xr3:uid="{1124EB8D-3775-480D-B706-DF51835B6853}" name="Article Title" dataDxfId="6"/>
    <tableColumn id="3" xr3:uid="{CF46D22C-4347-42A4-82E8-3E0734FF4D8B}" name="Authors" dataDxfId="5"/>
    <tableColumn id="4" xr3:uid="{3DC291AE-9F00-4936-9059-B0C2A65FE7A0}" name="Author Keywords" dataDxfId="4"/>
    <tableColumn id="5" xr3:uid="{E414AA26-F5F3-4370-A380-296AC747AD2C}" name="Abstract" dataDxfId="3"/>
    <tableColumn id="6" xr3:uid="{A903650D-99B8-45E5-A5A3-2DAFEA5B213F}" name="Publication Year" dataDxfId="2"/>
    <tableColumn id="7" xr3:uid="{26A3AFDB-515B-4D22-9589-A77EE5279F19}" name="Citation Count" dataDxfId="1"/>
    <tableColumn id="8" xr3:uid="{385E18DD-4509-4FAE-A732-2AFD0069E7C4}" name="Link" dataDxfId="0" dataCellStyle="Hyper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researchgate.net/publication/313138956_PAYSIM_A_FINANCIAL_MOBILE_MONEY_SIMULATOR_FOR_FRAUD_DETECTION" TargetMode="External"/><Relationship Id="rId2" Type="http://schemas.openxmlformats.org/officeDocument/2006/relationships/hyperlink" Target="http://arxiv.org/abs/2207.14406" TargetMode="External"/><Relationship Id="rId1" Type="http://schemas.openxmlformats.org/officeDocument/2006/relationships/hyperlink" Target="https://dl.acm.org/doi/abs/10.1145/3264954" TargetMode="Externa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hyperlink" Target="https://arxiv.org/abs/1811.11264" TargetMode="External"/><Relationship Id="rId13" Type="http://schemas.openxmlformats.org/officeDocument/2006/relationships/hyperlink" Target="https://www.researchgate.net/publication/313138956_PAYSIM_A_FINANCIAL_MOBILE_MONEY_SIMULATOR_FOR_FRAUD_DETECTION" TargetMode="External"/><Relationship Id="rId3" Type="http://schemas.openxmlformats.org/officeDocument/2006/relationships/hyperlink" Target="http://leap.ee.iisc.ac.in/sriram/teaching/MLSP_16/refs/GMM_Tutorial_Reynolds.pdf" TargetMode="External"/><Relationship Id="rId7" Type="http://schemas.openxmlformats.org/officeDocument/2006/relationships/hyperlink" Target="https://dl.acm.org/doi/abs/10.1145/3264954" TargetMode="External"/><Relationship Id="rId12" Type="http://schemas.openxmlformats.org/officeDocument/2006/relationships/hyperlink" Target="https://link.springer.com/chapter/10.1007/978-3-031-26422-1_8" TargetMode="External"/><Relationship Id="rId2" Type="http://schemas.openxmlformats.org/officeDocument/2006/relationships/hyperlink" Target="https://arxiv.org/abs/1704.00028" TargetMode="External"/><Relationship Id="rId1" Type="http://schemas.openxmlformats.org/officeDocument/2006/relationships/hyperlink" Target="https://arxiv.org/abs/1411.1784" TargetMode="External"/><Relationship Id="rId6" Type="http://schemas.openxmlformats.org/officeDocument/2006/relationships/hyperlink" Target="https://dl.acm.org/doi/pdf/10.1145/3641067.3641076" TargetMode="External"/><Relationship Id="rId11" Type="http://schemas.openxmlformats.org/officeDocument/2006/relationships/hyperlink" Target="https://onlinelibrary.wiley.com/doi/full/10.1002/spe.2303?casa_token=KbsvzxhE-bUAAAAA%3AFdpyrHrNA7QO6ZA_Ru1Fh3TBuHD42tQOah6obcAL4eWbvQnzgVtW3oBuLLyyD637zrxDJlZl9vYm0-QmqQ" TargetMode="External"/><Relationship Id="rId5" Type="http://schemas.openxmlformats.org/officeDocument/2006/relationships/hyperlink" Target="https://ieeexplore.ieee.org/abstract/document/7796926?casa_token=sgKLVloJRpcAAAAA:ybGZAG7Fr_9kwzWGO8qlOU3UOEetSQd3Me2OEDeaxSSgBPNEBX8AoEXYz2o_QdkUwPWZwWLTbErZ" TargetMode="External"/><Relationship Id="rId10" Type="http://schemas.openxmlformats.org/officeDocument/2006/relationships/hyperlink" Target="https://openreview.net/forum?id=PpshD0AXfA" TargetMode="External"/><Relationship Id="rId4" Type="http://schemas.openxmlformats.org/officeDocument/2006/relationships/hyperlink" Target="https://ieeexplore.ieee.org/document/8975823$" TargetMode="External"/><Relationship Id="rId9" Type="http://schemas.openxmlformats.org/officeDocument/2006/relationships/hyperlink" Target="https://arxiv.org/abs/1605.09782" TargetMode="External"/><Relationship Id="rId1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19"/>
  <sheetViews>
    <sheetView tabSelected="1" workbookViewId="0">
      <selection activeCell="B8" sqref="B8"/>
    </sheetView>
  </sheetViews>
  <sheetFormatPr defaultRowHeight="14.4" x14ac:dyDescent="0.3"/>
  <cols>
    <col min="1" max="1" width="59.33203125" customWidth="1"/>
    <col min="2" max="5" width="18" customWidth="1"/>
    <col min="6" max="6" width="16.33203125" customWidth="1"/>
  </cols>
  <sheetData>
    <row r="1" spans="1:7" x14ac:dyDescent="0.3">
      <c r="A1" t="s">
        <v>6</v>
      </c>
    </row>
    <row r="2" spans="1:7" x14ac:dyDescent="0.3">
      <c r="A2" t="s">
        <v>7</v>
      </c>
    </row>
    <row r="4" spans="1:7" x14ac:dyDescent="0.3">
      <c r="A4" s="1" t="s">
        <v>0</v>
      </c>
      <c r="B4" s="2" t="s">
        <v>1</v>
      </c>
      <c r="C4" s="2" t="s">
        <v>2</v>
      </c>
      <c r="D4" s="2" t="s">
        <v>3</v>
      </c>
      <c r="E4" s="2" t="s">
        <v>4</v>
      </c>
      <c r="F4" s="14" t="s">
        <v>3697</v>
      </c>
    </row>
    <row r="5" spans="1:7" ht="29.4" thickBot="1" x14ac:dyDescent="0.35">
      <c r="A5" s="3" t="s">
        <v>4270</v>
      </c>
      <c r="B5" s="6">
        <v>5</v>
      </c>
      <c r="C5" s="6">
        <v>154</v>
      </c>
      <c r="D5" s="6">
        <v>673</v>
      </c>
      <c r="E5" s="6">
        <v>405</v>
      </c>
      <c r="F5" s="15">
        <f>SUM(B5:E5)</f>
        <v>1237</v>
      </c>
    </row>
    <row r="6" spans="1:7" ht="22.2" thickTop="1" thickBot="1" x14ac:dyDescent="0.35">
      <c r="A6" s="4" t="s">
        <v>5</v>
      </c>
      <c r="B6" s="5">
        <f>SUM(B5)</f>
        <v>5</v>
      </c>
      <c r="C6" s="5">
        <f>SUM(C5)</f>
        <v>154</v>
      </c>
      <c r="D6" s="5">
        <f>SUM(D5)</f>
        <v>673</v>
      </c>
      <c r="E6" s="5">
        <f>SUM(E5)</f>
        <v>405</v>
      </c>
      <c r="F6" s="5">
        <f>SUM(B6:E6)</f>
        <v>1237</v>
      </c>
    </row>
    <row r="7" spans="1:7" ht="22.2" thickTop="1" thickBot="1" x14ac:dyDescent="0.35">
      <c r="A7" s="5"/>
      <c r="B7" s="5"/>
      <c r="C7" s="5"/>
      <c r="D7" s="5"/>
      <c r="E7" s="38" t="s">
        <v>3698</v>
      </c>
      <c r="F7" s="5">
        <f>COUNTIFS(Table6[ID],"&lt;&gt;""",Table6[ID],"&lt;&gt;*Forward*")</f>
        <v>705</v>
      </c>
      <c r="G7">
        <f>F6-F7</f>
        <v>532</v>
      </c>
    </row>
    <row r="8" spans="1:7" ht="22.2" thickTop="1" thickBot="1" x14ac:dyDescent="0.35">
      <c r="E8" s="38" t="s">
        <v>4266</v>
      </c>
      <c r="F8" s="5">
        <f>COUNTIFS(Table6[Valid],TRUE,Table6[ID],"&lt;&gt;*Forward*")</f>
        <v>683</v>
      </c>
      <c r="G8">
        <f>F7-F8</f>
        <v>22</v>
      </c>
    </row>
    <row r="9" spans="1:7" ht="22.2" thickTop="1" thickBot="1" x14ac:dyDescent="0.35">
      <c r="E9" s="38" t="s">
        <v>4267</v>
      </c>
      <c r="F9" s="5">
        <f>COUNTIFS(Table6[Valid],TRUE,Table6[Title Filter],TRUE,Table6[ID],"&lt;&gt;*Forward*")</f>
        <v>302</v>
      </c>
    </row>
    <row r="10" spans="1:7" ht="22.2" thickTop="1" thickBot="1" x14ac:dyDescent="0.35">
      <c r="E10" s="38" t="s">
        <v>4268</v>
      </c>
      <c r="F10" s="5">
        <f>COUNTIFS(Table6[Valid],TRUE,Table6[Title Filter],TRUE,Table6[Abstract Filter],TRUE,Table6[ID],"&lt;&gt;*Forward*")</f>
        <v>172</v>
      </c>
    </row>
    <row r="11" spans="1:7" ht="22.2" thickTop="1" thickBot="1" x14ac:dyDescent="0.35">
      <c r="E11" s="38" t="s">
        <v>5584</v>
      </c>
      <c r="F11" s="5">
        <f>COUNTIFS(Table6[Valid],TRUE,Table6[Title Filter],TRUE,Table6[Abstract Filter],TRUE,Table6[Priority],1)</f>
        <v>115</v>
      </c>
      <c r="G11">
        <f>F8-F11</f>
        <v>568</v>
      </c>
    </row>
    <row r="12" spans="1:7" ht="22.2" thickTop="1" thickBot="1" x14ac:dyDescent="0.35">
      <c r="E12" s="38" t="s">
        <v>4269</v>
      </c>
      <c r="F12" s="5">
        <f>COUNTIFS(Table6[Valid],TRUE,Table6[Title Filter],TRUE,Table6[Abstract Filter],TRUE,Table6[Priority],1,Table6[Full-Text Filter],TRUE)</f>
        <v>109</v>
      </c>
    </row>
    <row r="13" spans="1:7" ht="21.6" thickTop="1" x14ac:dyDescent="0.3">
      <c r="E13" s="5" t="s">
        <v>3697</v>
      </c>
      <c r="F13" s="5">
        <f>F12</f>
        <v>109</v>
      </c>
    </row>
    <row r="14" spans="1:7" ht="21" x14ac:dyDescent="0.4">
      <c r="A14" s="19" t="s">
        <v>5380</v>
      </c>
    </row>
    <row r="15" spans="1:7" x14ac:dyDescent="0.3">
      <c r="A15" s="18" t="s">
        <v>5381</v>
      </c>
    </row>
    <row r="16" spans="1:7" x14ac:dyDescent="0.3">
      <c r="A16" s="18" t="s">
        <v>5383</v>
      </c>
    </row>
    <row r="17" spans="1:1" x14ac:dyDescent="0.3">
      <c r="A17" s="18" t="s">
        <v>5382</v>
      </c>
    </row>
    <row r="18" spans="1:1" x14ac:dyDescent="0.3">
      <c r="A18" s="18" t="s">
        <v>5394</v>
      </c>
    </row>
    <row r="19" spans="1:1" x14ac:dyDescent="0.3">
      <c r="A19" s="18" t="s">
        <v>5403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73D92-961E-4E89-8315-78EB2B702DCA}">
  <sheetPr codeName="Sheet2"/>
  <dimension ref="A1:B13"/>
  <sheetViews>
    <sheetView workbookViewId="0">
      <selection activeCell="C19" sqref="C19"/>
    </sheetView>
  </sheetViews>
  <sheetFormatPr defaultRowHeight="14.4" x14ac:dyDescent="0.3"/>
  <cols>
    <col min="1" max="1" width="15.44140625" bestFit="1" customWidth="1"/>
    <col min="2" max="2" width="10.88671875" bestFit="1" customWidth="1"/>
  </cols>
  <sheetData>
    <row r="1" spans="1:2" x14ac:dyDescent="0.3">
      <c r="A1" s="39" t="s">
        <v>5379</v>
      </c>
      <c r="B1" t="s">
        <v>5603</v>
      </c>
    </row>
    <row r="2" spans="1:2" x14ac:dyDescent="0.3">
      <c r="A2" s="39" t="s">
        <v>5384</v>
      </c>
      <c r="B2" t="s">
        <v>5603</v>
      </c>
    </row>
    <row r="3" spans="1:2" x14ac:dyDescent="0.3">
      <c r="A3" s="39" t="s">
        <v>5405</v>
      </c>
      <c r="B3" s="8">
        <v>1</v>
      </c>
    </row>
    <row r="5" spans="1:2" x14ac:dyDescent="0.3">
      <c r="A5" s="39" t="s">
        <v>5599</v>
      </c>
      <c r="B5" t="s">
        <v>5602</v>
      </c>
    </row>
    <row r="6" spans="1:2" x14ac:dyDescent="0.3">
      <c r="A6" s="8" t="s">
        <v>5597</v>
      </c>
      <c r="B6" s="16">
        <v>4</v>
      </c>
    </row>
    <row r="7" spans="1:2" x14ac:dyDescent="0.3">
      <c r="A7" s="8" t="s">
        <v>5595</v>
      </c>
      <c r="B7" s="16">
        <v>12</v>
      </c>
    </row>
    <row r="8" spans="1:2" x14ac:dyDescent="0.3">
      <c r="A8" s="8" t="s">
        <v>5407</v>
      </c>
      <c r="B8" s="16">
        <v>61</v>
      </c>
    </row>
    <row r="9" spans="1:2" x14ac:dyDescent="0.3">
      <c r="A9" s="8" t="s">
        <v>5469</v>
      </c>
      <c r="B9" s="16">
        <v>7</v>
      </c>
    </row>
    <row r="10" spans="1:2" x14ac:dyDescent="0.3">
      <c r="A10" s="8" t="s">
        <v>5596</v>
      </c>
      <c r="B10" s="16">
        <v>15</v>
      </c>
    </row>
    <row r="11" spans="1:2" x14ac:dyDescent="0.3">
      <c r="A11" s="8" t="s">
        <v>5433</v>
      </c>
      <c r="B11" s="16">
        <v>4</v>
      </c>
    </row>
    <row r="12" spans="1:2" x14ac:dyDescent="0.3">
      <c r="A12" s="8" t="s">
        <v>5600</v>
      </c>
      <c r="B12" s="16">
        <v>14</v>
      </c>
    </row>
    <row r="13" spans="1:2" x14ac:dyDescent="0.3">
      <c r="A13" s="8" t="s">
        <v>5601</v>
      </c>
      <c r="B13" s="16">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D35F8-C2ED-4782-BB7C-644FC0E3CB28}">
  <sheetPr codeName="Sheet3"/>
  <dimension ref="A1:R733"/>
  <sheetViews>
    <sheetView topLeftCell="A611" workbookViewId="0">
      <selection activeCell="C542" sqref="C542"/>
    </sheetView>
  </sheetViews>
  <sheetFormatPr defaultRowHeight="14.4" x14ac:dyDescent="0.3"/>
  <cols>
    <col min="3" max="3" width="67.6640625" customWidth="1"/>
    <col min="4" max="4" width="16.33203125" customWidth="1"/>
    <col min="5" max="5" width="27.44140625" customWidth="1"/>
    <col min="6" max="6" width="17.6640625" customWidth="1"/>
    <col min="7" max="7" width="85.33203125" customWidth="1"/>
    <col min="8" max="9" width="21.33203125" customWidth="1"/>
    <col min="10" max="10" width="13.6640625" style="7" customWidth="1"/>
    <col min="11" max="12" width="25.6640625" style="7" customWidth="1"/>
    <col min="13" max="13" width="19.6640625" customWidth="1"/>
    <col min="14" max="14" width="57.6640625" customWidth="1"/>
    <col min="15" max="15" width="17" customWidth="1"/>
    <col min="16" max="16" width="15.33203125" customWidth="1"/>
    <col min="17" max="17" width="50.6640625" customWidth="1"/>
  </cols>
  <sheetData>
    <row r="1" spans="1:18" x14ac:dyDescent="0.3">
      <c r="A1" t="s">
        <v>1221</v>
      </c>
      <c r="B1" t="s">
        <v>4266</v>
      </c>
      <c r="C1" t="s">
        <v>386</v>
      </c>
      <c r="D1" t="s">
        <v>5379</v>
      </c>
      <c r="E1" t="s">
        <v>8</v>
      </c>
      <c r="F1" t="s">
        <v>780</v>
      </c>
      <c r="G1" t="s">
        <v>816</v>
      </c>
      <c r="H1" t="s">
        <v>5384</v>
      </c>
      <c r="I1" t="s">
        <v>5387</v>
      </c>
      <c r="J1" s="8" t="s">
        <v>5405</v>
      </c>
      <c r="K1" s="8" t="s">
        <v>5406</v>
      </c>
      <c r="L1" s="8" t="s">
        <v>5594</v>
      </c>
      <c r="M1" t="s">
        <v>5385</v>
      </c>
      <c r="N1" t="s">
        <v>5386</v>
      </c>
      <c r="O1" t="s">
        <v>1194</v>
      </c>
      <c r="P1" t="s">
        <v>1220</v>
      </c>
      <c r="Q1" t="s">
        <v>1686</v>
      </c>
      <c r="R1" t="s">
        <v>5234</v>
      </c>
    </row>
    <row r="2" spans="1:18" x14ac:dyDescent="0.3">
      <c r="A2" t="s">
        <v>3699</v>
      </c>
      <c r="B2" t="b">
        <v>1</v>
      </c>
      <c r="C2" t="s">
        <v>1228</v>
      </c>
      <c r="D2" t="b">
        <v>1</v>
      </c>
      <c r="E2" t="s">
        <v>1222</v>
      </c>
      <c r="F2" t="s">
        <v>3597</v>
      </c>
      <c r="G2" t="s">
        <v>858</v>
      </c>
      <c r="H2" t="b">
        <v>1</v>
      </c>
      <c r="I2" t="s">
        <v>5389</v>
      </c>
      <c r="J2" s="7">
        <v>3</v>
      </c>
      <c r="K2" s="7" t="s">
        <v>5407</v>
      </c>
      <c r="O2">
        <v>2021</v>
      </c>
      <c r="Q2" t="s">
        <v>1234</v>
      </c>
    </row>
    <row r="3" spans="1:18" x14ac:dyDescent="0.3">
      <c r="A3" t="s">
        <v>3700</v>
      </c>
      <c r="B3" t="b">
        <v>1</v>
      </c>
      <c r="C3" t="s">
        <v>1230</v>
      </c>
      <c r="D3" t="b">
        <v>0</v>
      </c>
      <c r="E3" t="s">
        <v>1223</v>
      </c>
      <c r="F3" t="s">
        <v>5233</v>
      </c>
      <c r="G3" t="s">
        <v>1239</v>
      </c>
      <c r="J3"/>
      <c r="K3"/>
      <c r="L3"/>
      <c r="O3">
        <v>2021</v>
      </c>
      <c r="Q3" t="s">
        <v>1235</v>
      </c>
    </row>
    <row r="4" spans="1:18" x14ac:dyDescent="0.3">
      <c r="A4" t="s">
        <v>3701</v>
      </c>
      <c r="B4" t="b">
        <v>1</v>
      </c>
      <c r="C4" t="s">
        <v>1231</v>
      </c>
      <c r="D4" t="b">
        <v>0</v>
      </c>
      <c r="E4" t="s">
        <v>1224</v>
      </c>
      <c r="F4" t="s">
        <v>3235</v>
      </c>
      <c r="G4" t="s">
        <v>1240</v>
      </c>
      <c r="J4"/>
      <c r="K4"/>
      <c r="L4"/>
      <c r="O4">
        <v>2024</v>
      </c>
      <c r="Q4" t="s">
        <v>1236</v>
      </c>
    </row>
    <row r="5" spans="1:18" x14ac:dyDescent="0.3">
      <c r="A5" t="s">
        <v>3702</v>
      </c>
      <c r="B5" t="b">
        <v>1</v>
      </c>
      <c r="C5" t="s">
        <v>1232</v>
      </c>
      <c r="D5" t="b">
        <v>1</v>
      </c>
      <c r="E5" t="s">
        <v>1225</v>
      </c>
      <c r="F5" t="s">
        <v>3528</v>
      </c>
      <c r="G5" t="s">
        <v>982</v>
      </c>
      <c r="H5" t="b">
        <v>1</v>
      </c>
      <c r="I5" t="s">
        <v>5388</v>
      </c>
      <c r="J5" s="7">
        <v>3</v>
      </c>
      <c r="K5" s="7" t="s">
        <v>5407</v>
      </c>
      <c r="O5">
        <v>2022</v>
      </c>
      <c r="Q5" t="s">
        <v>1237</v>
      </c>
    </row>
    <row r="6" spans="1:18" ht="28.8" x14ac:dyDescent="0.3">
      <c r="A6" t="s">
        <v>3703</v>
      </c>
      <c r="B6" t="b">
        <v>1</v>
      </c>
      <c r="C6" t="s">
        <v>749</v>
      </c>
      <c r="D6" t="b">
        <v>1</v>
      </c>
      <c r="E6" t="s">
        <v>1226</v>
      </c>
      <c r="F6" t="s">
        <v>3354</v>
      </c>
      <c r="G6" t="s">
        <v>1241</v>
      </c>
      <c r="H6" t="b">
        <v>0</v>
      </c>
      <c r="I6" t="s">
        <v>5390</v>
      </c>
      <c r="J6" s="7">
        <v>2</v>
      </c>
      <c r="K6" s="25" t="s">
        <v>5488</v>
      </c>
      <c r="L6" s="25"/>
      <c r="O6">
        <v>2023</v>
      </c>
      <c r="Q6" t="s">
        <v>1238</v>
      </c>
    </row>
    <row r="7" spans="1:18" x14ac:dyDescent="0.3">
      <c r="A7" t="s">
        <v>3704</v>
      </c>
      <c r="B7" t="b">
        <v>1</v>
      </c>
      <c r="C7" t="s">
        <v>1242</v>
      </c>
      <c r="D7" t="b">
        <v>1</v>
      </c>
      <c r="E7" t="s">
        <v>5071</v>
      </c>
      <c r="F7" t="s">
        <v>1558</v>
      </c>
      <c r="G7" t="s">
        <v>5223</v>
      </c>
      <c r="H7" t="b">
        <v>0</v>
      </c>
      <c r="J7"/>
      <c r="K7"/>
      <c r="L7"/>
      <c r="O7">
        <v>2023</v>
      </c>
      <c r="Q7" t="s">
        <v>1406</v>
      </c>
    </row>
    <row r="8" spans="1:18" x14ac:dyDescent="0.3">
      <c r="A8" t="s">
        <v>3705</v>
      </c>
      <c r="B8" t="b">
        <v>1</v>
      </c>
      <c r="C8" t="s">
        <v>1244</v>
      </c>
      <c r="D8" t="b">
        <v>1</v>
      </c>
      <c r="E8" t="s">
        <v>5072</v>
      </c>
      <c r="F8" t="s">
        <v>1560</v>
      </c>
      <c r="G8" t="s">
        <v>1315</v>
      </c>
      <c r="H8" t="b">
        <v>0</v>
      </c>
      <c r="J8"/>
      <c r="K8"/>
      <c r="L8"/>
      <c r="O8">
        <v>2023</v>
      </c>
      <c r="P8">
        <v>28</v>
      </c>
      <c r="Q8" t="s">
        <v>1408</v>
      </c>
    </row>
    <row r="9" spans="1:18" x14ac:dyDescent="0.3">
      <c r="A9" t="s">
        <v>3706</v>
      </c>
      <c r="B9" t="b">
        <v>1</v>
      </c>
      <c r="C9" t="s">
        <v>406</v>
      </c>
      <c r="D9" t="b">
        <v>1</v>
      </c>
      <c r="E9" t="s">
        <v>5073</v>
      </c>
      <c r="F9" t="s">
        <v>1562</v>
      </c>
      <c r="G9" t="s">
        <v>836</v>
      </c>
      <c r="H9" t="b">
        <v>1</v>
      </c>
      <c r="I9" t="s">
        <v>5388</v>
      </c>
      <c r="J9" s="7">
        <v>2</v>
      </c>
      <c r="K9" s="7" t="s">
        <v>5489</v>
      </c>
      <c r="O9">
        <v>2023</v>
      </c>
      <c r="P9">
        <v>2</v>
      </c>
      <c r="Q9" t="s">
        <v>1410</v>
      </c>
    </row>
    <row r="10" spans="1:18" x14ac:dyDescent="0.3">
      <c r="A10" t="s">
        <v>3707</v>
      </c>
      <c r="B10" t="b">
        <v>1</v>
      </c>
      <c r="C10" t="s">
        <v>411</v>
      </c>
      <c r="D10" t="b">
        <v>1</v>
      </c>
      <c r="E10" t="s">
        <v>5074</v>
      </c>
      <c r="F10" t="s">
        <v>1565</v>
      </c>
      <c r="G10" s="21" t="s">
        <v>1318</v>
      </c>
      <c r="H10" t="b">
        <v>1</v>
      </c>
      <c r="I10" t="s">
        <v>5391</v>
      </c>
      <c r="J10" s="7">
        <v>3</v>
      </c>
      <c r="K10" s="7" t="s">
        <v>5433</v>
      </c>
      <c r="L10" s="7" t="s">
        <v>5433</v>
      </c>
      <c r="M10" t="b">
        <v>1</v>
      </c>
      <c r="O10">
        <v>2022</v>
      </c>
      <c r="Q10" t="s">
        <v>1413</v>
      </c>
    </row>
    <row r="11" spans="1:18" x14ac:dyDescent="0.3">
      <c r="A11" t="s">
        <v>3708</v>
      </c>
      <c r="B11" t="b">
        <v>1</v>
      </c>
      <c r="C11" t="s">
        <v>432</v>
      </c>
      <c r="D11" t="b">
        <v>1</v>
      </c>
      <c r="E11" t="s">
        <v>5075</v>
      </c>
      <c r="F11" t="s">
        <v>1564</v>
      </c>
      <c r="G11" t="s">
        <v>1317</v>
      </c>
      <c r="H11" t="b">
        <v>0</v>
      </c>
      <c r="J11"/>
      <c r="K11"/>
      <c r="L11"/>
      <c r="O11">
        <v>2021</v>
      </c>
      <c r="Q11" t="s">
        <v>1412</v>
      </c>
    </row>
    <row r="12" spans="1:18" x14ac:dyDescent="0.3">
      <c r="A12" t="s">
        <v>3709</v>
      </c>
      <c r="B12" t="b">
        <v>1</v>
      </c>
      <c r="C12" t="s">
        <v>1246</v>
      </c>
      <c r="D12" t="b">
        <v>1</v>
      </c>
      <c r="E12" t="s">
        <v>5076</v>
      </c>
      <c r="F12" t="s">
        <v>1566</v>
      </c>
      <c r="G12" t="s">
        <v>1319</v>
      </c>
      <c r="H12" t="b">
        <v>1</v>
      </c>
      <c r="I12" t="s">
        <v>5392</v>
      </c>
      <c r="J12" s="7">
        <v>3</v>
      </c>
      <c r="K12" s="7" t="s">
        <v>5408</v>
      </c>
      <c r="O12">
        <v>2024</v>
      </c>
      <c r="Q12" t="s">
        <v>1414</v>
      </c>
    </row>
    <row r="13" spans="1:18" x14ac:dyDescent="0.3">
      <c r="A13" t="s">
        <v>3710</v>
      </c>
      <c r="B13" t="b">
        <v>1</v>
      </c>
      <c r="C13" t="s">
        <v>427</v>
      </c>
      <c r="D13" t="b">
        <v>1</v>
      </c>
      <c r="E13" t="s">
        <v>5077</v>
      </c>
      <c r="F13" t="s">
        <v>1567</v>
      </c>
      <c r="G13" t="s">
        <v>854</v>
      </c>
      <c r="H13" t="b">
        <v>1</v>
      </c>
      <c r="I13" t="s">
        <v>5391</v>
      </c>
      <c r="J13" s="7">
        <v>2</v>
      </c>
      <c r="K13" s="7" t="s">
        <v>5497</v>
      </c>
      <c r="O13">
        <v>2022</v>
      </c>
      <c r="P13">
        <v>1</v>
      </c>
      <c r="Q13" t="s">
        <v>1415</v>
      </c>
    </row>
    <row r="14" spans="1:18" x14ac:dyDescent="0.3">
      <c r="A14" t="s">
        <v>3711</v>
      </c>
      <c r="B14" t="b">
        <v>1</v>
      </c>
      <c r="C14" t="s">
        <v>1247</v>
      </c>
      <c r="D14" t="b">
        <v>1</v>
      </c>
      <c r="E14" t="s">
        <v>5078</v>
      </c>
      <c r="F14" t="s">
        <v>1568</v>
      </c>
      <c r="G14" s="21" t="s">
        <v>1320</v>
      </c>
      <c r="H14" t="b">
        <v>0</v>
      </c>
      <c r="I14" t="s">
        <v>5388</v>
      </c>
      <c r="O14">
        <v>2024</v>
      </c>
      <c r="Q14" t="s">
        <v>1416</v>
      </c>
    </row>
    <row r="15" spans="1:18" x14ac:dyDescent="0.3">
      <c r="A15" t="s">
        <v>3712</v>
      </c>
      <c r="B15" t="b">
        <v>1</v>
      </c>
      <c r="C15" t="s">
        <v>394</v>
      </c>
      <c r="D15" t="b">
        <v>1</v>
      </c>
      <c r="E15" t="s">
        <v>5079</v>
      </c>
      <c r="F15" t="s">
        <v>1563</v>
      </c>
      <c r="G15" t="s">
        <v>1316</v>
      </c>
      <c r="H15" t="b">
        <v>1</v>
      </c>
      <c r="I15" t="s">
        <v>5388</v>
      </c>
      <c r="J15" s="7">
        <v>2</v>
      </c>
      <c r="K15" s="7" t="s">
        <v>5409</v>
      </c>
      <c r="O15">
        <v>2023</v>
      </c>
      <c r="Q15" t="s">
        <v>1411</v>
      </c>
    </row>
    <row r="16" spans="1:18" x14ac:dyDescent="0.3">
      <c r="A16" t="s">
        <v>3713</v>
      </c>
      <c r="B16" t="b">
        <v>1</v>
      </c>
      <c r="C16" s="40" t="s">
        <v>1243</v>
      </c>
      <c r="D16" t="b">
        <v>1</v>
      </c>
      <c r="E16" t="s">
        <v>5080</v>
      </c>
      <c r="F16" t="s">
        <v>1559</v>
      </c>
      <c r="G16" t="s">
        <v>1314</v>
      </c>
      <c r="H16" t="b">
        <v>1</v>
      </c>
      <c r="I16" t="s">
        <v>5393</v>
      </c>
      <c r="J16" s="7">
        <v>1</v>
      </c>
      <c r="K16" s="7" t="s">
        <v>5585</v>
      </c>
      <c r="L16" s="7" t="s">
        <v>5407</v>
      </c>
      <c r="M16" t="b">
        <v>1</v>
      </c>
      <c r="O16">
        <v>2023</v>
      </c>
      <c r="Q16" t="s">
        <v>1407</v>
      </c>
    </row>
    <row r="17" spans="1:17" x14ac:dyDescent="0.3">
      <c r="A17" t="s">
        <v>3714</v>
      </c>
      <c r="B17" t="b">
        <v>1</v>
      </c>
      <c r="C17" t="s">
        <v>1251</v>
      </c>
      <c r="D17" t="b">
        <v>1</v>
      </c>
      <c r="E17" t="s">
        <v>5081</v>
      </c>
      <c r="F17" t="s">
        <v>1574</v>
      </c>
      <c r="G17" t="s">
        <v>1325</v>
      </c>
      <c r="H17" t="b">
        <v>1</v>
      </c>
      <c r="J17" s="7">
        <v>1</v>
      </c>
      <c r="M17" t="b">
        <v>1</v>
      </c>
      <c r="O17">
        <v>2024</v>
      </c>
      <c r="Q17" t="s">
        <v>1422</v>
      </c>
    </row>
    <row r="18" spans="1:17" x14ac:dyDescent="0.3">
      <c r="A18" t="s">
        <v>3715</v>
      </c>
      <c r="B18" t="b">
        <v>1</v>
      </c>
      <c r="C18" s="40" t="s">
        <v>438</v>
      </c>
      <c r="D18" t="b">
        <v>1</v>
      </c>
      <c r="E18" t="s">
        <v>5082</v>
      </c>
      <c r="F18" t="s">
        <v>1575</v>
      </c>
      <c r="G18" t="s">
        <v>1326</v>
      </c>
      <c r="H18" t="b">
        <v>1</v>
      </c>
      <c r="J18" s="7">
        <v>1</v>
      </c>
      <c r="K18" s="7" t="s">
        <v>5438</v>
      </c>
      <c r="L18" s="7" t="s">
        <v>5407</v>
      </c>
      <c r="M18" t="b">
        <v>1</v>
      </c>
      <c r="O18">
        <v>2021</v>
      </c>
      <c r="P18">
        <v>16</v>
      </c>
      <c r="Q18" t="s">
        <v>1423</v>
      </c>
    </row>
    <row r="19" spans="1:17" x14ac:dyDescent="0.3">
      <c r="A19" t="s">
        <v>3716</v>
      </c>
      <c r="B19" t="b">
        <v>1</v>
      </c>
      <c r="C19" t="s">
        <v>1249</v>
      </c>
      <c r="D19" t="b">
        <v>1</v>
      </c>
      <c r="E19" t="s">
        <v>5083</v>
      </c>
      <c r="F19" t="s">
        <v>1570</v>
      </c>
      <c r="G19" t="s">
        <v>1322</v>
      </c>
      <c r="H19" t="b">
        <v>1</v>
      </c>
      <c r="J19" s="7">
        <v>3</v>
      </c>
      <c r="K19" s="7" t="s">
        <v>5407</v>
      </c>
      <c r="O19">
        <v>2024</v>
      </c>
      <c r="P19">
        <v>1</v>
      </c>
      <c r="Q19" t="s">
        <v>1418</v>
      </c>
    </row>
    <row r="20" spans="1:17" x14ac:dyDescent="0.3">
      <c r="A20" t="s">
        <v>3717</v>
      </c>
      <c r="B20" t="b">
        <v>1</v>
      </c>
      <c r="C20" t="s">
        <v>1252</v>
      </c>
      <c r="D20" t="b">
        <v>0</v>
      </c>
      <c r="E20" t="s">
        <v>5084</v>
      </c>
      <c r="F20" t="s">
        <v>1576</v>
      </c>
      <c r="G20" t="s">
        <v>1327</v>
      </c>
      <c r="J20"/>
      <c r="K20"/>
      <c r="L20"/>
      <c r="O20">
        <v>2023</v>
      </c>
      <c r="Q20" t="s">
        <v>1424</v>
      </c>
    </row>
    <row r="21" spans="1:17" x14ac:dyDescent="0.3">
      <c r="A21" t="s">
        <v>3718</v>
      </c>
      <c r="B21" t="b">
        <v>1</v>
      </c>
      <c r="C21" t="s">
        <v>1250</v>
      </c>
      <c r="D21" t="b">
        <v>1</v>
      </c>
      <c r="E21" t="s">
        <v>5085</v>
      </c>
      <c r="F21" t="s">
        <v>1573</v>
      </c>
      <c r="G21" t="s">
        <v>1324</v>
      </c>
      <c r="H21" t="b">
        <v>1</v>
      </c>
      <c r="I21" t="s">
        <v>5392</v>
      </c>
      <c r="J21" s="7">
        <v>3</v>
      </c>
      <c r="K21" s="7" t="s">
        <v>5410</v>
      </c>
      <c r="O21">
        <v>2023</v>
      </c>
      <c r="Q21" t="s">
        <v>1421</v>
      </c>
    </row>
    <row r="22" spans="1:17" x14ac:dyDescent="0.3">
      <c r="A22" t="s">
        <v>3719</v>
      </c>
      <c r="B22" t="b">
        <v>1</v>
      </c>
      <c r="C22" t="s">
        <v>489</v>
      </c>
      <c r="D22" t="b">
        <v>0</v>
      </c>
      <c r="E22" t="s">
        <v>5086</v>
      </c>
      <c r="F22" t="s">
        <v>1578</v>
      </c>
      <c r="G22" t="s">
        <v>1329</v>
      </c>
      <c r="J22"/>
      <c r="K22"/>
      <c r="L22"/>
      <c r="O22">
        <v>2021</v>
      </c>
      <c r="P22">
        <v>5</v>
      </c>
      <c r="Q22" t="s">
        <v>1426</v>
      </c>
    </row>
    <row r="23" spans="1:17" x14ac:dyDescent="0.3">
      <c r="A23" t="s">
        <v>3720</v>
      </c>
      <c r="B23" t="b">
        <v>1</v>
      </c>
      <c r="C23" t="s">
        <v>1258</v>
      </c>
      <c r="D23" t="b">
        <v>1</v>
      </c>
      <c r="E23" t="s">
        <v>5087</v>
      </c>
      <c r="F23" t="s">
        <v>1588</v>
      </c>
      <c r="G23" t="s">
        <v>1333</v>
      </c>
      <c r="H23" t="b">
        <v>1</v>
      </c>
      <c r="J23" s="7">
        <v>1</v>
      </c>
      <c r="K23" s="7" t="s">
        <v>5586</v>
      </c>
      <c r="L23" s="7" t="s">
        <v>5595</v>
      </c>
      <c r="M23" t="b">
        <v>1</v>
      </c>
      <c r="O23">
        <v>2023</v>
      </c>
      <c r="P23">
        <v>4</v>
      </c>
      <c r="Q23" t="s">
        <v>1436</v>
      </c>
    </row>
    <row r="24" spans="1:17" x14ac:dyDescent="0.3">
      <c r="A24" t="s">
        <v>3721</v>
      </c>
      <c r="B24" t="b">
        <v>1</v>
      </c>
      <c r="C24" t="s">
        <v>455</v>
      </c>
      <c r="D24" t="b">
        <v>1</v>
      </c>
      <c r="E24" t="s">
        <v>5088</v>
      </c>
      <c r="F24" t="s">
        <v>1579</v>
      </c>
      <c r="G24" t="s">
        <v>878</v>
      </c>
      <c r="H24" t="b">
        <v>1</v>
      </c>
      <c r="I24" t="s">
        <v>5392</v>
      </c>
      <c r="J24" s="7">
        <v>3</v>
      </c>
      <c r="K24" s="7" t="s">
        <v>5419</v>
      </c>
      <c r="O24">
        <v>2021</v>
      </c>
      <c r="P24">
        <v>2</v>
      </c>
      <c r="Q24" t="s">
        <v>1427</v>
      </c>
    </row>
    <row r="25" spans="1:17" x14ac:dyDescent="0.3">
      <c r="A25" t="s">
        <v>3722</v>
      </c>
      <c r="B25" t="b">
        <v>1</v>
      </c>
      <c r="C25" t="s">
        <v>605</v>
      </c>
      <c r="D25" t="b">
        <v>1</v>
      </c>
      <c r="E25" t="s">
        <v>5089</v>
      </c>
      <c r="F25" t="s">
        <v>1620</v>
      </c>
      <c r="G25" t="s">
        <v>1023</v>
      </c>
      <c r="H25" t="b">
        <v>1</v>
      </c>
      <c r="I25" t="s">
        <v>5388</v>
      </c>
      <c r="J25" s="7">
        <v>1</v>
      </c>
      <c r="K25" s="7" t="s">
        <v>5411</v>
      </c>
      <c r="L25" s="7" t="s">
        <v>5407</v>
      </c>
      <c r="M25" t="b">
        <v>1</v>
      </c>
      <c r="O25">
        <v>2021</v>
      </c>
      <c r="P25">
        <v>1</v>
      </c>
      <c r="Q25" t="s">
        <v>1476</v>
      </c>
    </row>
    <row r="26" spans="1:17" x14ac:dyDescent="0.3">
      <c r="A26" t="s">
        <v>3723</v>
      </c>
      <c r="B26" t="b">
        <v>1</v>
      </c>
      <c r="C26" t="s">
        <v>1254</v>
      </c>
      <c r="D26" t="b">
        <v>0</v>
      </c>
      <c r="E26" t="s">
        <v>5090</v>
      </c>
      <c r="F26" t="s">
        <v>1581</v>
      </c>
      <c r="G26" t="s">
        <v>1330</v>
      </c>
      <c r="J26"/>
      <c r="K26"/>
      <c r="L26"/>
      <c r="O26">
        <v>2024</v>
      </c>
      <c r="Q26" t="s">
        <v>1429</v>
      </c>
    </row>
    <row r="27" spans="1:17" x14ac:dyDescent="0.3">
      <c r="A27" t="s">
        <v>3724</v>
      </c>
      <c r="B27" t="b">
        <v>1</v>
      </c>
      <c r="C27" t="s">
        <v>1296</v>
      </c>
      <c r="D27" t="b">
        <v>0</v>
      </c>
      <c r="E27" t="s">
        <v>5091</v>
      </c>
      <c r="F27" t="s">
        <v>1643</v>
      </c>
      <c r="G27" t="s">
        <v>1378</v>
      </c>
      <c r="J27"/>
      <c r="K27"/>
      <c r="L27"/>
      <c r="O27">
        <v>2024</v>
      </c>
      <c r="Q27" t="s">
        <v>1509</v>
      </c>
    </row>
    <row r="28" spans="1:17" x14ac:dyDescent="0.3">
      <c r="A28" t="s">
        <v>3725</v>
      </c>
      <c r="B28" t="b">
        <v>1</v>
      </c>
      <c r="C28" s="40" t="s">
        <v>509</v>
      </c>
      <c r="D28" t="b">
        <v>1</v>
      </c>
      <c r="E28" t="s">
        <v>5092</v>
      </c>
      <c r="F28" t="s">
        <v>1591</v>
      </c>
      <c r="G28" t="s">
        <v>1336</v>
      </c>
      <c r="H28" t="b">
        <v>1</v>
      </c>
      <c r="I28" t="s">
        <v>5392</v>
      </c>
      <c r="J28" s="7">
        <v>1</v>
      </c>
      <c r="K28" s="7" t="s">
        <v>5412</v>
      </c>
      <c r="L28" s="7" t="s">
        <v>5407</v>
      </c>
      <c r="M28" t="b">
        <v>1</v>
      </c>
      <c r="O28">
        <v>2024</v>
      </c>
      <c r="P28">
        <v>3</v>
      </c>
      <c r="Q28" t="s">
        <v>1439</v>
      </c>
    </row>
    <row r="29" spans="1:17" x14ac:dyDescent="0.3">
      <c r="A29" t="s">
        <v>3726</v>
      </c>
      <c r="B29" t="b">
        <v>1</v>
      </c>
      <c r="C29" t="s">
        <v>1248</v>
      </c>
      <c r="D29" t="b">
        <v>1</v>
      </c>
      <c r="E29" t="s">
        <v>5093</v>
      </c>
      <c r="F29" t="s">
        <v>1569</v>
      </c>
      <c r="G29" t="s">
        <v>1321</v>
      </c>
      <c r="H29" t="b">
        <v>0</v>
      </c>
      <c r="J29"/>
      <c r="K29"/>
      <c r="L29"/>
      <c r="O29">
        <v>2022</v>
      </c>
      <c r="P29">
        <v>2</v>
      </c>
      <c r="Q29" t="s">
        <v>1417</v>
      </c>
    </row>
    <row r="30" spans="1:17" x14ac:dyDescent="0.3">
      <c r="A30" t="s">
        <v>3727</v>
      </c>
      <c r="B30" t="b">
        <v>1</v>
      </c>
      <c r="C30" t="s">
        <v>1269</v>
      </c>
      <c r="D30" t="b">
        <v>1</v>
      </c>
      <c r="E30" t="s">
        <v>5094</v>
      </c>
      <c r="F30" t="s">
        <v>1603</v>
      </c>
      <c r="G30" t="s">
        <v>913</v>
      </c>
      <c r="H30" t="b">
        <v>1</v>
      </c>
      <c r="I30" t="s">
        <v>5395</v>
      </c>
      <c r="J30" s="7">
        <v>3</v>
      </c>
      <c r="K30" s="7" t="s">
        <v>5407</v>
      </c>
      <c r="O30">
        <v>2020</v>
      </c>
      <c r="P30">
        <v>2</v>
      </c>
      <c r="Q30" t="s">
        <v>1455</v>
      </c>
    </row>
    <row r="31" spans="1:17" x14ac:dyDescent="0.3">
      <c r="A31" t="s">
        <v>3728</v>
      </c>
      <c r="B31" t="b">
        <v>1</v>
      </c>
      <c r="C31" s="40" t="s">
        <v>408</v>
      </c>
      <c r="D31" t="b">
        <v>1</v>
      </c>
      <c r="E31" t="s">
        <v>5095</v>
      </c>
      <c r="F31" t="s">
        <v>1599</v>
      </c>
      <c r="G31" t="s">
        <v>838</v>
      </c>
      <c r="H31" t="b">
        <v>1</v>
      </c>
      <c r="I31" t="s">
        <v>5388</v>
      </c>
      <c r="J31" s="7">
        <v>1</v>
      </c>
      <c r="K31" s="7" t="s">
        <v>5413</v>
      </c>
      <c r="L31" s="7" t="s">
        <v>5407</v>
      </c>
      <c r="M31" t="b">
        <v>1</v>
      </c>
      <c r="O31">
        <v>2024</v>
      </c>
      <c r="P31">
        <v>4</v>
      </c>
      <c r="Q31" t="s">
        <v>1450</v>
      </c>
    </row>
    <row r="32" spans="1:17" x14ac:dyDescent="0.3">
      <c r="A32" t="s">
        <v>3729</v>
      </c>
      <c r="B32" t="b">
        <v>1</v>
      </c>
      <c r="C32" t="s">
        <v>446</v>
      </c>
      <c r="D32" t="b">
        <v>1</v>
      </c>
      <c r="E32" t="s">
        <v>5096</v>
      </c>
      <c r="F32" t="s">
        <v>1571</v>
      </c>
      <c r="G32" t="s">
        <v>869</v>
      </c>
      <c r="H32" t="b">
        <v>0</v>
      </c>
      <c r="O32">
        <v>2023</v>
      </c>
      <c r="P32">
        <v>8</v>
      </c>
      <c r="Q32" t="s">
        <v>1419</v>
      </c>
    </row>
    <row r="33" spans="1:17" x14ac:dyDescent="0.3">
      <c r="A33" t="s">
        <v>3730</v>
      </c>
      <c r="B33" t="b">
        <v>1</v>
      </c>
      <c r="C33" t="s">
        <v>1253</v>
      </c>
      <c r="D33" t="b">
        <v>1</v>
      </c>
      <c r="E33" t="s">
        <v>5097</v>
      </c>
      <c r="F33" t="s">
        <v>1577</v>
      </c>
      <c r="G33" t="s">
        <v>1328</v>
      </c>
      <c r="H33" t="b">
        <v>0</v>
      </c>
      <c r="J33"/>
      <c r="K33"/>
      <c r="L33"/>
      <c r="O33">
        <v>2023</v>
      </c>
      <c r="Q33" t="s">
        <v>1425</v>
      </c>
    </row>
    <row r="34" spans="1:17" x14ac:dyDescent="0.3">
      <c r="A34" t="s">
        <v>3731</v>
      </c>
      <c r="B34" t="b">
        <v>1</v>
      </c>
      <c r="C34" t="s">
        <v>401</v>
      </c>
      <c r="D34" t="b">
        <v>1</v>
      </c>
      <c r="E34" t="s">
        <v>5098</v>
      </c>
      <c r="F34" t="s">
        <v>1561</v>
      </c>
      <c r="G34" t="s">
        <v>831</v>
      </c>
      <c r="H34" t="b">
        <v>1</v>
      </c>
      <c r="I34" t="s">
        <v>5388</v>
      </c>
      <c r="J34" s="7">
        <v>1</v>
      </c>
      <c r="K34" s="7" t="s">
        <v>5414</v>
      </c>
      <c r="L34" s="7" t="s">
        <v>5595</v>
      </c>
      <c r="M34" t="b">
        <v>1</v>
      </c>
      <c r="O34">
        <v>2021</v>
      </c>
      <c r="P34">
        <v>20</v>
      </c>
      <c r="Q34" t="s">
        <v>1409</v>
      </c>
    </row>
    <row r="35" spans="1:17" x14ac:dyDescent="0.3">
      <c r="A35" t="s">
        <v>3732</v>
      </c>
      <c r="B35" t="b">
        <v>1</v>
      </c>
      <c r="C35" s="40" t="s">
        <v>1255</v>
      </c>
      <c r="D35" t="b">
        <v>1</v>
      </c>
      <c r="E35" t="s">
        <v>5099</v>
      </c>
      <c r="F35" t="s">
        <v>1582</v>
      </c>
      <c r="G35" t="s">
        <v>1331</v>
      </c>
      <c r="H35" t="b">
        <v>1</v>
      </c>
      <c r="J35" s="7">
        <v>1</v>
      </c>
      <c r="K35" s="7" t="s">
        <v>5415</v>
      </c>
      <c r="L35" s="7" t="s">
        <v>5407</v>
      </c>
      <c r="M35" t="b">
        <v>1</v>
      </c>
      <c r="O35">
        <v>2024</v>
      </c>
      <c r="Q35" t="s">
        <v>1430</v>
      </c>
    </row>
    <row r="36" spans="1:17" x14ac:dyDescent="0.3">
      <c r="A36" t="s">
        <v>3733</v>
      </c>
      <c r="B36" t="b">
        <v>1</v>
      </c>
      <c r="C36" s="40" t="s">
        <v>453</v>
      </c>
      <c r="D36" t="b">
        <v>1</v>
      </c>
      <c r="E36" t="s">
        <v>5100</v>
      </c>
      <c r="F36" t="s">
        <v>1586</v>
      </c>
      <c r="G36" t="s">
        <v>876</v>
      </c>
      <c r="H36" t="b">
        <v>1</v>
      </c>
      <c r="I36" t="s">
        <v>5388</v>
      </c>
      <c r="J36" s="7">
        <v>3</v>
      </c>
      <c r="K36" s="7" t="s">
        <v>5410</v>
      </c>
      <c r="L36" s="7" t="s">
        <v>5407</v>
      </c>
      <c r="M36" t="b">
        <v>1</v>
      </c>
      <c r="O36">
        <v>2023</v>
      </c>
      <c r="P36">
        <v>8</v>
      </c>
      <c r="Q36" t="s">
        <v>1434</v>
      </c>
    </row>
    <row r="37" spans="1:17" x14ac:dyDescent="0.3">
      <c r="A37" t="s">
        <v>3734</v>
      </c>
      <c r="B37" t="b">
        <v>1</v>
      </c>
      <c r="C37" t="s">
        <v>440</v>
      </c>
      <c r="D37" t="b">
        <v>0</v>
      </c>
      <c r="E37" t="s">
        <v>5101</v>
      </c>
      <c r="F37" t="s">
        <v>1572</v>
      </c>
      <c r="G37" t="s">
        <v>1323</v>
      </c>
      <c r="J37"/>
      <c r="K37"/>
      <c r="L37"/>
      <c r="O37">
        <v>2024</v>
      </c>
      <c r="Q37" t="s">
        <v>1420</v>
      </c>
    </row>
    <row r="38" spans="1:17" x14ac:dyDescent="0.3">
      <c r="A38" t="s">
        <v>3735</v>
      </c>
      <c r="B38" t="b">
        <v>1</v>
      </c>
      <c r="C38" t="s">
        <v>1272</v>
      </c>
      <c r="D38" t="b">
        <v>0</v>
      </c>
      <c r="E38" t="s">
        <v>5102</v>
      </c>
      <c r="F38" t="s">
        <v>1606</v>
      </c>
      <c r="G38" t="s">
        <v>1349</v>
      </c>
      <c r="J38"/>
      <c r="K38"/>
      <c r="L38"/>
      <c r="O38">
        <v>2023</v>
      </c>
      <c r="Q38" t="s">
        <v>1458</v>
      </c>
    </row>
    <row r="39" spans="1:17" x14ac:dyDescent="0.3">
      <c r="A39" t="s">
        <v>3736</v>
      </c>
      <c r="B39" t="b">
        <v>1</v>
      </c>
      <c r="C39" t="s">
        <v>525</v>
      </c>
      <c r="D39" t="b">
        <v>1</v>
      </c>
      <c r="E39" t="s">
        <v>5103</v>
      </c>
      <c r="F39" t="s">
        <v>785</v>
      </c>
      <c r="G39" t="s">
        <v>1363</v>
      </c>
      <c r="H39" t="b">
        <v>1</v>
      </c>
      <c r="I39" t="s">
        <v>5388</v>
      </c>
      <c r="J39" s="7">
        <v>3</v>
      </c>
      <c r="K39" s="7" t="s">
        <v>5416</v>
      </c>
      <c r="O39">
        <v>2023</v>
      </c>
      <c r="Q39" t="s">
        <v>1477</v>
      </c>
    </row>
    <row r="40" spans="1:17" x14ac:dyDescent="0.3">
      <c r="A40" t="s">
        <v>3737</v>
      </c>
      <c r="B40" t="b">
        <v>1</v>
      </c>
      <c r="C40" t="s">
        <v>1257</v>
      </c>
      <c r="D40" t="b">
        <v>1</v>
      </c>
      <c r="E40" t="s">
        <v>5104</v>
      </c>
      <c r="F40" t="s">
        <v>1587</v>
      </c>
      <c r="G40" t="s">
        <v>877</v>
      </c>
      <c r="H40" t="b">
        <v>1</v>
      </c>
      <c r="I40" t="s">
        <v>5388</v>
      </c>
      <c r="J40" s="7">
        <v>1</v>
      </c>
      <c r="K40" s="7" t="s">
        <v>5417</v>
      </c>
      <c r="L40" s="7" t="s">
        <v>5596</v>
      </c>
      <c r="M40" t="b">
        <v>1</v>
      </c>
      <c r="O40">
        <v>2020</v>
      </c>
      <c r="P40">
        <v>5</v>
      </c>
      <c r="Q40" t="s">
        <v>1435</v>
      </c>
    </row>
    <row r="41" spans="1:17" x14ac:dyDescent="0.3">
      <c r="A41" t="s">
        <v>3738</v>
      </c>
      <c r="B41" t="b">
        <v>1</v>
      </c>
      <c r="C41" t="s">
        <v>1259</v>
      </c>
      <c r="D41" t="b">
        <v>1</v>
      </c>
      <c r="E41" t="s">
        <v>5105</v>
      </c>
      <c r="F41" t="s">
        <v>1589</v>
      </c>
      <c r="G41" t="s">
        <v>1334</v>
      </c>
      <c r="H41" t="b">
        <v>1</v>
      </c>
      <c r="I41" t="s">
        <v>5392</v>
      </c>
      <c r="J41" s="7">
        <v>3</v>
      </c>
      <c r="K41" s="7" t="s">
        <v>5410</v>
      </c>
      <c r="O41">
        <v>2023</v>
      </c>
      <c r="Q41" t="s">
        <v>1437</v>
      </c>
    </row>
    <row r="42" spans="1:17" x14ac:dyDescent="0.3">
      <c r="A42" t="s">
        <v>3739</v>
      </c>
      <c r="B42" t="b">
        <v>1</v>
      </c>
      <c r="C42" t="s">
        <v>1278</v>
      </c>
      <c r="D42" t="b">
        <v>0</v>
      </c>
      <c r="E42" t="s">
        <v>5106</v>
      </c>
      <c r="F42" t="s">
        <v>1610</v>
      </c>
      <c r="G42" t="s">
        <v>1356</v>
      </c>
      <c r="J42"/>
      <c r="K42"/>
      <c r="L42"/>
      <c r="O42">
        <v>2023</v>
      </c>
      <c r="Q42" t="s">
        <v>1465</v>
      </c>
    </row>
    <row r="43" spans="1:17" x14ac:dyDescent="0.3">
      <c r="A43" t="s">
        <v>3740</v>
      </c>
      <c r="B43" t="b">
        <v>1</v>
      </c>
      <c r="C43" t="s">
        <v>463</v>
      </c>
      <c r="D43" t="b">
        <v>0</v>
      </c>
      <c r="E43" t="s">
        <v>5107</v>
      </c>
      <c r="F43" t="s">
        <v>1590</v>
      </c>
      <c r="G43" t="s">
        <v>1335</v>
      </c>
      <c r="J43"/>
      <c r="K43"/>
      <c r="L43"/>
      <c r="O43">
        <v>2021</v>
      </c>
      <c r="P43">
        <v>6</v>
      </c>
      <c r="Q43" t="s">
        <v>1438</v>
      </c>
    </row>
    <row r="44" spans="1:17" x14ac:dyDescent="0.3">
      <c r="A44" t="s">
        <v>3741</v>
      </c>
      <c r="B44" t="b">
        <v>1</v>
      </c>
      <c r="C44" t="s">
        <v>1260</v>
      </c>
      <c r="D44" t="b">
        <v>1</v>
      </c>
      <c r="E44" t="s">
        <v>5108</v>
      </c>
      <c r="F44" t="s">
        <v>1592</v>
      </c>
      <c r="G44" t="s">
        <v>1337</v>
      </c>
      <c r="H44" t="b">
        <v>0</v>
      </c>
      <c r="J44"/>
      <c r="K44"/>
      <c r="L44"/>
      <c r="O44">
        <v>2023</v>
      </c>
      <c r="Q44" t="s">
        <v>1441</v>
      </c>
    </row>
    <row r="45" spans="1:17" x14ac:dyDescent="0.3">
      <c r="A45" t="s">
        <v>3742</v>
      </c>
      <c r="B45" t="b">
        <v>1</v>
      </c>
      <c r="C45" t="s">
        <v>1264</v>
      </c>
      <c r="D45" t="b">
        <v>1</v>
      </c>
      <c r="E45" t="s">
        <v>5109</v>
      </c>
      <c r="F45" t="s">
        <v>785</v>
      </c>
      <c r="G45" t="s">
        <v>1343</v>
      </c>
      <c r="H45" t="b">
        <v>1</v>
      </c>
      <c r="I45" t="s">
        <v>5388</v>
      </c>
      <c r="J45" s="7">
        <v>3</v>
      </c>
      <c r="K45" s="7" t="s">
        <v>5407</v>
      </c>
      <c r="O45">
        <v>2023</v>
      </c>
      <c r="Q45" t="s">
        <v>1447</v>
      </c>
    </row>
    <row r="46" spans="1:17" x14ac:dyDescent="0.3">
      <c r="A46" t="s">
        <v>3743</v>
      </c>
      <c r="B46" t="b">
        <v>1</v>
      </c>
      <c r="C46" t="s">
        <v>635</v>
      </c>
      <c r="D46" t="b">
        <v>0</v>
      </c>
      <c r="E46" t="s">
        <v>5110</v>
      </c>
      <c r="F46" t="s">
        <v>1593</v>
      </c>
      <c r="G46" t="s">
        <v>1338</v>
      </c>
      <c r="J46"/>
      <c r="K46"/>
      <c r="L46"/>
      <c r="O46">
        <v>2021</v>
      </c>
      <c r="Q46" t="s">
        <v>1442</v>
      </c>
    </row>
    <row r="47" spans="1:17" x14ac:dyDescent="0.3">
      <c r="A47" t="s">
        <v>3744</v>
      </c>
      <c r="B47" t="b">
        <v>1</v>
      </c>
      <c r="C47" t="s">
        <v>1256</v>
      </c>
      <c r="D47" t="b">
        <v>1</v>
      </c>
      <c r="E47" t="s">
        <v>5111</v>
      </c>
      <c r="F47" t="s">
        <v>1584</v>
      </c>
      <c r="G47" t="s">
        <v>1332</v>
      </c>
      <c r="H47" t="b">
        <v>0</v>
      </c>
      <c r="J47"/>
      <c r="K47"/>
      <c r="L47"/>
      <c r="O47">
        <v>2024</v>
      </c>
      <c r="Q47" t="s">
        <v>1432</v>
      </c>
    </row>
    <row r="48" spans="1:17" x14ac:dyDescent="0.3">
      <c r="A48" t="s">
        <v>3745</v>
      </c>
      <c r="B48" t="b">
        <v>1</v>
      </c>
      <c r="C48" t="s">
        <v>444</v>
      </c>
      <c r="D48" t="b">
        <v>0</v>
      </c>
      <c r="E48" t="s">
        <v>5112</v>
      </c>
      <c r="F48" t="s">
        <v>1585</v>
      </c>
      <c r="G48" t="s">
        <v>867</v>
      </c>
      <c r="J48"/>
      <c r="K48"/>
      <c r="L48"/>
      <c r="O48">
        <v>2021</v>
      </c>
      <c r="P48">
        <v>98</v>
      </c>
      <c r="Q48" t="s">
        <v>1433</v>
      </c>
    </row>
    <row r="49" spans="1:17" x14ac:dyDescent="0.3">
      <c r="A49" t="s">
        <v>3746</v>
      </c>
      <c r="B49" t="b">
        <v>1</v>
      </c>
      <c r="C49" s="40" t="s">
        <v>1263</v>
      </c>
      <c r="D49" t="b">
        <v>1</v>
      </c>
      <c r="E49" t="s">
        <v>5113</v>
      </c>
      <c r="F49" t="s">
        <v>1596</v>
      </c>
      <c r="G49" t="s">
        <v>1342</v>
      </c>
      <c r="H49" t="b">
        <v>1</v>
      </c>
      <c r="I49" t="s">
        <v>5388</v>
      </c>
      <c r="J49" s="7">
        <v>1</v>
      </c>
      <c r="K49" s="7" t="s">
        <v>5418</v>
      </c>
      <c r="L49" s="7" t="s">
        <v>5407</v>
      </c>
      <c r="M49" t="b">
        <v>1</v>
      </c>
      <c r="O49">
        <v>2023</v>
      </c>
      <c r="Q49" t="s">
        <v>1446</v>
      </c>
    </row>
    <row r="50" spans="1:17" x14ac:dyDescent="0.3">
      <c r="A50" t="s">
        <v>3747</v>
      </c>
      <c r="B50" t="b">
        <v>1</v>
      </c>
      <c r="C50" t="s">
        <v>1267</v>
      </c>
      <c r="D50" t="b">
        <v>1</v>
      </c>
      <c r="E50" t="s">
        <v>5114</v>
      </c>
      <c r="F50" t="s">
        <v>1601</v>
      </c>
      <c r="G50" t="s">
        <v>1346</v>
      </c>
      <c r="H50" t="b">
        <v>1</v>
      </c>
      <c r="I50" t="s">
        <v>5389</v>
      </c>
      <c r="J50" s="7">
        <v>1</v>
      </c>
      <c r="K50" s="7" t="s">
        <v>5407</v>
      </c>
      <c r="L50" s="7" t="s">
        <v>5445</v>
      </c>
      <c r="M50" t="b">
        <v>1</v>
      </c>
      <c r="O50">
        <v>2023</v>
      </c>
      <c r="P50">
        <v>1</v>
      </c>
      <c r="Q50" t="s">
        <v>1453</v>
      </c>
    </row>
    <row r="51" spans="1:17" x14ac:dyDescent="0.3">
      <c r="A51" t="s">
        <v>3748</v>
      </c>
      <c r="B51" t="b">
        <v>1</v>
      </c>
      <c r="C51" t="s">
        <v>425</v>
      </c>
      <c r="D51" t="b">
        <v>1</v>
      </c>
      <c r="E51" t="s">
        <v>5115</v>
      </c>
      <c r="F51" t="s">
        <v>1580</v>
      </c>
      <c r="G51" t="s">
        <v>852</v>
      </c>
      <c r="H51" t="b">
        <v>0</v>
      </c>
      <c r="J51"/>
      <c r="K51"/>
      <c r="L51"/>
      <c r="O51">
        <v>2022</v>
      </c>
      <c r="P51">
        <v>13</v>
      </c>
      <c r="Q51" t="s">
        <v>1428</v>
      </c>
    </row>
    <row r="52" spans="1:17" x14ac:dyDescent="0.3">
      <c r="A52" t="s">
        <v>3749</v>
      </c>
      <c r="B52" t="b">
        <v>1</v>
      </c>
      <c r="C52" s="40" t="s">
        <v>1271</v>
      </c>
      <c r="D52" t="b">
        <v>1</v>
      </c>
      <c r="E52" t="s">
        <v>5116</v>
      </c>
      <c r="F52" t="s">
        <v>1605</v>
      </c>
      <c r="G52" t="s">
        <v>1348</v>
      </c>
      <c r="H52" t="b">
        <v>1</v>
      </c>
      <c r="J52" s="7">
        <v>1</v>
      </c>
      <c r="K52" s="7" t="s">
        <v>5407</v>
      </c>
      <c r="L52" s="7" t="s">
        <v>5407</v>
      </c>
      <c r="M52" t="b">
        <v>1</v>
      </c>
      <c r="O52">
        <v>2022</v>
      </c>
      <c r="Q52" t="s">
        <v>1457</v>
      </c>
    </row>
    <row r="53" spans="1:17" x14ac:dyDescent="0.3">
      <c r="A53" t="s">
        <v>3750</v>
      </c>
      <c r="B53" t="b">
        <v>1</v>
      </c>
      <c r="C53" s="40" t="s">
        <v>415</v>
      </c>
      <c r="D53" t="b">
        <v>1</v>
      </c>
      <c r="E53" t="s">
        <v>5117</v>
      </c>
      <c r="F53" t="s">
        <v>1612</v>
      </c>
      <c r="G53" t="s">
        <v>845</v>
      </c>
      <c r="H53" t="b">
        <v>1</v>
      </c>
      <c r="I53" t="s">
        <v>5388</v>
      </c>
      <c r="J53" s="7">
        <v>1</v>
      </c>
      <c r="K53" s="7" t="s">
        <v>5420</v>
      </c>
      <c r="L53" s="7" t="s">
        <v>5407</v>
      </c>
      <c r="M53" t="b">
        <v>1</v>
      </c>
      <c r="O53">
        <v>2023</v>
      </c>
      <c r="P53">
        <v>2</v>
      </c>
      <c r="Q53" t="s">
        <v>1467</v>
      </c>
    </row>
    <row r="54" spans="1:17" x14ac:dyDescent="0.3">
      <c r="A54" t="s">
        <v>3751</v>
      </c>
      <c r="B54" t="b">
        <v>1</v>
      </c>
      <c r="C54" t="s">
        <v>1261</v>
      </c>
      <c r="D54" t="b">
        <v>1</v>
      </c>
      <c r="E54" t="s">
        <v>5118</v>
      </c>
      <c r="F54" t="s">
        <v>1594</v>
      </c>
      <c r="G54" t="s">
        <v>1339</v>
      </c>
      <c r="H54" t="b">
        <v>1</v>
      </c>
      <c r="I54" t="s">
        <v>5390</v>
      </c>
      <c r="J54" s="7">
        <v>3</v>
      </c>
      <c r="K54" s="7" t="s">
        <v>5421</v>
      </c>
      <c r="O54">
        <v>2022</v>
      </c>
      <c r="Q54" t="s">
        <v>1443</v>
      </c>
    </row>
    <row r="55" spans="1:17" x14ac:dyDescent="0.3">
      <c r="A55" t="s">
        <v>3752</v>
      </c>
      <c r="B55" t="b">
        <v>1</v>
      </c>
      <c r="C55" t="s">
        <v>576</v>
      </c>
      <c r="D55" t="b">
        <v>0</v>
      </c>
      <c r="E55" t="s">
        <v>5119</v>
      </c>
      <c r="F55" t="s">
        <v>1600</v>
      </c>
      <c r="G55" t="s">
        <v>995</v>
      </c>
      <c r="J55"/>
      <c r="K55"/>
      <c r="L55"/>
      <c r="O55">
        <v>2022</v>
      </c>
      <c r="P55">
        <v>2</v>
      </c>
      <c r="Q55" t="s">
        <v>1451</v>
      </c>
    </row>
    <row r="56" spans="1:17" x14ac:dyDescent="0.3">
      <c r="A56" t="s">
        <v>3753</v>
      </c>
      <c r="B56" t="b">
        <v>1</v>
      </c>
      <c r="C56" t="s">
        <v>1262</v>
      </c>
      <c r="D56" t="b">
        <v>0</v>
      </c>
      <c r="E56" t="s">
        <v>5120</v>
      </c>
      <c r="F56" t="s">
        <v>1595</v>
      </c>
      <c r="G56" t="s">
        <v>1341</v>
      </c>
      <c r="J56"/>
      <c r="K56"/>
      <c r="L56"/>
      <c r="O56">
        <v>2023</v>
      </c>
      <c r="Q56" t="s">
        <v>1445</v>
      </c>
    </row>
    <row r="57" spans="1:17" x14ac:dyDescent="0.3">
      <c r="A57" t="s">
        <v>3754</v>
      </c>
      <c r="B57" t="b">
        <v>1</v>
      </c>
      <c r="C57" t="s">
        <v>1293</v>
      </c>
      <c r="D57" t="b">
        <v>1</v>
      </c>
      <c r="E57" t="s">
        <v>5121</v>
      </c>
      <c r="F57" t="s">
        <v>1634</v>
      </c>
      <c r="G57" t="s">
        <v>1374</v>
      </c>
      <c r="H57" t="b">
        <v>1</v>
      </c>
      <c r="J57" s="7">
        <v>3</v>
      </c>
      <c r="K57" s="7" t="s">
        <v>5407</v>
      </c>
      <c r="O57">
        <v>2024</v>
      </c>
      <c r="Q57" t="s">
        <v>1497</v>
      </c>
    </row>
    <row r="58" spans="1:17" x14ac:dyDescent="0.3">
      <c r="A58" t="s">
        <v>3755</v>
      </c>
      <c r="B58" t="b">
        <v>1</v>
      </c>
      <c r="C58" s="40" t="s">
        <v>1286</v>
      </c>
      <c r="D58" t="b">
        <v>1</v>
      </c>
      <c r="E58" t="s">
        <v>5122</v>
      </c>
      <c r="F58" t="s">
        <v>1626</v>
      </c>
      <c r="G58" t="s">
        <v>1368</v>
      </c>
      <c r="H58" t="b">
        <v>1</v>
      </c>
      <c r="I58" t="s">
        <v>5390</v>
      </c>
      <c r="J58" s="7">
        <v>1</v>
      </c>
      <c r="K58" s="7" t="s">
        <v>5422</v>
      </c>
      <c r="L58" s="7" t="s">
        <v>5407</v>
      </c>
      <c r="M58" t="b">
        <v>1</v>
      </c>
      <c r="O58">
        <v>2023</v>
      </c>
      <c r="P58">
        <v>1</v>
      </c>
      <c r="Q58" t="s">
        <v>1486</v>
      </c>
    </row>
    <row r="59" spans="1:17" x14ac:dyDescent="0.3">
      <c r="A59" t="s">
        <v>3982</v>
      </c>
      <c r="B59" t="b">
        <v>1</v>
      </c>
      <c r="C59" t="s">
        <v>400</v>
      </c>
      <c r="D59" t="b">
        <v>1</v>
      </c>
      <c r="E59" t="s">
        <v>4505</v>
      </c>
      <c r="F59" t="s">
        <v>3344</v>
      </c>
      <c r="G59" t="s">
        <v>2768</v>
      </c>
      <c r="H59" t="b">
        <v>1</v>
      </c>
      <c r="I59" t="s">
        <v>5391</v>
      </c>
      <c r="J59" s="7">
        <v>1</v>
      </c>
      <c r="K59" s="7" t="s">
        <v>5452</v>
      </c>
      <c r="L59" s="7" t="s">
        <v>5433</v>
      </c>
      <c r="M59" t="b">
        <v>1</v>
      </c>
      <c r="N59" t="s">
        <v>5650</v>
      </c>
      <c r="O59">
        <v>2024</v>
      </c>
      <c r="P59">
        <v>2</v>
      </c>
      <c r="Q59" t="s">
        <v>2123</v>
      </c>
    </row>
    <row r="60" spans="1:17" x14ac:dyDescent="0.3">
      <c r="A60" t="s">
        <v>3757</v>
      </c>
      <c r="B60" t="b">
        <v>1</v>
      </c>
      <c r="C60" t="s">
        <v>670</v>
      </c>
      <c r="D60" t="b">
        <v>0</v>
      </c>
      <c r="E60" t="s">
        <v>5124</v>
      </c>
      <c r="F60" t="s">
        <v>1629</v>
      </c>
      <c r="G60" t="s">
        <v>1085</v>
      </c>
      <c r="J60"/>
      <c r="K60"/>
      <c r="L60"/>
      <c r="O60">
        <v>2022</v>
      </c>
      <c r="P60">
        <v>1</v>
      </c>
      <c r="Q60" t="s">
        <v>1491</v>
      </c>
    </row>
    <row r="61" spans="1:17" x14ac:dyDescent="0.3">
      <c r="A61" t="s">
        <v>3758</v>
      </c>
      <c r="B61" t="b">
        <v>1</v>
      </c>
      <c r="C61" t="s">
        <v>1289</v>
      </c>
      <c r="D61" t="b">
        <v>0</v>
      </c>
      <c r="E61" t="s">
        <v>5125</v>
      </c>
      <c r="F61" t="s">
        <v>1630</v>
      </c>
      <c r="G61" t="s">
        <v>1110</v>
      </c>
      <c r="J61"/>
      <c r="K61"/>
      <c r="L61"/>
      <c r="O61">
        <v>2023</v>
      </c>
      <c r="Q61" t="s">
        <v>1492</v>
      </c>
    </row>
    <row r="62" spans="1:17" x14ac:dyDescent="0.3">
      <c r="A62" t="s">
        <v>3759</v>
      </c>
      <c r="B62" t="b">
        <v>1</v>
      </c>
      <c r="C62" t="s">
        <v>1266</v>
      </c>
      <c r="D62" t="b">
        <v>0</v>
      </c>
      <c r="E62" t="s">
        <v>5126</v>
      </c>
      <c r="F62" t="s">
        <v>1598</v>
      </c>
      <c r="G62" t="s">
        <v>1345</v>
      </c>
      <c r="J62"/>
      <c r="K62"/>
      <c r="L62"/>
      <c r="O62">
        <v>2023</v>
      </c>
      <c r="Q62" t="s">
        <v>1449</v>
      </c>
    </row>
    <row r="63" spans="1:17" x14ac:dyDescent="0.3">
      <c r="A63" t="s">
        <v>3760</v>
      </c>
      <c r="B63" t="b">
        <v>1</v>
      </c>
      <c r="C63" t="s">
        <v>1273</v>
      </c>
      <c r="D63" t="b">
        <v>1</v>
      </c>
      <c r="E63" t="s">
        <v>5127</v>
      </c>
      <c r="F63" t="s">
        <v>1607</v>
      </c>
      <c r="G63" t="s">
        <v>1350</v>
      </c>
      <c r="H63" t="b">
        <v>1</v>
      </c>
      <c r="I63" t="s">
        <v>5392</v>
      </c>
      <c r="J63" s="7">
        <v>1</v>
      </c>
      <c r="K63" s="7" t="s">
        <v>5423</v>
      </c>
      <c r="L63" s="7" t="s">
        <v>5596</v>
      </c>
      <c r="M63" t="b">
        <v>1</v>
      </c>
      <c r="O63">
        <v>2020</v>
      </c>
      <c r="P63">
        <v>3</v>
      </c>
      <c r="Q63" t="s">
        <v>1459</v>
      </c>
    </row>
    <row r="64" spans="1:17" x14ac:dyDescent="0.3">
      <c r="A64" t="s">
        <v>3761</v>
      </c>
      <c r="B64" t="b">
        <v>1</v>
      </c>
      <c r="C64" t="s">
        <v>501</v>
      </c>
      <c r="D64" t="b">
        <v>1</v>
      </c>
      <c r="E64" t="s">
        <v>5128</v>
      </c>
      <c r="F64" t="s">
        <v>1619</v>
      </c>
      <c r="G64" t="s">
        <v>923</v>
      </c>
      <c r="H64" t="b">
        <v>1</v>
      </c>
      <c r="I64" t="s">
        <v>5392</v>
      </c>
      <c r="J64" s="7">
        <v>3</v>
      </c>
      <c r="K64" s="7" t="s">
        <v>5407</v>
      </c>
      <c r="O64">
        <v>2021</v>
      </c>
      <c r="P64">
        <v>8</v>
      </c>
      <c r="Q64" t="s">
        <v>1474</v>
      </c>
    </row>
    <row r="65" spans="1:17" x14ac:dyDescent="0.3">
      <c r="A65" t="s">
        <v>3762</v>
      </c>
      <c r="B65" t="b">
        <v>1</v>
      </c>
      <c r="C65" t="s">
        <v>1276</v>
      </c>
      <c r="D65" t="b">
        <v>1</v>
      </c>
      <c r="E65" t="s">
        <v>5129</v>
      </c>
      <c r="F65" t="s">
        <v>1609</v>
      </c>
      <c r="G65" t="s">
        <v>1353</v>
      </c>
      <c r="H65" t="b">
        <v>1</v>
      </c>
      <c r="I65" t="s">
        <v>5388</v>
      </c>
      <c r="J65" s="7">
        <v>3</v>
      </c>
      <c r="K65" s="7" t="s">
        <v>5407</v>
      </c>
      <c r="O65">
        <v>2023</v>
      </c>
      <c r="Q65" t="s">
        <v>1462</v>
      </c>
    </row>
    <row r="66" spans="1:17" x14ac:dyDescent="0.3">
      <c r="A66" t="s">
        <v>3763</v>
      </c>
      <c r="B66" t="b">
        <v>1</v>
      </c>
      <c r="C66" t="s">
        <v>1268</v>
      </c>
      <c r="D66" t="b">
        <v>1</v>
      </c>
      <c r="E66" t="s">
        <v>5130</v>
      </c>
      <c r="F66" t="s">
        <v>1602</v>
      </c>
      <c r="G66" t="s">
        <v>925</v>
      </c>
      <c r="H66" t="b">
        <v>1</v>
      </c>
      <c r="I66" t="s">
        <v>5393</v>
      </c>
      <c r="J66" s="7">
        <v>1</v>
      </c>
      <c r="K66" s="7" t="s">
        <v>5428</v>
      </c>
      <c r="L66" s="7" t="s">
        <v>5595</v>
      </c>
      <c r="M66" t="b">
        <v>1</v>
      </c>
      <c r="O66">
        <v>2021</v>
      </c>
      <c r="P66">
        <v>33</v>
      </c>
      <c r="Q66" t="s">
        <v>1454</v>
      </c>
    </row>
    <row r="67" spans="1:17" x14ac:dyDescent="0.3">
      <c r="A67" t="s">
        <v>3764</v>
      </c>
      <c r="B67" t="b">
        <v>1</v>
      </c>
      <c r="C67" t="s">
        <v>1270</v>
      </c>
      <c r="D67" t="b">
        <v>1</v>
      </c>
      <c r="E67" t="s">
        <v>5131</v>
      </c>
      <c r="F67" t="s">
        <v>1604</v>
      </c>
      <c r="G67" t="s">
        <v>1347</v>
      </c>
      <c r="H67" t="b">
        <v>1</v>
      </c>
      <c r="I67" t="s">
        <v>5392</v>
      </c>
      <c r="J67" s="7">
        <v>3</v>
      </c>
      <c r="K67" s="7" t="s">
        <v>5407</v>
      </c>
      <c r="O67">
        <v>2024</v>
      </c>
      <c r="Q67" t="s">
        <v>1456</v>
      </c>
    </row>
    <row r="68" spans="1:17" x14ac:dyDescent="0.3">
      <c r="A68" t="s">
        <v>3765</v>
      </c>
      <c r="B68" t="b">
        <v>1</v>
      </c>
      <c r="C68" t="s">
        <v>471</v>
      </c>
      <c r="D68" t="b">
        <v>1</v>
      </c>
      <c r="E68" t="s">
        <v>5132</v>
      </c>
      <c r="F68" t="s">
        <v>785</v>
      </c>
      <c r="G68" t="s">
        <v>894</v>
      </c>
      <c r="H68" t="b">
        <v>0</v>
      </c>
      <c r="J68"/>
      <c r="K68"/>
      <c r="L68"/>
      <c r="O68">
        <v>2021</v>
      </c>
      <c r="P68">
        <v>3</v>
      </c>
      <c r="Q68" t="s">
        <v>1440</v>
      </c>
    </row>
    <row r="69" spans="1:17" x14ac:dyDescent="0.3">
      <c r="A69" t="s">
        <v>3766</v>
      </c>
      <c r="B69" t="b">
        <v>1</v>
      </c>
      <c r="C69" s="40" t="s">
        <v>553</v>
      </c>
      <c r="D69" t="b">
        <v>1</v>
      </c>
      <c r="E69" t="s">
        <v>5133</v>
      </c>
      <c r="F69" t="s">
        <v>1615</v>
      </c>
      <c r="G69" t="s">
        <v>1358</v>
      </c>
      <c r="H69" t="b">
        <v>1</v>
      </c>
      <c r="I69" t="s">
        <v>5392</v>
      </c>
      <c r="J69" s="7">
        <v>1</v>
      </c>
      <c r="K69" s="7" t="s">
        <v>5429</v>
      </c>
      <c r="L69" s="7" t="s">
        <v>5407</v>
      </c>
      <c r="M69" t="b">
        <v>1</v>
      </c>
      <c r="O69">
        <v>2024</v>
      </c>
      <c r="Q69" t="s">
        <v>1470</v>
      </c>
    </row>
    <row r="70" spans="1:17" x14ac:dyDescent="0.3">
      <c r="A70" t="s">
        <v>3767</v>
      </c>
      <c r="B70" t="b">
        <v>1</v>
      </c>
      <c r="C70" t="s">
        <v>1265</v>
      </c>
      <c r="D70" t="b">
        <v>0</v>
      </c>
      <c r="E70" t="s">
        <v>5134</v>
      </c>
      <c r="F70" t="s">
        <v>1597</v>
      </c>
      <c r="G70" t="s">
        <v>1344</v>
      </c>
      <c r="J70"/>
      <c r="K70"/>
      <c r="L70"/>
      <c r="O70">
        <v>2022</v>
      </c>
      <c r="Q70" t="s">
        <v>1448</v>
      </c>
    </row>
    <row r="71" spans="1:17" x14ac:dyDescent="0.3">
      <c r="A71" t="s">
        <v>3768</v>
      </c>
      <c r="B71" t="b">
        <v>1</v>
      </c>
      <c r="C71" t="s">
        <v>746</v>
      </c>
      <c r="D71" t="b">
        <v>0</v>
      </c>
      <c r="E71" t="s">
        <v>5135</v>
      </c>
      <c r="F71" t="s">
        <v>1645</v>
      </c>
      <c r="G71" t="s">
        <v>5224</v>
      </c>
      <c r="J71"/>
      <c r="K71"/>
      <c r="L71"/>
      <c r="O71">
        <v>2022</v>
      </c>
      <c r="P71">
        <v>33</v>
      </c>
      <c r="Q71" t="s">
        <v>1511</v>
      </c>
    </row>
    <row r="72" spans="1:17" x14ac:dyDescent="0.3">
      <c r="A72" t="s">
        <v>3769</v>
      </c>
      <c r="B72" t="b">
        <v>1</v>
      </c>
      <c r="C72" t="s">
        <v>722</v>
      </c>
      <c r="D72" t="b">
        <v>1</v>
      </c>
      <c r="E72" t="s">
        <v>5136</v>
      </c>
      <c r="F72" t="s">
        <v>785</v>
      </c>
      <c r="G72" t="s">
        <v>1137</v>
      </c>
      <c r="H72" t="b">
        <v>1</v>
      </c>
      <c r="I72" t="s">
        <v>5390</v>
      </c>
      <c r="J72" s="7">
        <v>2</v>
      </c>
      <c r="K72" s="7" t="s">
        <v>5430</v>
      </c>
      <c r="O72">
        <v>2021</v>
      </c>
      <c r="P72">
        <v>1</v>
      </c>
      <c r="Q72" t="s">
        <v>1512</v>
      </c>
    </row>
    <row r="73" spans="1:17" x14ac:dyDescent="0.3">
      <c r="A73" t="s">
        <v>3770</v>
      </c>
      <c r="B73" t="b">
        <v>1</v>
      </c>
      <c r="C73" s="40" t="s">
        <v>1313</v>
      </c>
      <c r="D73" t="b">
        <v>1</v>
      </c>
      <c r="E73" t="s">
        <v>5137</v>
      </c>
      <c r="F73" t="s">
        <v>1684</v>
      </c>
      <c r="G73" t="s">
        <v>1404</v>
      </c>
      <c r="H73" t="b">
        <v>1</v>
      </c>
      <c r="I73" t="s">
        <v>5388</v>
      </c>
      <c r="J73" s="7">
        <v>1</v>
      </c>
      <c r="K73" s="7" t="s">
        <v>5424</v>
      </c>
      <c r="L73" s="7" t="s">
        <v>5407</v>
      </c>
      <c r="M73" t="b">
        <v>1</v>
      </c>
      <c r="O73">
        <v>2024</v>
      </c>
      <c r="Q73" t="s">
        <v>1556</v>
      </c>
    </row>
    <row r="74" spans="1:17" x14ac:dyDescent="0.3">
      <c r="A74" t="s">
        <v>3771</v>
      </c>
      <c r="B74" t="b">
        <v>1</v>
      </c>
      <c r="C74" t="s">
        <v>551</v>
      </c>
      <c r="D74" t="b">
        <v>0</v>
      </c>
      <c r="E74" t="s">
        <v>5138</v>
      </c>
      <c r="F74" t="s">
        <v>785</v>
      </c>
      <c r="G74" t="s">
        <v>1340</v>
      </c>
      <c r="J74"/>
      <c r="K74"/>
      <c r="L74"/>
      <c r="O74">
        <v>2021</v>
      </c>
      <c r="P74">
        <v>1</v>
      </c>
      <c r="Q74" t="s">
        <v>1444</v>
      </c>
    </row>
    <row r="75" spans="1:17" x14ac:dyDescent="0.3">
      <c r="A75" t="s">
        <v>3772</v>
      </c>
      <c r="B75" t="b">
        <v>1</v>
      </c>
      <c r="C75" t="s">
        <v>602</v>
      </c>
      <c r="D75" t="b">
        <v>0</v>
      </c>
      <c r="E75" t="s">
        <v>5139</v>
      </c>
      <c r="F75" t="s">
        <v>785</v>
      </c>
      <c r="G75" t="s">
        <v>1367</v>
      </c>
      <c r="J75"/>
      <c r="K75"/>
      <c r="L75"/>
      <c r="O75">
        <v>2023</v>
      </c>
      <c r="P75">
        <v>6</v>
      </c>
      <c r="Q75" t="s">
        <v>1483</v>
      </c>
    </row>
    <row r="76" spans="1:17" x14ac:dyDescent="0.3">
      <c r="A76" t="s">
        <v>3773</v>
      </c>
      <c r="B76" t="b">
        <v>1</v>
      </c>
      <c r="C76" t="s">
        <v>555</v>
      </c>
      <c r="D76" t="b">
        <v>1</v>
      </c>
      <c r="E76" t="s">
        <v>5140</v>
      </c>
      <c r="F76" t="s">
        <v>1639</v>
      </c>
      <c r="G76" t="s">
        <v>975</v>
      </c>
      <c r="H76" t="b">
        <v>0</v>
      </c>
      <c r="J76"/>
      <c r="K76"/>
      <c r="L76"/>
      <c r="O76">
        <v>2023</v>
      </c>
      <c r="P76">
        <v>2</v>
      </c>
      <c r="Q76" t="s">
        <v>1504</v>
      </c>
    </row>
    <row r="77" spans="1:17" x14ac:dyDescent="0.3">
      <c r="A77" t="s">
        <v>3774</v>
      </c>
      <c r="B77" t="b">
        <v>1</v>
      </c>
      <c r="C77" t="s">
        <v>1294</v>
      </c>
      <c r="D77" t="b">
        <v>1</v>
      </c>
      <c r="E77" t="s">
        <v>5141</v>
      </c>
      <c r="F77" t="s">
        <v>1641</v>
      </c>
      <c r="G77" t="s">
        <v>1376</v>
      </c>
      <c r="H77" t="b">
        <v>1</v>
      </c>
      <c r="I77" t="s">
        <v>5392</v>
      </c>
      <c r="J77" s="7">
        <v>1</v>
      </c>
      <c r="M77" t="b">
        <v>1</v>
      </c>
      <c r="O77">
        <v>2023</v>
      </c>
      <c r="Q77" t="s">
        <v>1506</v>
      </c>
    </row>
    <row r="78" spans="1:17" x14ac:dyDescent="0.3">
      <c r="A78" t="s">
        <v>3775</v>
      </c>
      <c r="B78" t="b">
        <v>1</v>
      </c>
      <c r="C78" t="s">
        <v>588</v>
      </c>
      <c r="D78" t="b">
        <v>1</v>
      </c>
      <c r="E78" t="s">
        <v>5142</v>
      </c>
      <c r="F78" t="s">
        <v>1611</v>
      </c>
      <c r="G78" t="s">
        <v>1007</v>
      </c>
      <c r="H78" t="b">
        <v>0</v>
      </c>
      <c r="J78"/>
      <c r="K78"/>
      <c r="L78"/>
      <c r="O78">
        <v>2022</v>
      </c>
      <c r="Q78" t="s">
        <v>1466</v>
      </c>
    </row>
    <row r="79" spans="1:17" x14ac:dyDescent="0.3">
      <c r="A79" t="s">
        <v>3776</v>
      </c>
      <c r="B79" t="b">
        <v>1</v>
      </c>
      <c r="C79" t="s">
        <v>1287</v>
      </c>
      <c r="D79" t="b">
        <v>1</v>
      </c>
      <c r="E79" t="s">
        <v>5143</v>
      </c>
      <c r="F79" t="s">
        <v>785</v>
      </c>
      <c r="G79" t="s">
        <v>1369</v>
      </c>
      <c r="H79" t="b">
        <v>1</v>
      </c>
      <c r="I79" t="s">
        <v>5396</v>
      </c>
      <c r="J79" s="7">
        <v>3</v>
      </c>
      <c r="K79" s="7" t="s">
        <v>5410</v>
      </c>
      <c r="O79">
        <v>2023</v>
      </c>
      <c r="Q79" t="s">
        <v>1487</v>
      </c>
    </row>
    <row r="80" spans="1:17" x14ac:dyDescent="0.3">
      <c r="A80" t="s">
        <v>3777</v>
      </c>
      <c r="B80" t="b">
        <v>1</v>
      </c>
      <c r="C80" t="s">
        <v>1288</v>
      </c>
      <c r="D80" t="b">
        <v>0</v>
      </c>
      <c r="E80" t="s">
        <v>5144</v>
      </c>
      <c r="F80" t="s">
        <v>1628</v>
      </c>
      <c r="G80" t="s">
        <v>1370</v>
      </c>
      <c r="J80"/>
      <c r="K80"/>
      <c r="L80"/>
      <c r="O80">
        <v>2023</v>
      </c>
      <c r="Q80" t="s">
        <v>1489</v>
      </c>
    </row>
    <row r="81" spans="1:17" x14ac:dyDescent="0.3">
      <c r="A81" t="s">
        <v>3778</v>
      </c>
      <c r="B81" t="b">
        <v>1</v>
      </c>
      <c r="C81" t="s">
        <v>661</v>
      </c>
      <c r="D81" t="b">
        <v>1</v>
      </c>
      <c r="E81" t="s">
        <v>5145</v>
      </c>
      <c r="F81" t="s">
        <v>1647</v>
      </c>
      <c r="G81" t="s">
        <v>1077</v>
      </c>
      <c r="H81" t="b">
        <v>1</v>
      </c>
      <c r="I81" t="s">
        <v>5389</v>
      </c>
      <c r="J81" s="7">
        <v>2</v>
      </c>
      <c r="K81" s="7" t="s">
        <v>5431</v>
      </c>
      <c r="O81">
        <v>2022</v>
      </c>
      <c r="P81">
        <v>9</v>
      </c>
      <c r="Q81" t="s">
        <v>1515</v>
      </c>
    </row>
    <row r="82" spans="1:17" x14ac:dyDescent="0.3">
      <c r="A82" t="s">
        <v>3779</v>
      </c>
      <c r="B82" t="b">
        <v>1</v>
      </c>
      <c r="C82" t="s">
        <v>1298</v>
      </c>
      <c r="D82" t="b">
        <v>1</v>
      </c>
      <c r="E82" t="s">
        <v>5146</v>
      </c>
      <c r="F82" t="s">
        <v>1654</v>
      </c>
      <c r="G82" t="s">
        <v>1057</v>
      </c>
      <c r="H82" t="b">
        <v>1</v>
      </c>
      <c r="I82" t="s">
        <v>5392</v>
      </c>
      <c r="J82" s="7">
        <v>1</v>
      </c>
      <c r="K82" s="7" t="s">
        <v>5425</v>
      </c>
      <c r="L82" s="7" t="s">
        <v>5445</v>
      </c>
      <c r="M82" t="b">
        <v>1</v>
      </c>
      <c r="O82">
        <v>2023</v>
      </c>
      <c r="P82">
        <v>2</v>
      </c>
      <c r="Q82" t="s">
        <v>1522</v>
      </c>
    </row>
    <row r="83" spans="1:17" x14ac:dyDescent="0.3">
      <c r="A83" t="s">
        <v>3780</v>
      </c>
      <c r="B83" t="b">
        <v>1</v>
      </c>
      <c r="C83" t="s">
        <v>1290</v>
      </c>
      <c r="D83" t="b">
        <v>0</v>
      </c>
      <c r="E83" t="s">
        <v>5147</v>
      </c>
      <c r="F83" t="s">
        <v>1631</v>
      </c>
      <c r="G83" t="s">
        <v>1371</v>
      </c>
      <c r="J83"/>
      <c r="K83"/>
      <c r="L83"/>
      <c r="O83">
        <v>2024</v>
      </c>
      <c r="Q83" t="s">
        <v>1493</v>
      </c>
    </row>
    <row r="84" spans="1:17" x14ac:dyDescent="0.3">
      <c r="A84" t="s">
        <v>3781</v>
      </c>
      <c r="B84" t="b">
        <v>1</v>
      </c>
      <c r="C84" t="s">
        <v>1280</v>
      </c>
      <c r="D84" t="b">
        <v>1</v>
      </c>
      <c r="E84" t="s">
        <v>5148</v>
      </c>
      <c r="F84" t="s">
        <v>1616</v>
      </c>
      <c r="G84" t="s">
        <v>1359</v>
      </c>
      <c r="H84" t="b">
        <v>1</v>
      </c>
      <c r="I84" t="s">
        <v>5392</v>
      </c>
      <c r="J84" s="7">
        <v>3</v>
      </c>
      <c r="K84" s="7" t="s">
        <v>5410</v>
      </c>
      <c r="O84">
        <v>2023</v>
      </c>
      <c r="Q84" t="s">
        <v>1471</v>
      </c>
    </row>
    <row r="85" spans="1:17" x14ac:dyDescent="0.3">
      <c r="A85" t="s">
        <v>3782</v>
      </c>
      <c r="B85" t="b">
        <v>1</v>
      </c>
      <c r="C85" t="s">
        <v>662</v>
      </c>
      <c r="D85" t="b">
        <v>0</v>
      </c>
      <c r="E85" t="s">
        <v>5149</v>
      </c>
      <c r="F85" t="s">
        <v>785</v>
      </c>
      <c r="G85" t="s">
        <v>1362</v>
      </c>
      <c r="J85"/>
      <c r="K85"/>
      <c r="L85"/>
      <c r="O85">
        <v>2022</v>
      </c>
      <c r="P85">
        <v>1</v>
      </c>
      <c r="Q85" t="s">
        <v>1475</v>
      </c>
    </row>
    <row r="86" spans="1:17" x14ac:dyDescent="0.3">
      <c r="A86" t="s">
        <v>5235</v>
      </c>
      <c r="B86" t="b">
        <v>1</v>
      </c>
      <c r="C86" t="s">
        <v>1275</v>
      </c>
      <c r="D86" t="b">
        <v>0</v>
      </c>
      <c r="E86" t="s">
        <v>5150</v>
      </c>
      <c r="F86" t="s">
        <v>785</v>
      </c>
      <c r="G86" t="s">
        <v>1352</v>
      </c>
      <c r="J86"/>
      <c r="K86"/>
      <c r="L86"/>
      <c r="O86">
        <v>2022</v>
      </c>
      <c r="P86">
        <v>1</v>
      </c>
      <c r="Q86" t="s">
        <v>1461</v>
      </c>
    </row>
    <row r="87" spans="1:17" x14ac:dyDescent="0.3">
      <c r="A87" t="s">
        <v>3783</v>
      </c>
      <c r="B87" t="b">
        <v>1</v>
      </c>
      <c r="C87" t="s">
        <v>685</v>
      </c>
      <c r="D87" t="b">
        <v>0</v>
      </c>
      <c r="E87" t="s">
        <v>5151</v>
      </c>
      <c r="F87" t="s">
        <v>785</v>
      </c>
      <c r="G87" t="s">
        <v>1354</v>
      </c>
      <c r="J87"/>
      <c r="K87"/>
      <c r="L87"/>
      <c r="O87">
        <v>2022</v>
      </c>
      <c r="Q87" t="s">
        <v>1463</v>
      </c>
    </row>
    <row r="88" spans="1:17" x14ac:dyDescent="0.3">
      <c r="A88" t="s">
        <v>3784</v>
      </c>
      <c r="B88" t="b">
        <v>1</v>
      </c>
      <c r="C88" t="s">
        <v>616</v>
      </c>
      <c r="D88" t="b">
        <v>0</v>
      </c>
      <c r="E88" t="s">
        <v>5152</v>
      </c>
      <c r="F88" t="s">
        <v>785</v>
      </c>
      <c r="G88" t="s">
        <v>1033</v>
      </c>
      <c r="J88"/>
      <c r="K88"/>
      <c r="L88"/>
      <c r="O88">
        <v>2021</v>
      </c>
      <c r="P88">
        <v>37</v>
      </c>
      <c r="Q88" t="s">
        <v>1501</v>
      </c>
    </row>
    <row r="89" spans="1:17" x14ac:dyDescent="0.3">
      <c r="A89" t="s">
        <v>3785</v>
      </c>
      <c r="B89" t="b">
        <v>1</v>
      </c>
      <c r="C89" t="s">
        <v>516</v>
      </c>
      <c r="D89" t="b">
        <v>1</v>
      </c>
      <c r="E89" t="s">
        <v>5153</v>
      </c>
      <c r="F89" t="s">
        <v>785</v>
      </c>
      <c r="G89" t="s">
        <v>936</v>
      </c>
      <c r="H89" t="b">
        <v>0</v>
      </c>
      <c r="J89"/>
      <c r="K89"/>
      <c r="L89"/>
      <c r="O89">
        <v>2020</v>
      </c>
      <c r="P89">
        <v>3</v>
      </c>
      <c r="Q89" t="s">
        <v>1452</v>
      </c>
    </row>
    <row r="90" spans="1:17" x14ac:dyDescent="0.3">
      <c r="A90" t="s">
        <v>3786</v>
      </c>
      <c r="B90" t="b">
        <v>1</v>
      </c>
      <c r="C90" t="s">
        <v>1277</v>
      </c>
      <c r="D90" t="b">
        <v>0</v>
      </c>
      <c r="E90" t="s">
        <v>5154</v>
      </c>
      <c r="F90" t="s">
        <v>785</v>
      </c>
      <c r="G90" t="s">
        <v>1355</v>
      </c>
      <c r="J90"/>
      <c r="K90"/>
      <c r="L90"/>
      <c r="O90">
        <v>2024</v>
      </c>
      <c r="Q90" t="s">
        <v>1464</v>
      </c>
    </row>
    <row r="91" spans="1:17" x14ac:dyDescent="0.3">
      <c r="A91" t="s">
        <v>3787</v>
      </c>
      <c r="B91" t="b">
        <v>1</v>
      </c>
      <c r="C91" t="s">
        <v>598</v>
      </c>
      <c r="D91" t="b">
        <v>0</v>
      </c>
      <c r="E91" t="s">
        <v>5155</v>
      </c>
      <c r="F91" t="s">
        <v>1624</v>
      </c>
      <c r="G91" t="s">
        <v>1016</v>
      </c>
      <c r="J91"/>
      <c r="K91"/>
      <c r="L91"/>
      <c r="O91">
        <v>2021</v>
      </c>
      <c r="P91">
        <v>14</v>
      </c>
      <c r="Q91" t="s">
        <v>1484</v>
      </c>
    </row>
    <row r="92" spans="1:17" x14ac:dyDescent="0.3">
      <c r="A92" t="s">
        <v>3788</v>
      </c>
      <c r="B92" t="b">
        <v>1</v>
      </c>
      <c r="C92" t="s">
        <v>675</v>
      </c>
      <c r="D92" t="b">
        <v>1</v>
      </c>
      <c r="E92" t="s">
        <v>5156</v>
      </c>
      <c r="F92" t="s">
        <v>785</v>
      </c>
      <c r="G92" t="s">
        <v>1090</v>
      </c>
      <c r="H92" t="b">
        <v>0</v>
      </c>
      <c r="J92"/>
      <c r="K92"/>
      <c r="L92"/>
      <c r="O92">
        <v>2021</v>
      </c>
      <c r="P92">
        <v>20</v>
      </c>
      <c r="Q92" t="s">
        <v>1513</v>
      </c>
    </row>
    <row r="93" spans="1:17" x14ac:dyDescent="0.3">
      <c r="A93" t="s">
        <v>3789</v>
      </c>
      <c r="B93" t="b">
        <v>1</v>
      </c>
      <c r="C93" t="s">
        <v>1274</v>
      </c>
      <c r="D93" t="b">
        <v>1</v>
      </c>
      <c r="E93" t="s">
        <v>5157</v>
      </c>
      <c r="F93" t="s">
        <v>1608</v>
      </c>
      <c r="G93" t="s">
        <v>1351</v>
      </c>
      <c r="H93" t="b">
        <v>0</v>
      </c>
      <c r="J93"/>
      <c r="K93"/>
      <c r="L93"/>
      <c r="O93">
        <v>2022</v>
      </c>
      <c r="Q93" t="s">
        <v>1460</v>
      </c>
    </row>
    <row r="94" spans="1:17" x14ac:dyDescent="0.3">
      <c r="A94" t="s">
        <v>3790</v>
      </c>
      <c r="B94" t="b">
        <v>1</v>
      </c>
      <c r="C94" t="s">
        <v>697</v>
      </c>
      <c r="D94" t="b">
        <v>1</v>
      </c>
      <c r="E94" t="s">
        <v>5158</v>
      </c>
      <c r="F94" t="s">
        <v>1678</v>
      </c>
      <c r="G94" t="s">
        <v>1396</v>
      </c>
      <c r="H94" t="b">
        <v>0</v>
      </c>
      <c r="J94"/>
      <c r="K94"/>
      <c r="L94"/>
      <c r="O94">
        <v>2024</v>
      </c>
      <c r="Q94" t="s">
        <v>1548</v>
      </c>
    </row>
    <row r="95" spans="1:17" x14ac:dyDescent="0.3">
      <c r="A95" t="s">
        <v>3791</v>
      </c>
      <c r="B95" t="b">
        <v>1</v>
      </c>
      <c r="C95" s="40" t="s">
        <v>1308</v>
      </c>
      <c r="D95" t="b">
        <v>1</v>
      </c>
      <c r="E95" t="s">
        <v>5159</v>
      </c>
      <c r="F95" t="s">
        <v>785</v>
      </c>
      <c r="G95" t="s">
        <v>1397</v>
      </c>
      <c r="H95" t="b">
        <v>1</v>
      </c>
      <c r="I95" t="s">
        <v>5390</v>
      </c>
      <c r="J95" s="7">
        <v>1</v>
      </c>
      <c r="K95" s="7" t="s">
        <v>5432</v>
      </c>
      <c r="L95" s="7" t="s">
        <v>5407</v>
      </c>
      <c r="M95" t="b">
        <v>1</v>
      </c>
      <c r="O95">
        <v>2021</v>
      </c>
      <c r="Q95" t="s">
        <v>1549</v>
      </c>
    </row>
    <row r="96" spans="1:17" x14ac:dyDescent="0.3">
      <c r="A96" t="s">
        <v>3792</v>
      </c>
      <c r="B96" t="b">
        <v>1</v>
      </c>
      <c r="C96" t="s">
        <v>1311</v>
      </c>
      <c r="D96" t="b">
        <v>0</v>
      </c>
      <c r="E96" t="s">
        <v>5160</v>
      </c>
      <c r="F96" t="s">
        <v>785</v>
      </c>
      <c r="G96" t="s">
        <v>1400</v>
      </c>
      <c r="J96"/>
      <c r="K96"/>
      <c r="L96"/>
      <c r="O96">
        <v>2024</v>
      </c>
      <c r="Q96" t="s">
        <v>1552</v>
      </c>
    </row>
    <row r="97" spans="1:17" x14ac:dyDescent="0.3">
      <c r="A97" t="s">
        <v>3793</v>
      </c>
      <c r="B97" t="b">
        <v>1</v>
      </c>
      <c r="C97" t="s">
        <v>1282</v>
      </c>
      <c r="D97" t="b">
        <v>0</v>
      </c>
      <c r="E97" t="s">
        <v>5161</v>
      </c>
      <c r="F97" t="s">
        <v>785</v>
      </c>
      <c r="G97" t="s">
        <v>1364</v>
      </c>
      <c r="J97"/>
      <c r="K97"/>
      <c r="L97"/>
      <c r="O97">
        <v>2023</v>
      </c>
      <c r="Q97" t="s">
        <v>1478</v>
      </c>
    </row>
    <row r="98" spans="1:17" x14ac:dyDescent="0.3">
      <c r="A98" t="s">
        <v>3794</v>
      </c>
      <c r="B98" t="b">
        <v>1</v>
      </c>
      <c r="C98" t="s">
        <v>1283</v>
      </c>
      <c r="D98" s="20" t="b">
        <v>0</v>
      </c>
      <c r="E98" t="s">
        <v>5162</v>
      </c>
      <c r="F98" t="s">
        <v>1621</v>
      </c>
      <c r="G98" t="s">
        <v>935</v>
      </c>
      <c r="J98"/>
      <c r="K98"/>
      <c r="L98"/>
      <c r="O98">
        <v>2022</v>
      </c>
      <c r="Q98" t="s">
        <v>1479</v>
      </c>
    </row>
    <row r="99" spans="1:17" x14ac:dyDescent="0.3">
      <c r="A99" t="s">
        <v>3795</v>
      </c>
      <c r="B99" t="b">
        <v>1</v>
      </c>
      <c r="C99" t="s">
        <v>557</v>
      </c>
      <c r="D99" t="b">
        <v>0</v>
      </c>
      <c r="E99" t="s">
        <v>5157</v>
      </c>
      <c r="F99" t="s">
        <v>1622</v>
      </c>
      <c r="G99" t="s">
        <v>1365</v>
      </c>
      <c r="J99"/>
      <c r="K99"/>
      <c r="L99"/>
      <c r="O99">
        <v>2022</v>
      </c>
      <c r="Q99" t="s">
        <v>1480</v>
      </c>
    </row>
    <row r="100" spans="1:17" x14ac:dyDescent="0.3">
      <c r="A100" t="s">
        <v>3796</v>
      </c>
      <c r="B100" t="b">
        <v>1</v>
      </c>
      <c r="C100" t="s">
        <v>5069</v>
      </c>
      <c r="D100" t="b">
        <v>0</v>
      </c>
      <c r="E100" t="s">
        <v>5163</v>
      </c>
      <c r="F100" t="s">
        <v>5232</v>
      </c>
      <c r="G100" t="s">
        <v>5225</v>
      </c>
      <c r="J100"/>
      <c r="K100"/>
      <c r="L100"/>
      <c r="O100">
        <v>2024</v>
      </c>
      <c r="Q100" t="s">
        <v>5230</v>
      </c>
    </row>
    <row r="101" spans="1:17" x14ac:dyDescent="0.3">
      <c r="A101" t="s">
        <v>3797</v>
      </c>
      <c r="B101" t="b">
        <v>1</v>
      </c>
      <c r="C101" t="s">
        <v>556</v>
      </c>
      <c r="D101" t="b">
        <v>1</v>
      </c>
      <c r="E101" t="s">
        <v>5164</v>
      </c>
      <c r="F101" t="s">
        <v>785</v>
      </c>
      <c r="G101" t="s">
        <v>976</v>
      </c>
      <c r="H101" t="b">
        <v>0</v>
      </c>
      <c r="J101"/>
      <c r="K101"/>
      <c r="L101"/>
      <c r="O101">
        <v>2021</v>
      </c>
      <c r="P101">
        <v>13</v>
      </c>
      <c r="Q101" t="s">
        <v>1490</v>
      </c>
    </row>
    <row r="102" spans="1:17" x14ac:dyDescent="0.3">
      <c r="A102" t="s">
        <v>3798</v>
      </c>
      <c r="B102" t="b">
        <v>1</v>
      </c>
      <c r="C102" t="s">
        <v>1291</v>
      </c>
      <c r="D102" t="b">
        <v>0</v>
      </c>
      <c r="E102" t="s">
        <v>5165</v>
      </c>
      <c r="F102" t="s">
        <v>785</v>
      </c>
      <c r="G102" t="s">
        <v>1372</v>
      </c>
      <c r="J102"/>
      <c r="K102"/>
      <c r="L102"/>
      <c r="O102">
        <v>2022</v>
      </c>
      <c r="Q102" t="s">
        <v>1494</v>
      </c>
    </row>
    <row r="103" spans="1:17" x14ac:dyDescent="0.3">
      <c r="A103" t="s">
        <v>3799</v>
      </c>
      <c r="B103" t="b">
        <v>1</v>
      </c>
      <c r="C103" t="s">
        <v>717</v>
      </c>
      <c r="D103" t="b">
        <v>0</v>
      </c>
      <c r="E103" t="s">
        <v>5166</v>
      </c>
      <c r="F103" t="s">
        <v>1632</v>
      </c>
      <c r="G103" t="s">
        <v>1132</v>
      </c>
      <c r="J103"/>
      <c r="K103"/>
      <c r="L103"/>
      <c r="O103">
        <v>2020</v>
      </c>
      <c r="Q103" t="s">
        <v>1495</v>
      </c>
    </row>
    <row r="104" spans="1:17" x14ac:dyDescent="0.3">
      <c r="A104" t="s">
        <v>3800</v>
      </c>
      <c r="B104" t="b">
        <v>1</v>
      </c>
      <c r="C104" t="s">
        <v>1292</v>
      </c>
      <c r="D104" t="b">
        <v>0</v>
      </c>
      <c r="E104" t="s">
        <v>5167</v>
      </c>
      <c r="F104" t="s">
        <v>1633</v>
      </c>
      <c r="G104" t="s">
        <v>1373</v>
      </c>
      <c r="J104"/>
      <c r="K104"/>
      <c r="L104"/>
      <c r="O104">
        <v>2024</v>
      </c>
      <c r="Q104" t="s">
        <v>1496</v>
      </c>
    </row>
    <row r="105" spans="1:17" x14ac:dyDescent="0.3">
      <c r="A105" t="s">
        <v>3801</v>
      </c>
      <c r="B105" t="b">
        <v>1</v>
      </c>
      <c r="C105" t="s">
        <v>5070</v>
      </c>
      <c r="D105" t="b">
        <v>1</v>
      </c>
      <c r="E105" t="s">
        <v>5168</v>
      </c>
      <c r="F105" t="s">
        <v>785</v>
      </c>
      <c r="G105" t="s">
        <v>5226</v>
      </c>
      <c r="H105" t="b">
        <v>0</v>
      </c>
      <c r="I105" t="s">
        <v>5390</v>
      </c>
      <c r="O105">
        <v>2024</v>
      </c>
      <c r="Q105" t="s">
        <v>5231</v>
      </c>
    </row>
    <row r="106" spans="1:17" x14ac:dyDescent="0.3">
      <c r="A106" t="s">
        <v>3802</v>
      </c>
      <c r="B106" t="b">
        <v>1</v>
      </c>
      <c r="C106" t="s">
        <v>546</v>
      </c>
      <c r="D106" t="b">
        <v>0</v>
      </c>
      <c r="E106" t="s">
        <v>5169</v>
      </c>
      <c r="F106" t="s">
        <v>1635</v>
      </c>
      <c r="G106" t="s">
        <v>966</v>
      </c>
      <c r="J106"/>
      <c r="K106"/>
      <c r="L106"/>
      <c r="O106">
        <v>2024</v>
      </c>
      <c r="Q106" t="s">
        <v>1498</v>
      </c>
    </row>
    <row r="107" spans="1:17" x14ac:dyDescent="0.3">
      <c r="A107" t="s">
        <v>3803</v>
      </c>
      <c r="B107" t="b">
        <v>1</v>
      </c>
      <c r="C107" t="s">
        <v>578</v>
      </c>
      <c r="D107" t="b">
        <v>0</v>
      </c>
      <c r="E107" t="s">
        <v>5170</v>
      </c>
      <c r="F107" t="s">
        <v>1613</v>
      </c>
      <c r="G107" t="s">
        <v>997</v>
      </c>
      <c r="J107"/>
      <c r="K107"/>
      <c r="L107"/>
      <c r="O107">
        <v>2023</v>
      </c>
      <c r="P107">
        <v>1</v>
      </c>
      <c r="Q107" t="s">
        <v>1468</v>
      </c>
    </row>
    <row r="108" spans="1:17" x14ac:dyDescent="0.3">
      <c r="A108" t="s">
        <v>3804</v>
      </c>
      <c r="B108" t="b">
        <v>1</v>
      </c>
      <c r="C108" t="s">
        <v>1279</v>
      </c>
      <c r="D108" t="b">
        <v>1</v>
      </c>
      <c r="E108" t="s">
        <v>5171</v>
      </c>
      <c r="F108" t="s">
        <v>1614</v>
      </c>
      <c r="G108" t="s">
        <v>1357</v>
      </c>
      <c r="H108" t="b">
        <v>1</v>
      </c>
      <c r="J108" s="7">
        <v>3</v>
      </c>
      <c r="K108" s="7" t="s">
        <v>5410</v>
      </c>
      <c r="O108">
        <v>2024</v>
      </c>
      <c r="Q108" t="s">
        <v>1469</v>
      </c>
    </row>
    <row r="109" spans="1:17" x14ac:dyDescent="0.3">
      <c r="A109" t="s">
        <v>3805</v>
      </c>
      <c r="B109" t="b">
        <v>1</v>
      </c>
      <c r="C109" t="s">
        <v>533</v>
      </c>
      <c r="D109" t="b">
        <v>0</v>
      </c>
      <c r="E109" t="s">
        <v>5172</v>
      </c>
      <c r="F109" t="s">
        <v>1617</v>
      </c>
      <c r="G109" t="s">
        <v>1360</v>
      </c>
      <c r="J109"/>
      <c r="K109"/>
      <c r="L109"/>
      <c r="O109">
        <v>2021</v>
      </c>
      <c r="P109">
        <v>9</v>
      </c>
      <c r="Q109" t="s">
        <v>1472</v>
      </c>
    </row>
    <row r="110" spans="1:17" x14ac:dyDescent="0.3">
      <c r="A110" t="s">
        <v>3806</v>
      </c>
      <c r="B110" t="b">
        <v>1</v>
      </c>
      <c r="C110" t="s">
        <v>1281</v>
      </c>
      <c r="D110" t="b">
        <v>1</v>
      </c>
      <c r="E110" t="s">
        <v>5173</v>
      </c>
      <c r="F110" t="s">
        <v>1618</v>
      </c>
      <c r="G110" t="s">
        <v>1361</v>
      </c>
      <c r="H110" t="b">
        <v>0</v>
      </c>
      <c r="J110"/>
      <c r="K110"/>
      <c r="L110"/>
      <c r="O110">
        <v>2024</v>
      </c>
      <c r="Q110" t="s">
        <v>1473</v>
      </c>
    </row>
    <row r="111" spans="1:17" x14ac:dyDescent="0.3">
      <c r="A111" t="s">
        <v>3807</v>
      </c>
      <c r="B111" t="b">
        <v>1</v>
      </c>
      <c r="C111" t="s">
        <v>668</v>
      </c>
      <c r="D111" t="b">
        <v>1</v>
      </c>
      <c r="E111" t="s">
        <v>5174</v>
      </c>
      <c r="F111" t="s">
        <v>1672</v>
      </c>
      <c r="G111" t="s">
        <v>1084</v>
      </c>
      <c r="H111" t="b">
        <v>0</v>
      </c>
      <c r="J111"/>
      <c r="K111"/>
      <c r="L111"/>
      <c r="O111">
        <v>2023</v>
      </c>
      <c r="P111">
        <v>3</v>
      </c>
      <c r="Q111" t="s">
        <v>1541</v>
      </c>
    </row>
    <row r="112" spans="1:17" x14ac:dyDescent="0.3">
      <c r="A112" t="s">
        <v>3808</v>
      </c>
      <c r="B112" t="b">
        <v>1</v>
      </c>
      <c r="C112" t="s">
        <v>1284</v>
      </c>
      <c r="D112" t="b">
        <v>1</v>
      </c>
      <c r="E112" t="s">
        <v>5175</v>
      </c>
      <c r="F112" t="s">
        <v>785</v>
      </c>
      <c r="G112" t="s">
        <v>1366</v>
      </c>
      <c r="H112" t="b">
        <v>0</v>
      </c>
      <c r="J112"/>
      <c r="K112"/>
      <c r="L112"/>
      <c r="O112">
        <v>2020</v>
      </c>
      <c r="P112">
        <v>76</v>
      </c>
      <c r="Q112" t="s">
        <v>1481</v>
      </c>
    </row>
    <row r="113" spans="1:17" x14ac:dyDescent="0.3">
      <c r="A113" t="s">
        <v>3809</v>
      </c>
      <c r="B113" t="b">
        <v>1</v>
      </c>
      <c r="C113" t="s">
        <v>1285</v>
      </c>
      <c r="D113" t="b">
        <v>1</v>
      </c>
      <c r="E113" t="s">
        <v>5176</v>
      </c>
      <c r="F113" t="s">
        <v>1623</v>
      </c>
      <c r="G113" t="s">
        <v>1018</v>
      </c>
      <c r="H113" t="b">
        <v>0</v>
      </c>
      <c r="J113"/>
      <c r="K113"/>
      <c r="L113"/>
      <c r="O113">
        <v>2021</v>
      </c>
      <c r="P113">
        <v>3</v>
      </c>
      <c r="Q113" t="s">
        <v>1482</v>
      </c>
    </row>
    <row r="114" spans="1:17" x14ac:dyDescent="0.3">
      <c r="A114" t="s">
        <v>3810</v>
      </c>
      <c r="B114" t="b">
        <v>1</v>
      </c>
      <c r="C114" t="s">
        <v>1295</v>
      </c>
      <c r="D114" t="b">
        <v>0</v>
      </c>
      <c r="E114" t="s">
        <v>5177</v>
      </c>
      <c r="F114" t="s">
        <v>1642</v>
      </c>
      <c r="G114" t="s">
        <v>1377</v>
      </c>
      <c r="J114"/>
      <c r="K114"/>
      <c r="L114"/>
      <c r="O114">
        <v>2024</v>
      </c>
      <c r="Q114" t="s">
        <v>1508</v>
      </c>
    </row>
    <row r="115" spans="1:17" x14ac:dyDescent="0.3">
      <c r="A115" t="s">
        <v>3811</v>
      </c>
      <c r="B115" t="b">
        <v>1</v>
      </c>
      <c r="C115" t="s">
        <v>549</v>
      </c>
      <c r="D115" t="b">
        <v>1</v>
      </c>
      <c r="E115" t="s">
        <v>5178</v>
      </c>
      <c r="F115" t="s">
        <v>1625</v>
      </c>
      <c r="G115" t="s">
        <v>969</v>
      </c>
      <c r="H115" t="b">
        <v>0</v>
      </c>
      <c r="J115"/>
      <c r="K115"/>
      <c r="L115"/>
      <c r="O115">
        <v>2022</v>
      </c>
      <c r="P115">
        <v>2</v>
      </c>
      <c r="Q115" t="s">
        <v>1485</v>
      </c>
    </row>
    <row r="116" spans="1:17" x14ac:dyDescent="0.3">
      <c r="A116" t="s">
        <v>3812</v>
      </c>
      <c r="B116" t="b">
        <v>1</v>
      </c>
      <c r="C116" t="s">
        <v>572</v>
      </c>
      <c r="D116" t="b">
        <v>1</v>
      </c>
      <c r="E116" t="s">
        <v>5179</v>
      </c>
      <c r="F116" t="s">
        <v>1627</v>
      </c>
      <c r="G116" t="s">
        <v>991</v>
      </c>
      <c r="H116" t="b">
        <v>0</v>
      </c>
      <c r="J116"/>
      <c r="K116"/>
      <c r="L116"/>
      <c r="O116">
        <v>2023</v>
      </c>
      <c r="Q116" t="s">
        <v>1488</v>
      </c>
    </row>
    <row r="117" spans="1:17" x14ac:dyDescent="0.3">
      <c r="A117" t="s">
        <v>3813</v>
      </c>
      <c r="B117" t="b">
        <v>1</v>
      </c>
      <c r="C117" t="s">
        <v>659</v>
      </c>
      <c r="D117" t="b">
        <v>1</v>
      </c>
      <c r="E117" t="s">
        <v>5180</v>
      </c>
      <c r="F117" t="s">
        <v>1646</v>
      </c>
      <c r="G117" t="s">
        <v>1075</v>
      </c>
      <c r="H117" t="b">
        <v>0</v>
      </c>
      <c r="I117" t="s">
        <v>5388</v>
      </c>
      <c r="J117" s="7">
        <v>3</v>
      </c>
      <c r="K117" s="7" t="s">
        <v>5433</v>
      </c>
      <c r="O117">
        <v>2022</v>
      </c>
      <c r="P117">
        <v>17</v>
      </c>
      <c r="Q117" t="s">
        <v>1514</v>
      </c>
    </row>
    <row r="118" spans="1:17" x14ac:dyDescent="0.3">
      <c r="A118" t="s">
        <v>3814</v>
      </c>
      <c r="B118" t="b">
        <v>1</v>
      </c>
      <c r="C118" t="s">
        <v>658</v>
      </c>
      <c r="D118" t="b">
        <v>1</v>
      </c>
      <c r="E118" t="s">
        <v>5181</v>
      </c>
      <c r="F118" t="s">
        <v>1657</v>
      </c>
      <c r="G118" t="s">
        <v>1382</v>
      </c>
      <c r="H118" t="b">
        <v>0</v>
      </c>
      <c r="J118" s="7">
        <v>1</v>
      </c>
      <c r="O118">
        <v>2023</v>
      </c>
      <c r="Q118" t="s">
        <v>1525</v>
      </c>
    </row>
    <row r="119" spans="1:17" x14ac:dyDescent="0.3">
      <c r="A119" t="s">
        <v>3815</v>
      </c>
      <c r="B119" t="b">
        <v>1</v>
      </c>
      <c r="C119" s="40" t="s">
        <v>1299</v>
      </c>
      <c r="D119" t="b">
        <v>1</v>
      </c>
      <c r="E119" t="s">
        <v>5182</v>
      </c>
      <c r="F119" t="s">
        <v>1658</v>
      </c>
      <c r="G119" t="s">
        <v>1383</v>
      </c>
      <c r="H119" t="b">
        <v>1</v>
      </c>
      <c r="I119" t="s">
        <v>5395</v>
      </c>
      <c r="J119" s="7">
        <v>3</v>
      </c>
      <c r="K119" s="7" t="s">
        <v>5410</v>
      </c>
      <c r="L119" s="7" t="s">
        <v>5407</v>
      </c>
      <c r="M119" t="b">
        <v>1</v>
      </c>
      <c r="O119">
        <v>2023</v>
      </c>
      <c r="Q119" t="s">
        <v>1526</v>
      </c>
    </row>
    <row r="120" spans="1:17" x14ac:dyDescent="0.3">
      <c r="A120" t="s">
        <v>3816</v>
      </c>
      <c r="B120" t="b">
        <v>1</v>
      </c>
      <c r="C120" t="s">
        <v>1301</v>
      </c>
      <c r="D120" t="b">
        <v>1</v>
      </c>
      <c r="E120" t="s">
        <v>5183</v>
      </c>
      <c r="F120" t="s">
        <v>1660</v>
      </c>
      <c r="G120" t="s">
        <v>1385</v>
      </c>
      <c r="H120" t="b">
        <v>1</v>
      </c>
      <c r="I120" t="s">
        <v>5391</v>
      </c>
      <c r="J120" s="7">
        <v>3</v>
      </c>
      <c r="K120" s="7" t="s">
        <v>5433</v>
      </c>
      <c r="O120">
        <v>2023</v>
      </c>
      <c r="Q120" t="s">
        <v>1528</v>
      </c>
    </row>
    <row r="121" spans="1:17" x14ac:dyDescent="0.3">
      <c r="A121" t="s">
        <v>3817</v>
      </c>
      <c r="B121" t="b">
        <v>1</v>
      </c>
      <c r="C121" t="s">
        <v>622</v>
      </c>
      <c r="D121" t="b">
        <v>1</v>
      </c>
      <c r="E121" t="s">
        <v>5087</v>
      </c>
      <c r="F121" t="s">
        <v>1664</v>
      </c>
      <c r="G121" t="s">
        <v>1039</v>
      </c>
      <c r="H121" t="b">
        <v>1</v>
      </c>
      <c r="I121" t="s">
        <v>5390</v>
      </c>
      <c r="J121" s="7">
        <v>1</v>
      </c>
      <c r="K121" s="7" t="s">
        <v>5434</v>
      </c>
      <c r="L121" s="7" t="s">
        <v>5595</v>
      </c>
      <c r="M121" t="b">
        <v>1</v>
      </c>
      <c r="O121">
        <v>2023</v>
      </c>
      <c r="Q121" t="s">
        <v>1532</v>
      </c>
    </row>
    <row r="122" spans="1:17" x14ac:dyDescent="0.3">
      <c r="A122" t="s">
        <v>3818</v>
      </c>
      <c r="B122" t="b">
        <v>1</v>
      </c>
      <c r="C122" t="s">
        <v>615</v>
      </c>
      <c r="D122" t="b">
        <v>0</v>
      </c>
      <c r="E122" t="s">
        <v>5184</v>
      </c>
      <c r="F122" t="s">
        <v>1636</v>
      </c>
      <c r="G122" t="s">
        <v>5227</v>
      </c>
      <c r="J122"/>
      <c r="K122"/>
      <c r="L122"/>
      <c r="O122">
        <v>2023</v>
      </c>
      <c r="P122">
        <v>2</v>
      </c>
      <c r="Q122" t="s">
        <v>1499</v>
      </c>
    </row>
    <row r="123" spans="1:17" x14ac:dyDescent="0.3">
      <c r="A123" t="s">
        <v>3819</v>
      </c>
      <c r="B123" t="b">
        <v>1</v>
      </c>
      <c r="C123" t="s">
        <v>592</v>
      </c>
      <c r="D123" t="b">
        <v>0</v>
      </c>
      <c r="E123" t="s">
        <v>5185</v>
      </c>
      <c r="F123" t="s">
        <v>1637</v>
      </c>
      <c r="G123" t="s">
        <v>5228</v>
      </c>
      <c r="J123"/>
      <c r="K123"/>
      <c r="L123"/>
      <c r="O123">
        <v>2024</v>
      </c>
      <c r="Q123" t="s">
        <v>1500</v>
      </c>
    </row>
    <row r="124" spans="1:17" x14ac:dyDescent="0.3">
      <c r="A124" t="s">
        <v>3820</v>
      </c>
      <c r="B124" t="b">
        <v>1</v>
      </c>
      <c r="C124" t="s">
        <v>1309</v>
      </c>
      <c r="D124" t="b">
        <v>0</v>
      </c>
      <c r="E124" t="s">
        <v>5186</v>
      </c>
      <c r="F124" t="s">
        <v>1679</v>
      </c>
      <c r="G124" t="s">
        <v>1398</v>
      </c>
      <c r="J124"/>
      <c r="K124"/>
      <c r="L124"/>
      <c r="O124">
        <v>2024</v>
      </c>
      <c r="Q124" t="s">
        <v>1550</v>
      </c>
    </row>
    <row r="125" spans="1:17" x14ac:dyDescent="0.3">
      <c r="A125" t="s">
        <v>3821</v>
      </c>
      <c r="B125" t="b">
        <v>1</v>
      </c>
      <c r="C125" s="40" t="s">
        <v>676</v>
      </c>
      <c r="D125" t="b">
        <v>1</v>
      </c>
      <c r="E125" t="s">
        <v>5187</v>
      </c>
      <c r="F125" t="s">
        <v>1685</v>
      </c>
      <c r="G125" t="s">
        <v>1405</v>
      </c>
      <c r="H125" t="b">
        <v>1</v>
      </c>
      <c r="I125" t="s">
        <v>5389</v>
      </c>
      <c r="J125" s="7">
        <v>1</v>
      </c>
      <c r="K125" s="7" t="s">
        <v>5435</v>
      </c>
      <c r="L125" s="7" t="s">
        <v>5407</v>
      </c>
      <c r="M125" t="b">
        <v>1</v>
      </c>
      <c r="O125">
        <v>2023</v>
      </c>
      <c r="Q125" t="s">
        <v>1557</v>
      </c>
    </row>
    <row r="126" spans="1:17" x14ac:dyDescent="0.3">
      <c r="A126" t="s">
        <v>3822</v>
      </c>
      <c r="B126" t="b">
        <v>1</v>
      </c>
      <c r="C126" t="s">
        <v>629</v>
      </c>
      <c r="D126" t="b">
        <v>0</v>
      </c>
      <c r="E126" t="s">
        <v>5188</v>
      </c>
      <c r="F126" t="s">
        <v>1640</v>
      </c>
      <c r="G126" t="s">
        <v>1375</v>
      </c>
      <c r="J126"/>
      <c r="K126"/>
      <c r="L126"/>
      <c r="O126">
        <v>2023</v>
      </c>
      <c r="P126">
        <v>5</v>
      </c>
      <c r="Q126" t="s">
        <v>1505</v>
      </c>
    </row>
    <row r="127" spans="1:17" x14ac:dyDescent="0.3">
      <c r="A127" t="s">
        <v>3823</v>
      </c>
      <c r="B127" t="b">
        <v>1</v>
      </c>
      <c r="C127" t="s">
        <v>582</v>
      </c>
      <c r="D127" t="b">
        <v>0</v>
      </c>
      <c r="E127" t="s">
        <v>5189</v>
      </c>
      <c r="F127" t="s">
        <v>785</v>
      </c>
      <c r="G127" t="s">
        <v>1001</v>
      </c>
      <c r="J127"/>
      <c r="K127"/>
      <c r="L127"/>
      <c r="O127">
        <v>2022</v>
      </c>
      <c r="P127">
        <v>4</v>
      </c>
      <c r="Q127" t="s">
        <v>1502</v>
      </c>
    </row>
    <row r="128" spans="1:17" x14ac:dyDescent="0.3">
      <c r="A128" t="s">
        <v>3824</v>
      </c>
      <c r="B128" t="b">
        <v>1</v>
      </c>
      <c r="C128" t="s">
        <v>603</v>
      </c>
      <c r="D128" t="b">
        <v>0</v>
      </c>
      <c r="E128" t="s">
        <v>5190</v>
      </c>
      <c r="F128" t="s">
        <v>1638</v>
      </c>
      <c r="G128" t="s">
        <v>1021</v>
      </c>
      <c r="J128"/>
      <c r="K128"/>
      <c r="L128"/>
      <c r="O128">
        <v>2022</v>
      </c>
      <c r="P128">
        <v>3</v>
      </c>
      <c r="Q128" t="s">
        <v>1503</v>
      </c>
    </row>
    <row r="129" spans="1:17" x14ac:dyDescent="0.3">
      <c r="A129" t="s">
        <v>3825</v>
      </c>
      <c r="B129" t="b">
        <v>1</v>
      </c>
      <c r="C129" t="s">
        <v>649</v>
      </c>
      <c r="D129" t="b">
        <v>0</v>
      </c>
      <c r="E129" t="s">
        <v>5191</v>
      </c>
      <c r="F129" t="s">
        <v>785</v>
      </c>
      <c r="G129" t="s">
        <v>1065</v>
      </c>
      <c r="J129"/>
      <c r="K129"/>
      <c r="L129"/>
      <c r="O129">
        <v>2020</v>
      </c>
      <c r="Q129" t="s">
        <v>1507</v>
      </c>
    </row>
    <row r="130" spans="1:17" x14ac:dyDescent="0.3">
      <c r="A130" t="s">
        <v>3826</v>
      </c>
      <c r="B130" t="b">
        <v>1</v>
      </c>
      <c r="C130" t="s">
        <v>541</v>
      </c>
      <c r="D130" t="b">
        <v>1</v>
      </c>
      <c r="E130" t="s">
        <v>5192</v>
      </c>
      <c r="F130" t="s">
        <v>1650</v>
      </c>
      <c r="G130" t="s">
        <v>961</v>
      </c>
      <c r="H130" t="b">
        <v>1</v>
      </c>
      <c r="I130" t="s">
        <v>5393</v>
      </c>
      <c r="J130" s="7">
        <v>2</v>
      </c>
      <c r="K130" s="7" t="s">
        <v>5407</v>
      </c>
      <c r="O130">
        <v>2021</v>
      </c>
      <c r="P130">
        <v>4</v>
      </c>
      <c r="Q130" t="s">
        <v>1518</v>
      </c>
    </row>
    <row r="131" spans="1:17" x14ac:dyDescent="0.3">
      <c r="A131" t="s">
        <v>3827</v>
      </c>
      <c r="B131" t="b">
        <v>1</v>
      </c>
      <c r="C131" t="s">
        <v>639</v>
      </c>
      <c r="D131" t="b">
        <v>0</v>
      </c>
      <c r="E131" t="s">
        <v>5193</v>
      </c>
      <c r="F131" t="s">
        <v>1655</v>
      </c>
      <c r="G131" t="s">
        <v>1056</v>
      </c>
      <c r="J131"/>
      <c r="K131"/>
      <c r="L131"/>
      <c r="O131">
        <v>2023</v>
      </c>
      <c r="P131">
        <v>2</v>
      </c>
      <c r="Q131" t="s">
        <v>1523</v>
      </c>
    </row>
    <row r="132" spans="1:17" x14ac:dyDescent="0.3">
      <c r="A132" t="s">
        <v>3828</v>
      </c>
      <c r="B132" t="b">
        <v>1</v>
      </c>
      <c r="C132" t="s">
        <v>1300</v>
      </c>
      <c r="D132" t="b">
        <v>1</v>
      </c>
      <c r="E132" t="s">
        <v>5194</v>
      </c>
      <c r="F132" t="s">
        <v>1659</v>
      </c>
      <c r="G132" t="s">
        <v>1384</v>
      </c>
      <c r="H132" t="b">
        <v>0</v>
      </c>
      <c r="J132"/>
      <c r="K132"/>
      <c r="L132"/>
      <c r="O132">
        <v>2023</v>
      </c>
      <c r="Q132" t="s">
        <v>1527</v>
      </c>
    </row>
    <row r="133" spans="1:17" x14ac:dyDescent="0.3">
      <c r="A133" t="s">
        <v>3829</v>
      </c>
      <c r="B133" t="b">
        <v>1</v>
      </c>
      <c r="C133" t="s">
        <v>548</v>
      </c>
      <c r="D133" t="b">
        <v>1</v>
      </c>
      <c r="E133" t="s">
        <v>5195</v>
      </c>
      <c r="F133" t="s">
        <v>1661</v>
      </c>
      <c r="G133" t="s">
        <v>968</v>
      </c>
      <c r="H133" t="b">
        <v>0</v>
      </c>
      <c r="J133"/>
      <c r="K133"/>
      <c r="L133"/>
      <c r="O133">
        <v>2023</v>
      </c>
      <c r="Q133" t="s">
        <v>1529</v>
      </c>
    </row>
    <row r="134" spans="1:17" x14ac:dyDescent="0.3">
      <c r="A134" t="s">
        <v>3830</v>
      </c>
      <c r="B134" t="b">
        <v>1</v>
      </c>
      <c r="C134" t="s">
        <v>700</v>
      </c>
      <c r="D134" t="b">
        <v>1</v>
      </c>
      <c r="E134" t="s">
        <v>5196</v>
      </c>
      <c r="F134" t="s">
        <v>1671</v>
      </c>
      <c r="G134" t="s">
        <v>1115</v>
      </c>
      <c r="H134" t="b">
        <v>0</v>
      </c>
      <c r="J134"/>
      <c r="K134"/>
      <c r="L134"/>
      <c r="O134">
        <v>2020</v>
      </c>
      <c r="P134">
        <v>3</v>
      </c>
      <c r="Q134" t="s">
        <v>1540</v>
      </c>
    </row>
    <row r="135" spans="1:17" x14ac:dyDescent="0.3">
      <c r="A135" t="s">
        <v>3831</v>
      </c>
      <c r="B135" t="b">
        <v>1</v>
      </c>
      <c r="C135" t="s">
        <v>1305</v>
      </c>
      <c r="D135" t="b">
        <v>0</v>
      </c>
      <c r="E135" t="s">
        <v>5197</v>
      </c>
      <c r="F135" t="s">
        <v>1673</v>
      </c>
      <c r="G135" t="s">
        <v>1391</v>
      </c>
      <c r="J135"/>
      <c r="K135"/>
      <c r="L135"/>
      <c r="O135">
        <v>2024</v>
      </c>
      <c r="P135">
        <v>2</v>
      </c>
      <c r="Q135" t="s">
        <v>1542</v>
      </c>
    </row>
    <row r="136" spans="1:17" x14ac:dyDescent="0.3">
      <c r="A136" t="s">
        <v>3832</v>
      </c>
      <c r="B136" t="b">
        <v>1</v>
      </c>
      <c r="C136" t="s">
        <v>723</v>
      </c>
      <c r="D136" t="b">
        <v>0</v>
      </c>
      <c r="E136" t="s">
        <v>5198</v>
      </c>
      <c r="F136" t="s">
        <v>1644</v>
      </c>
      <c r="G136" t="s">
        <v>1138</v>
      </c>
      <c r="J136"/>
      <c r="K136"/>
      <c r="L136"/>
      <c r="O136">
        <v>2020</v>
      </c>
      <c r="P136">
        <v>37</v>
      </c>
      <c r="Q136" t="s">
        <v>1510</v>
      </c>
    </row>
    <row r="137" spans="1:17" x14ac:dyDescent="0.3">
      <c r="A137" t="s">
        <v>3833</v>
      </c>
      <c r="B137" t="b">
        <v>1</v>
      </c>
      <c r="C137" t="s">
        <v>666</v>
      </c>
      <c r="D137" t="b">
        <v>0</v>
      </c>
      <c r="E137" t="s">
        <v>5199</v>
      </c>
      <c r="F137" t="s">
        <v>1665</v>
      </c>
      <c r="G137" t="s">
        <v>1082</v>
      </c>
      <c r="J137"/>
      <c r="K137"/>
      <c r="L137"/>
      <c r="O137">
        <v>2022</v>
      </c>
      <c r="P137">
        <v>23</v>
      </c>
      <c r="Q137" t="s">
        <v>1534</v>
      </c>
    </row>
    <row r="138" spans="1:17" x14ac:dyDescent="0.3">
      <c r="A138" t="s">
        <v>3834</v>
      </c>
      <c r="B138" t="b">
        <v>1</v>
      </c>
      <c r="C138" t="s">
        <v>1307</v>
      </c>
      <c r="D138" t="b">
        <v>0</v>
      </c>
      <c r="E138" t="s">
        <v>5200</v>
      </c>
      <c r="F138" t="s">
        <v>1677</v>
      </c>
      <c r="G138" t="s">
        <v>1395</v>
      </c>
      <c r="J138"/>
      <c r="K138"/>
      <c r="L138"/>
      <c r="O138">
        <v>2024</v>
      </c>
      <c r="Q138" t="s">
        <v>1547</v>
      </c>
    </row>
    <row r="139" spans="1:17" x14ac:dyDescent="0.3">
      <c r="A139" t="s">
        <v>3835</v>
      </c>
      <c r="B139" t="b">
        <v>1</v>
      </c>
      <c r="C139" t="s">
        <v>655</v>
      </c>
      <c r="D139" t="b">
        <v>0</v>
      </c>
      <c r="E139" t="s">
        <v>5201</v>
      </c>
      <c r="F139" t="s">
        <v>1648</v>
      </c>
      <c r="G139" t="s">
        <v>1071</v>
      </c>
      <c r="J139"/>
      <c r="K139"/>
      <c r="L139"/>
      <c r="O139">
        <v>2022</v>
      </c>
      <c r="P139">
        <v>7</v>
      </c>
      <c r="Q139" t="s">
        <v>1516</v>
      </c>
    </row>
    <row r="140" spans="1:17" x14ac:dyDescent="0.3">
      <c r="A140" t="s">
        <v>3836</v>
      </c>
      <c r="B140" t="b">
        <v>1</v>
      </c>
      <c r="C140" t="s">
        <v>1297</v>
      </c>
      <c r="D140" t="b">
        <v>0</v>
      </c>
      <c r="E140" t="s">
        <v>5202</v>
      </c>
      <c r="F140" t="s">
        <v>1649</v>
      </c>
      <c r="G140" t="s">
        <v>1379</v>
      </c>
      <c r="J140"/>
      <c r="K140"/>
      <c r="L140"/>
      <c r="O140">
        <v>2023</v>
      </c>
      <c r="P140">
        <v>6</v>
      </c>
      <c r="Q140" t="s">
        <v>1517</v>
      </c>
    </row>
    <row r="141" spans="1:17" x14ac:dyDescent="0.3">
      <c r="A141" t="s">
        <v>3837</v>
      </c>
      <c r="B141" t="b">
        <v>1</v>
      </c>
      <c r="C141" t="s">
        <v>623</v>
      </c>
      <c r="D141" t="b">
        <v>0</v>
      </c>
      <c r="E141" t="s">
        <v>5203</v>
      </c>
      <c r="F141" t="s">
        <v>1651</v>
      </c>
      <c r="G141" t="s">
        <v>1380</v>
      </c>
      <c r="J141"/>
      <c r="K141"/>
      <c r="L141"/>
      <c r="O141">
        <v>2020</v>
      </c>
      <c r="P141">
        <v>2</v>
      </c>
      <c r="Q141" t="s">
        <v>1519</v>
      </c>
    </row>
    <row r="142" spans="1:17" x14ac:dyDescent="0.3">
      <c r="A142" t="s">
        <v>3838</v>
      </c>
      <c r="B142" t="b">
        <v>1</v>
      </c>
      <c r="C142" t="s">
        <v>636</v>
      </c>
      <c r="D142" t="b">
        <v>1</v>
      </c>
      <c r="E142" t="s">
        <v>5204</v>
      </c>
      <c r="F142" t="s">
        <v>1652</v>
      </c>
      <c r="G142" t="s">
        <v>1053</v>
      </c>
      <c r="H142" t="b">
        <v>0</v>
      </c>
      <c r="J142"/>
      <c r="K142"/>
      <c r="L142"/>
      <c r="O142">
        <v>2022</v>
      </c>
      <c r="P142">
        <v>2</v>
      </c>
      <c r="Q142" t="s">
        <v>1520</v>
      </c>
    </row>
    <row r="143" spans="1:17" x14ac:dyDescent="0.3">
      <c r="A143" t="s">
        <v>3839</v>
      </c>
      <c r="B143" t="b">
        <v>1</v>
      </c>
      <c r="C143" t="s">
        <v>581</v>
      </c>
      <c r="D143" t="b">
        <v>1</v>
      </c>
      <c r="E143" t="s">
        <v>5205</v>
      </c>
      <c r="F143" t="s">
        <v>1653</v>
      </c>
      <c r="G143" t="s">
        <v>1000</v>
      </c>
      <c r="H143" t="b">
        <v>0</v>
      </c>
      <c r="J143"/>
      <c r="K143"/>
      <c r="L143"/>
      <c r="O143">
        <v>2022</v>
      </c>
      <c r="P143">
        <v>2</v>
      </c>
      <c r="Q143" t="s">
        <v>1521</v>
      </c>
    </row>
    <row r="144" spans="1:17" x14ac:dyDescent="0.3">
      <c r="A144" t="s">
        <v>3840</v>
      </c>
      <c r="B144" t="b">
        <v>1</v>
      </c>
      <c r="C144" t="s">
        <v>657</v>
      </c>
      <c r="D144" t="b">
        <v>0</v>
      </c>
      <c r="E144" t="s">
        <v>5206</v>
      </c>
      <c r="F144" t="s">
        <v>1656</v>
      </c>
      <c r="G144" t="s">
        <v>1381</v>
      </c>
      <c r="J144"/>
      <c r="K144"/>
      <c r="L144"/>
      <c r="O144">
        <v>2021</v>
      </c>
      <c r="Q144" t="s">
        <v>1524</v>
      </c>
    </row>
    <row r="145" spans="1:17" x14ac:dyDescent="0.3">
      <c r="A145" t="s">
        <v>3841</v>
      </c>
      <c r="B145" t="b">
        <v>1</v>
      </c>
      <c r="C145" t="s">
        <v>1302</v>
      </c>
      <c r="D145" t="b">
        <v>0</v>
      </c>
      <c r="E145" t="s">
        <v>5207</v>
      </c>
      <c r="F145" t="s">
        <v>1662</v>
      </c>
      <c r="G145" t="s">
        <v>1386</v>
      </c>
      <c r="J145"/>
      <c r="K145"/>
      <c r="L145"/>
      <c r="O145">
        <v>2024</v>
      </c>
      <c r="Q145" t="s">
        <v>1530</v>
      </c>
    </row>
    <row r="146" spans="1:17" x14ac:dyDescent="0.3">
      <c r="A146" t="s">
        <v>3842</v>
      </c>
      <c r="B146" t="b">
        <v>1</v>
      </c>
      <c r="C146" t="s">
        <v>1303</v>
      </c>
      <c r="D146" t="b">
        <v>0</v>
      </c>
      <c r="E146" t="s">
        <v>5208</v>
      </c>
      <c r="F146" t="s">
        <v>1663</v>
      </c>
      <c r="G146" t="s">
        <v>1387</v>
      </c>
      <c r="J146"/>
      <c r="K146"/>
      <c r="L146"/>
      <c r="O146">
        <v>2023</v>
      </c>
      <c r="Q146" t="s">
        <v>1531</v>
      </c>
    </row>
    <row r="147" spans="1:17" x14ac:dyDescent="0.3">
      <c r="A147" t="s">
        <v>3843</v>
      </c>
      <c r="B147" t="b">
        <v>1</v>
      </c>
      <c r="C147" t="s">
        <v>1304</v>
      </c>
      <c r="D147" t="b">
        <v>0</v>
      </c>
      <c r="E147" t="s">
        <v>5209</v>
      </c>
      <c r="F147" t="s">
        <v>785</v>
      </c>
      <c r="G147" t="s">
        <v>1388</v>
      </c>
      <c r="J147"/>
      <c r="K147"/>
      <c r="L147"/>
      <c r="O147">
        <v>2020</v>
      </c>
      <c r="P147">
        <v>59</v>
      </c>
      <c r="Q147" t="s">
        <v>1533</v>
      </c>
    </row>
    <row r="148" spans="1:17" x14ac:dyDescent="0.3">
      <c r="A148" t="s">
        <v>3844</v>
      </c>
      <c r="B148" t="b">
        <v>1</v>
      </c>
      <c r="C148" t="s">
        <v>708</v>
      </c>
      <c r="D148" t="b">
        <v>0</v>
      </c>
      <c r="E148" t="s">
        <v>5210</v>
      </c>
      <c r="F148" t="s">
        <v>1666</v>
      </c>
      <c r="G148" t="s">
        <v>1123</v>
      </c>
      <c r="J148"/>
      <c r="K148"/>
      <c r="L148"/>
      <c r="O148">
        <v>2023</v>
      </c>
      <c r="P148">
        <v>15</v>
      </c>
      <c r="Q148" t="s">
        <v>1535</v>
      </c>
    </row>
    <row r="149" spans="1:17" x14ac:dyDescent="0.3">
      <c r="A149" t="s">
        <v>3845</v>
      </c>
      <c r="B149" t="b">
        <v>1</v>
      </c>
      <c r="C149" t="s">
        <v>731</v>
      </c>
      <c r="D149" t="b">
        <v>0</v>
      </c>
      <c r="E149" t="s">
        <v>5211</v>
      </c>
      <c r="F149" t="s">
        <v>1667</v>
      </c>
      <c r="G149" t="s">
        <v>1389</v>
      </c>
      <c r="J149"/>
      <c r="K149"/>
      <c r="L149"/>
      <c r="O149">
        <v>2022</v>
      </c>
      <c r="P149">
        <v>12</v>
      </c>
      <c r="Q149" t="s">
        <v>1536</v>
      </c>
    </row>
    <row r="150" spans="1:17" x14ac:dyDescent="0.3">
      <c r="A150" t="s">
        <v>3846</v>
      </c>
      <c r="B150" t="b">
        <v>1</v>
      </c>
      <c r="C150" t="s">
        <v>693</v>
      </c>
      <c r="D150" t="b">
        <v>0</v>
      </c>
      <c r="E150" t="s">
        <v>5212</v>
      </c>
      <c r="F150" t="s">
        <v>1668</v>
      </c>
      <c r="G150" t="s">
        <v>1390</v>
      </c>
      <c r="J150"/>
      <c r="K150"/>
      <c r="L150"/>
      <c r="O150">
        <v>2022</v>
      </c>
      <c r="P150">
        <v>7</v>
      </c>
      <c r="Q150" t="s">
        <v>1537</v>
      </c>
    </row>
    <row r="151" spans="1:17" x14ac:dyDescent="0.3">
      <c r="A151" t="s">
        <v>3847</v>
      </c>
      <c r="B151" t="b">
        <v>1</v>
      </c>
      <c r="C151" t="s">
        <v>767</v>
      </c>
      <c r="D151" t="b">
        <v>0</v>
      </c>
      <c r="E151" t="s">
        <v>5213</v>
      </c>
      <c r="F151" t="s">
        <v>1669</v>
      </c>
      <c r="G151" t="s">
        <v>5229</v>
      </c>
      <c r="J151"/>
      <c r="K151"/>
      <c r="L151"/>
      <c r="O151">
        <v>2023</v>
      </c>
      <c r="P151">
        <v>5</v>
      </c>
      <c r="Q151" t="s">
        <v>1538</v>
      </c>
    </row>
    <row r="152" spans="1:17" x14ac:dyDescent="0.3">
      <c r="A152" t="s">
        <v>3848</v>
      </c>
      <c r="B152" t="b">
        <v>1</v>
      </c>
      <c r="C152" t="s">
        <v>654</v>
      </c>
      <c r="D152" t="b">
        <v>0</v>
      </c>
      <c r="E152" t="s">
        <v>5214</v>
      </c>
      <c r="F152" t="s">
        <v>1670</v>
      </c>
      <c r="G152" t="s">
        <v>1070</v>
      </c>
      <c r="J152"/>
      <c r="K152"/>
      <c r="L152"/>
      <c r="O152">
        <v>2020</v>
      </c>
      <c r="P152">
        <v>4</v>
      </c>
      <c r="Q152" t="s">
        <v>1539</v>
      </c>
    </row>
    <row r="153" spans="1:17" x14ac:dyDescent="0.3">
      <c r="A153" t="s">
        <v>3849</v>
      </c>
      <c r="B153" t="b">
        <v>1</v>
      </c>
      <c r="C153" t="s">
        <v>753</v>
      </c>
      <c r="D153" t="b">
        <v>0</v>
      </c>
      <c r="E153" t="s">
        <v>5215</v>
      </c>
      <c r="F153" t="s">
        <v>1674</v>
      </c>
      <c r="G153" t="s">
        <v>1392</v>
      </c>
      <c r="J153"/>
      <c r="K153"/>
      <c r="L153"/>
      <c r="O153">
        <v>2024</v>
      </c>
      <c r="P153">
        <v>1</v>
      </c>
      <c r="Q153" t="s">
        <v>1543</v>
      </c>
    </row>
    <row r="154" spans="1:17" x14ac:dyDescent="0.3">
      <c r="A154" t="s">
        <v>3850</v>
      </c>
      <c r="B154" t="b">
        <v>1</v>
      </c>
      <c r="C154" t="s">
        <v>760</v>
      </c>
      <c r="D154" t="b">
        <v>0</v>
      </c>
      <c r="E154" t="s">
        <v>5216</v>
      </c>
      <c r="F154" t="s">
        <v>1675</v>
      </c>
      <c r="G154" t="s">
        <v>1174</v>
      </c>
      <c r="J154"/>
      <c r="K154"/>
      <c r="L154"/>
      <c r="O154">
        <v>2023</v>
      </c>
      <c r="P154">
        <v>1</v>
      </c>
      <c r="Q154" t="s">
        <v>1544</v>
      </c>
    </row>
    <row r="155" spans="1:17" x14ac:dyDescent="0.3">
      <c r="A155" t="s">
        <v>3851</v>
      </c>
      <c r="B155" t="b">
        <v>1</v>
      </c>
      <c r="C155" t="s">
        <v>696</v>
      </c>
      <c r="D155" t="b">
        <v>0</v>
      </c>
      <c r="E155" t="s">
        <v>5218</v>
      </c>
      <c r="F155" t="s">
        <v>1676</v>
      </c>
      <c r="G155" t="s">
        <v>1394</v>
      </c>
      <c r="J155"/>
      <c r="K155"/>
      <c r="L155"/>
      <c r="O155">
        <v>2023</v>
      </c>
      <c r="P155">
        <v>1</v>
      </c>
      <c r="Q155" t="s">
        <v>1546</v>
      </c>
    </row>
    <row r="156" spans="1:17" x14ac:dyDescent="0.3">
      <c r="A156" t="s">
        <v>3852</v>
      </c>
      <c r="B156" t="b">
        <v>1</v>
      </c>
      <c r="C156" t="s">
        <v>1310</v>
      </c>
      <c r="D156" t="b">
        <v>0</v>
      </c>
      <c r="E156" t="s">
        <v>5219</v>
      </c>
      <c r="F156" t="s">
        <v>1680</v>
      </c>
      <c r="G156" t="s">
        <v>1399</v>
      </c>
      <c r="J156"/>
      <c r="K156"/>
      <c r="L156"/>
      <c r="O156">
        <v>2022</v>
      </c>
      <c r="Q156" t="s">
        <v>1551</v>
      </c>
    </row>
    <row r="157" spans="1:17" x14ac:dyDescent="0.3">
      <c r="A157" t="s">
        <v>3853</v>
      </c>
      <c r="B157" t="b">
        <v>1</v>
      </c>
      <c r="C157" t="s">
        <v>735</v>
      </c>
      <c r="D157" t="b">
        <v>0</v>
      </c>
      <c r="E157" t="s">
        <v>5220</v>
      </c>
      <c r="F157" t="s">
        <v>1681</v>
      </c>
      <c r="G157" t="s">
        <v>1401</v>
      </c>
      <c r="J157"/>
      <c r="K157"/>
      <c r="L157"/>
      <c r="O157">
        <v>2022</v>
      </c>
      <c r="Q157" t="s">
        <v>1553</v>
      </c>
    </row>
    <row r="158" spans="1:17" x14ac:dyDescent="0.3">
      <c r="A158" t="s">
        <v>3854</v>
      </c>
      <c r="B158" t="b">
        <v>1</v>
      </c>
      <c r="C158" t="s">
        <v>694</v>
      </c>
      <c r="D158" t="b">
        <v>0</v>
      </c>
      <c r="E158" t="s">
        <v>5221</v>
      </c>
      <c r="F158" t="s">
        <v>1682</v>
      </c>
      <c r="G158" t="s">
        <v>1402</v>
      </c>
      <c r="J158"/>
      <c r="K158"/>
      <c r="L158"/>
      <c r="O158">
        <v>2023</v>
      </c>
      <c r="Q158" t="s">
        <v>1554</v>
      </c>
    </row>
    <row r="159" spans="1:17" x14ac:dyDescent="0.3">
      <c r="A159" t="s">
        <v>3855</v>
      </c>
      <c r="B159" t="b">
        <v>1</v>
      </c>
      <c r="C159" t="s">
        <v>1312</v>
      </c>
      <c r="D159" t="b">
        <v>0</v>
      </c>
      <c r="E159" t="s">
        <v>5222</v>
      </c>
      <c r="F159" t="s">
        <v>1683</v>
      </c>
      <c r="G159" t="s">
        <v>1403</v>
      </c>
      <c r="J159"/>
      <c r="K159"/>
      <c r="L159"/>
      <c r="O159">
        <v>2024</v>
      </c>
      <c r="Q159" t="s">
        <v>1555</v>
      </c>
    </row>
    <row r="160" spans="1:17" x14ac:dyDescent="0.3">
      <c r="A160" t="s">
        <v>3856</v>
      </c>
      <c r="B160" t="b">
        <v>1</v>
      </c>
      <c r="C160" t="s">
        <v>1687</v>
      </c>
      <c r="D160" t="b">
        <v>1</v>
      </c>
      <c r="E160" t="s">
        <v>4326</v>
      </c>
      <c r="F160" t="s">
        <v>3208</v>
      </c>
      <c r="G160" t="s">
        <v>2627</v>
      </c>
      <c r="H160" t="b">
        <v>0</v>
      </c>
      <c r="J160"/>
      <c r="K160"/>
      <c r="L160"/>
      <c r="O160">
        <v>2024</v>
      </c>
      <c r="P160">
        <v>0</v>
      </c>
      <c r="Q160" t="s">
        <v>1959</v>
      </c>
    </row>
    <row r="161" spans="1:17" x14ac:dyDescent="0.3">
      <c r="A161" t="s">
        <v>3857</v>
      </c>
      <c r="B161" t="b">
        <v>1</v>
      </c>
      <c r="C161" t="s">
        <v>757</v>
      </c>
      <c r="D161" t="b">
        <v>1</v>
      </c>
      <c r="E161" t="s">
        <v>4327</v>
      </c>
      <c r="F161" t="s">
        <v>3209</v>
      </c>
      <c r="G161" t="s">
        <v>4979</v>
      </c>
      <c r="H161" t="b">
        <v>1</v>
      </c>
      <c r="I161" t="s">
        <v>5391</v>
      </c>
      <c r="J161" s="7">
        <v>1</v>
      </c>
      <c r="M161" t="b">
        <v>1</v>
      </c>
      <c r="O161">
        <v>2024</v>
      </c>
      <c r="P161">
        <v>0</v>
      </c>
      <c r="Q161" t="s">
        <v>1960</v>
      </c>
    </row>
    <row r="162" spans="1:17" x14ac:dyDescent="0.3">
      <c r="A162" t="s">
        <v>3858</v>
      </c>
      <c r="B162" t="b">
        <v>1</v>
      </c>
      <c r="C162" t="s">
        <v>493</v>
      </c>
      <c r="D162" t="b">
        <v>1</v>
      </c>
      <c r="E162" t="s">
        <v>4328</v>
      </c>
      <c r="F162" t="s">
        <v>3256</v>
      </c>
      <c r="G162" t="s">
        <v>2675</v>
      </c>
      <c r="H162" t="b">
        <v>1</v>
      </c>
      <c r="I162" t="s">
        <v>5388</v>
      </c>
      <c r="J162" s="7">
        <v>2</v>
      </c>
      <c r="K162" s="7" t="s">
        <v>5436</v>
      </c>
      <c r="O162">
        <v>2024</v>
      </c>
      <c r="P162">
        <v>0</v>
      </c>
      <c r="Q162" t="s">
        <v>2017</v>
      </c>
    </row>
    <row r="163" spans="1:17" x14ac:dyDescent="0.3">
      <c r="A163" t="s">
        <v>3859</v>
      </c>
      <c r="B163" t="b">
        <v>1</v>
      </c>
      <c r="C163" t="s">
        <v>449</v>
      </c>
      <c r="D163" t="b">
        <v>1</v>
      </c>
      <c r="E163" t="s">
        <v>4329</v>
      </c>
      <c r="F163" t="s">
        <v>3210</v>
      </c>
      <c r="G163" t="s">
        <v>2628</v>
      </c>
      <c r="H163" t="b">
        <v>1</v>
      </c>
      <c r="I163" t="s">
        <v>5397</v>
      </c>
      <c r="J163" s="7">
        <v>3</v>
      </c>
      <c r="K163" s="7" t="s">
        <v>5437</v>
      </c>
      <c r="O163">
        <v>2024</v>
      </c>
      <c r="P163">
        <v>0</v>
      </c>
      <c r="Q163" t="s">
        <v>1961</v>
      </c>
    </row>
    <row r="164" spans="1:17" x14ac:dyDescent="0.3">
      <c r="A164" t="s">
        <v>3860</v>
      </c>
      <c r="B164" t="b">
        <v>1</v>
      </c>
      <c r="C164" t="s">
        <v>1688</v>
      </c>
      <c r="D164" t="b">
        <v>1</v>
      </c>
      <c r="E164" t="s">
        <v>4330</v>
      </c>
      <c r="F164" t="s">
        <v>3211</v>
      </c>
      <c r="G164" t="s">
        <v>4980</v>
      </c>
      <c r="H164" t="b">
        <v>0</v>
      </c>
      <c r="J164"/>
      <c r="K164"/>
      <c r="L164"/>
      <c r="O164">
        <v>2024</v>
      </c>
      <c r="P164">
        <v>2</v>
      </c>
      <c r="Q164" t="s">
        <v>1962</v>
      </c>
    </row>
    <row r="165" spans="1:17" x14ac:dyDescent="0.3">
      <c r="A165" t="s">
        <v>3861</v>
      </c>
      <c r="B165" t="b">
        <v>1</v>
      </c>
      <c r="C165" s="40" t="s">
        <v>403</v>
      </c>
      <c r="D165" t="b">
        <v>1</v>
      </c>
      <c r="E165" t="s">
        <v>4332</v>
      </c>
      <c r="F165" t="s">
        <v>3212</v>
      </c>
      <c r="G165" t="s">
        <v>2629</v>
      </c>
      <c r="H165" t="b">
        <v>1</v>
      </c>
      <c r="J165" s="7">
        <v>1</v>
      </c>
      <c r="K165" s="7" t="s">
        <v>5407</v>
      </c>
      <c r="L165" s="7" t="s">
        <v>5407</v>
      </c>
      <c r="M165" t="b">
        <v>1</v>
      </c>
      <c r="O165">
        <v>2024</v>
      </c>
      <c r="P165">
        <v>0</v>
      </c>
      <c r="Q165" t="s">
        <v>1963</v>
      </c>
    </row>
    <row r="166" spans="1:17" x14ac:dyDescent="0.3">
      <c r="A166" t="s">
        <v>3862</v>
      </c>
      <c r="B166" t="b">
        <v>1</v>
      </c>
      <c r="C166" t="s">
        <v>1703</v>
      </c>
      <c r="D166" t="b">
        <v>0</v>
      </c>
      <c r="E166" t="s">
        <v>4333</v>
      </c>
      <c r="F166" t="s">
        <v>3260</v>
      </c>
      <c r="G166" t="s">
        <v>2679</v>
      </c>
      <c r="J166"/>
      <c r="K166"/>
      <c r="L166"/>
      <c r="O166">
        <v>2024</v>
      </c>
      <c r="P166">
        <v>0</v>
      </c>
      <c r="Q166" t="s">
        <v>2021</v>
      </c>
    </row>
    <row r="167" spans="1:17" x14ac:dyDescent="0.3">
      <c r="A167" t="s">
        <v>3863</v>
      </c>
      <c r="B167" t="b">
        <v>1</v>
      </c>
      <c r="C167" t="s">
        <v>643</v>
      </c>
      <c r="D167" t="b">
        <v>1</v>
      </c>
      <c r="E167" t="s">
        <v>4334</v>
      </c>
      <c r="F167" t="s">
        <v>3213</v>
      </c>
      <c r="G167" t="s">
        <v>2630</v>
      </c>
      <c r="H167" t="b">
        <v>0</v>
      </c>
      <c r="I167" t="s">
        <v>5392</v>
      </c>
      <c r="J167" s="7">
        <v>3</v>
      </c>
      <c r="O167">
        <v>2024</v>
      </c>
      <c r="P167">
        <v>0</v>
      </c>
      <c r="Q167" t="s">
        <v>1964</v>
      </c>
    </row>
    <row r="168" spans="1:17" x14ac:dyDescent="0.3">
      <c r="A168" t="s">
        <v>3864</v>
      </c>
      <c r="B168" t="b">
        <v>1</v>
      </c>
      <c r="C168" t="s">
        <v>1689</v>
      </c>
      <c r="D168" t="b">
        <v>0</v>
      </c>
      <c r="E168" t="s">
        <v>4335</v>
      </c>
      <c r="F168" t="s">
        <v>3214</v>
      </c>
      <c r="G168" t="s">
        <v>2631</v>
      </c>
      <c r="J168"/>
      <c r="K168"/>
      <c r="L168"/>
      <c r="O168">
        <v>2024</v>
      </c>
      <c r="P168">
        <v>0</v>
      </c>
      <c r="Q168" t="s">
        <v>1965</v>
      </c>
    </row>
    <row r="169" spans="1:17" x14ac:dyDescent="0.3">
      <c r="A169" t="s">
        <v>3865</v>
      </c>
      <c r="B169" t="b">
        <v>1</v>
      </c>
      <c r="C169" t="s">
        <v>1704</v>
      </c>
      <c r="D169" t="b">
        <v>0</v>
      </c>
      <c r="E169" t="s">
        <v>4336</v>
      </c>
      <c r="F169" t="s">
        <v>785</v>
      </c>
      <c r="G169" t="s">
        <v>2680</v>
      </c>
      <c r="J169"/>
      <c r="K169"/>
      <c r="L169"/>
      <c r="O169">
        <v>2024</v>
      </c>
      <c r="P169">
        <v>0</v>
      </c>
      <c r="Q169" t="s">
        <v>2022</v>
      </c>
    </row>
    <row r="170" spans="1:17" x14ac:dyDescent="0.3">
      <c r="A170" t="s">
        <v>3866</v>
      </c>
      <c r="B170" t="b">
        <v>1</v>
      </c>
      <c r="C170" t="s">
        <v>1690</v>
      </c>
      <c r="D170" t="b">
        <v>0</v>
      </c>
      <c r="E170" t="s">
        <v>4337</v>
      </c>
      <c r="F170" t="s">
        <v>3215</v>
      </c>
      <c r="G170" t="s">
        <v>4981</v>
      </c>
      <c r="J170"/>
      <c r="K170"/>
      <c r="L170"/>
      <c r="O170">
        <v>2024</v>
      </c>
      <c r="P170">
        <v>0</v>
      </c>
      <c r="Q170" t="s">
        <v>1966</v>
      </c>
    </row>
    <row r="171" spans="1:17" x14ac:dyDescent="0.3">
      <c r="A171" t="s">
        <v>5236</v>
      </c>
      <c r="B171" t="b">
        <v>1</v>
      </c>
      <c r="C171" t="s">
        <v>1705</v>
      </c>
      <c r="D171" t="b">
        <v>0</v>
      </c>
      <c r="E171" t="s">
        <v>4338</v>
      </c>
      <c r="F171" t="s">
        <v>3262</v>
      </c>
      <c r="G171" t="s">
        <v>2682</v>
      </c>
      <c r="J171"/>
      <c r="K171"/>
      <c r="L171"/>
      <c r="O171">
        <v>2024</v>
      </c>
      <c r="P171">
        <v>0</v>
      </c>
      <c r="Q171" t="s">
        <v>2024</v>
      </c>
    </row>
    <row r="172" spans="1:17" x14ac:dyDescent="0.3">
      <c r="A172" t="s">
        <v>3867</v>
      </c>
      <c r="B172" t="b">
        <v>1</v>
      </c>
      <c r="C172" t="s">
        <v>4969</v>
      </c>
      <c r="D172" t="b">
        <v>0</v>
      </c>
      <c r="E172" t="s">
        <v>4339</v>
      </c>
      <c r="F172" t="s">
        <v>785</v>
      </c>
      <c r="G172" t="s">
        <v>4982</v>
      </c>
      <c r="J172"/>
      <c r="K172"/>
      <c r="L172"/>
      <c r="O172">
        <v>2024</v>
      </c>
      <c r="P172">
        <v>0</v>
      </c>
      <c r="Q172" t="s">
        <v>4974</v>
      </c>
    </row>
    <row r="173" spans="1:17" x14ac:dyDescent="0.3">
      <c r="A173" t="s">
        <v>3868</v>
      </c>
      <c r="B173" t="b">
        <v>1</v>
      </c>
      <c r="C173" t="s">
        <v>496</v>
      </c>
      <c r="D173" t="b">
        <v>0</v>
      </c>
      <c r="E173" t="s">
        <v>4340</v>
      </c>
      <c r="F173" t="s">
        <v>3216</v>
      </c>
      <c r="G173" t="s">
        <v>2632</v>
      </c>
      <c r="J173"/>
      <c r="K173"/>
      <c r="L173"/>
      <c r="O173">
        <v>2024</v>
      </c>
      <c r="P173">
        <v>0</v>
      </c>
      <c r="Q173" t="s">
        <v>1967</v>
      </c>
    </row>
    <row r="174" spans="1:17" x14ac:dyDescent="0.3">
      <c r="A174" t="s">
        <v>3869</v>
      </c>
      <c r="B174" t="b">
        <v>1</v>
      </c>
      <c r="C174" t="s">
        <v>721</v>
      </c>
      <c r="D174" t="b">
        <v>0</v>
      </c>
      <c r="E174" t="s">
        <v>4341</v>
      </c>
      <c r="F174" t="s">
        <v>3217</v>
      </c>
      <c r="G174" t="s">
        <v>4983</v>
      </c>
      <c r="J174"/>
      <c r="K174"/>
      <c r="L174"/>
      <c r="O174">
        <v>2024</v>
      </c>
      <c r="P174">
        <v>0</v>
      </c>
      <c r="Q174" t="s">
        <v>1968</v>
      </c>
    </row>
    <row r="175" spans="1:17" x14ac:dyDescent="0.3">
      <c r="A175" t="s">
        <v>3870</v>
      </c>
      <c r="B175" t="b">
        <v>1</v>
      </c>
      <c r="C175" t="s">
        <v>1706</v>
      </c>
      <c r="D175" t="b">
        <v>0</v>
      </c>
      <c r="E175" t="s">
        <v>4342</v>
      </c>
      <c r="F175" t="s">
        <v>3265</v>
      </c>
      <c r="G175" t="s">
        <v>4984</v>
      </c>
      <c r="J175"/>
      <c r="K175"/>
      <c r="L175"/>
      <c r="O175">
        <v>2024</v>
      </c>
      <c r="P175">
        <v>0</v>
      </c>
      <c r="Q175" t="s">
        <v>2027</v>
      </c>
    </row>
    <row r="176" spans="1:17" x14ac:dyDescent="0.3">
      <c r="A176" t="s">
        <v>3871</v>
      </c>
      <c r="B176" t="b">
        <v>1</v>
      </c>
      <c r="C176" t="s">
        <v>530</v>
      </c>
      <c r="D176" t="b">
        <v>0</v>
      </c>
      <c r="E176" t="s">
        <v>4343</v>
      </c>
      <c r="F176" t="s">
        <v>795</v>
      </c>
      <c r="G176" t="s">
        <v>2686</v>
      </c>
      <c r="J176"/>
      <c r="K176"/>
      <c r="L176"/>
      <c r="O176">
        <v>2024</v>
      </c>
      <c r="P176">
        <v>1</v>
      </c>
      <c r="Q176" t="s">
        <v>2029</v>
      </c>
    </row>
    <row r="177" spans="1:17" x14ac:dyDescent="0.3">
      <c r="A177" t="s">
        <v>3872</v>
      </c>
      <c r="B177" t="b">
        <v>1</v>
      </c>
      <c r="C177" t="s">
        <v>773</v>
      </c>
      <c r="D177" t="b">
        <v>0</v>
      </c>
      <c r="E177" t="s">
        <v>4344</v>
      </c>
      <c r="F177" t="s">
        <v>785</v>
      </c>
      <c r="G177" t="s">
        <v>2633</v>
      </c>
      <c r="J177"/>
      <c r="K177"/>
      <c r="L177"/>
      <c r="O177">
        <v>2024</v>
      </c>
      <c r="P177">
        <v>0</v>
      </c>
      <c r="Q177" t="s">
        <v>1969</v>
      </c>
    </row>
    <row r="178" spans="1:17" x14ac:dyDescent="0.3">
      <c r="A178" t="s">
        <v>3873</v>
      </c>
      <c r="B178" t="b">
        <v>1</v>
      </c>
      <c r="C178" t="s">
        <v>1708</v>
      </c>
      <c r="D178" t="b">
        <v>1</v>
      </c>
      <c r="E178" t="s">
        <v>4345</v>
      </c>
      <c r="F178" t="s">
        <v>3266</v>
      </c>
      <c r="G178" t="s">
        <v>2687</v>
      </c>
      <c r="H178" t="b">
        <v>0</v>
      </c>
      <c r="J178"/>
      <c r="K178"/>
      <c r="L178"/>
      <c r="O178">
        <v>2024</v>
      </c>
      <c r="P178">
        <v>0</v>
      </c>
      <c r="Q178" t="s">
        <v>2030</v>
      </c>
    </row>
    <row r="179" spans="1:17" x14ac:dyDescent="0.3">
      <c r="A179" t="s">
        <v>3874</v>
      </c>
      <c r="B179" t="b">
        <v>1</v>
      </c>
      <c r="C179" t="s">
        <v>607</v>
      </c>
      <c r="D179" t="b">
        <v>0</v>
      </c>
      <c r="E179" t="s">
        <v>4346</v>
      </c>
      <c r="F179" t="s">
        <v>3218</v>
      </c>
      <c r="G179" t="s">
        <v>2634</v>
      </c>
      <c r="J179"/>
      <c r="K179"/>
      <c r="L179"/>
      <c r="O179">
        <v>2024</v>
      </c>
      <c r="P179">
        <v>0</v>
      </c>
      <c r="Q179" t="s">
        <v>1970</v>
      </c>
    </row>
    <row r="180" spans="1:17" x14ac:dyDescent="0.3">
      <c r="A180" t="s">
        <v>3875</v>
      </c>
      <c r="B180" t="b">
        <v>1</v>
      </c>
      <c r="C180" t="s">
        <v>4970</v>
      </c>
      <c r="D180" t="b">
        <v>1</v>
      </c>
      <c r="E180" t="s">
        <v>4348</v>
      </c>
      <c r="F180" t="s">
        <v>785</v>
      </c>
      <c r="G180" t="s">
        <v>4985</v>
      </c>
      <c r="H180" t="b">
        <v>0</v>
      </c>
      <c r="J180"/>
      <c r="K180"/>
      <c r="L180"/>
      <c r="O180">
        <v>2024</v>
      </c>
      <c r="P180">
        <v>0</v>
      </c>
      <c r="Q180" t="s">
        <v>4975</v>
      </c>
    </row>
    <row r="181" spans="1:17" x14ac:dyDescent="0.3">
      <c r="A181" t="s">
        <v>3876</v>
      </c>
      <c r="B181" t="b">
        <v>1</v>
      </c>
      <c r="C181" t="s">
        <v>462</v>
      </c>
      <c r="D181" t="b">
        <v>1</v>
      </c>
      <c r="E181" t="s">
        <v>4349</v>
      </c>
      <c r="F181" t="s">
        <v>3219</v>
      </c>
      <c r="G181" t="s">
        <v>2635</v>
      </c>
      <c r="H181" t="b">
        <v>0</v>
      </c>
      <c r="I181" t="s">
        <v>5388</v>
      </c>
      <c r="O181">
        <v>2024</v>
      </c>
      <c r="P181">
        <v>0</v>
      </c>
      <c r="Q181" t="s">
        <v>1971</v>
      </c>
    </row>
    <row r="182" spans="1:17" x14ac:dyDescent="0.3">
      <c r="A182" t="s">
        <v>3877</v>
      </c>
      <c r="B182" t="b">
        <v>1</v>
      </c>
      <c r="C182" t="s">
        <v>743</v>
      </c>
      <c r="D182" t="b">
        <v>0</v>
      </c>
      <c r="E182" t="s">
        <v>4350</v>
      </c>
      <c r="F182" t="s">
        <v>785</v>
      </c>
      <c r="G182" t="s">
        <v>2636</v>
      </c>
      <c r="J182"/>
      <c r="K182"/>
      <c r="L182"/>
      <c r="O182">
        <v>2024</v>
      </c>
      <c r="P182">
        <v>1</v>
      </c>
      <c r="Q182" t="s">
        <v>1972</v>
      </c>
    </row>
    <row r="183" spans="1:17" x14ac:dyDescent="0.3">
      <c r="A183" t="s">
        <v>5237</v>
      </c>
      <c r="B183" t="b">
        <v>1</v>
      </c>
      <c r="C183" t="s">
        <v>526</v>
      </c>
      <c r="D183" t="b">
        <v>0</v>
      </c>
      <c r="E183" t="s">
        <v>4351</v>
      </c>
      <c r="F183" t="s">
        <v>3220</v>
      </c>
      <c r="G183" t="s">
        <v>2637</v>
      </c>
      <c r="J183"/>
      <c r="K183"/>
      <c r="L183"/>
      <c r="O183">
        <v>2024</v>
      </c>
      <c r="P183">
        <v>0</v>
      </c>
      <c r="Q183" t="s">
        <v>1973</v>
      </c>
    </row>
    <row r="184" spans="1:17" x14ac:dyDescent="0.3">
      <c r="A184" t="s">
        <v>3878</v>
      </c>
      <c r="B184" t="b">
        <v>1</v>
      </c>
      <c r="C184" s="40" t="s">
        <v>1710</v>
      </c>
      <c r="D184" t="b">
        <v>1</v>
      </c>
      <c r="E184" t="s">
        <v>4352</v>
      </c>
      <c r="F184" t="s">
        <v>3270</v>
      </c>
      <c r="G184" t="s">
        <v>2691</v>
      </c>
      <c r="H184" t="b">
        <v>1</v>
      </c>
      <c r="I184" t="s">
        <v>5392</v>
      </c>
      <c r="J184" s="7">
        <v>3</v>
      </c>
      <c r="K184" s="7" t="s">
        <v>5407</v>
      </c>
      <c r="L184" s="7" t="s">
        <v>5407</v>
      </c>
      <c r="M184" t="b">
        <v>1</v>
      </c>
      <c r="O184">
        <v>2024</v>
      </c>
      <c r="P184">
        <v>3</v>
      </c>
      <c r="Q184" t="s">
        <v>2034</v>
      </c>
    </row>
    <row r="185" spans="1:17" x14ac:dyDescent="0.3">
      <c r="A185" t="s">
        <v>3879</v>
      </c>
      <c r="B185" t="b">
        <v>1</v>
      </c>
      <c r="C185" t="s">
        <v>1691</v>
      </c>
      <c r="D185" t="b">
        <v>1</v>
      </c>
      <c r="E185" t="s">
        <v>4353</v>
      </c>
      <c r="F185" t="s">
        <v>3221</v>
      </c>
      <c r="G185" s="21" t="s">
        <v>2638</v>
      </c>
      <c r="H185" t="b">
        <v>0</v>
      </c>
      <c r="J185"/>
      <c r="K185"/>
      <c r="L185"/>
      <c r="O185">
        <v>2024</v>
      </c>
      <c r="P185">
        <v>0</v>
      </c>
      <c r="Q185" t="s">
        <v>1974</v>
      </c>
    </row>
    <row r="186" spans="1:17" x14ac:dyDescent="0.3">
      <c r="A186" t="s">
        <v>5238</v>
      </c>
      <c r="B186" t="b">
        <v>1</v>
      </c>
      <c r="C186" t="s">
        <v>393</v>
      </c>
      <c r="D186" t="b">
        <v>1</v>
      </c>
      <c r="E186" t="s">
        <v>4354</v>
      </c>
      <c r="F186" t="s">
        <v>3222</v>
      </c>
      <c r="G186" s="21" t="s">
        <v>2639</v>
      </c>
      <c r="H186" t="b">
        <v>0</v>
      </c>
      <c r="J186"/>
      <c r="K186"/>
      <c r="L186"/>
      <c r="O186">
        <v>2024</v>
      </c>
      <c r="P186">
        <v>0</v>
      </c>
      <c r="Q186" t="s">
        <v>1975</v>
      </c>
    </row>
    <row r="187" spans="1:17" x14ac:dyDescent="0.3">
      <c r="A187" t="s">
        <v>3880</v>
      </c>
      <c r="B187" t="b">
        <v>1</v>
      </c>
      <c r="C187" t="s">
        <v>712</v>
      </c>
      <c r="D187" t="b">
        <v>0</v>
      </c>
      <c r="E187" t="s">
        <v>4355</v>
      </c>
      <c r="F187" t="s">
        <v>3223</v>
      </c>
      <c r="G187" t="s">
        <v>2640</v>
      </c>
      <c r="J187"/>
      <c r="K187"/>
      <c r="L187"/>
      <c r="O187">
        <v>2024</v>
      </c>
      <c r="P187">
        <v>0</v>
      </c>
      <c r="Q187" t="s">
        <v>1976</v>
      </c>
    </row>
    <row r="188" spans="1:17" x14ac:dyDescent="0.3">
      <c r="A188" t="s">
        <v>3881</v>
      </c>
      <c r="B188" t="b">
        <v>1</v>
      </c>
      <c r="C188" t="s">
        <v>554</v>
      </c>
      <c r="D188" t="b">
        <v>0</v>
      </c>
      <c r="E188" t="s">
        <v>4356</v>
      </c>
      <c r="F188" t="s">
        <v>785</v>
      </c>
      <c r="G188" t="s">
        <v>2641</v>
      </c>
      <c r="J188"/>
      <c r="K188"/>
      <c r="L188"/>
      <c r="O188">
        <v>2024</v>
      </c>
      <c r="P188">
        <v>4</v>
      </c>
      <c r="Q188" t="s">
        <v>1977</v>
      </c>
    </row>
    <row r="189" spans="1:17" x14ac:dyDescent="0.3">
      <c r="A189" t="s">
        <v>5239</v>
      </c>
      <c r="B189" t="b">
        <v>1</v>
      </c>
      <c r="C189" t="s">
        <v>1712</v>
      </c>
      <c r="D189" t="b">
        <v>1</v>
      </c>
      <c r="E189" t="s">
        <v>4357</v>
      </c>
      <c r="F189" t="s">
        <v>3272</v>
      </c>
      <c r="G189" t="s">
        <v>2693</v>
      </c>
      <c r="H189" t="b">
        <v>0</v>
      </c>
      <c r="J189"/>
      <c r="K189"/>
      <c r="L189"/>
      <c r="O189">
        <v>2024</v>
      </c>
      <c r="P189">
        <v>0</v>
      </c>
      <c r="Q189" t="s">
        <v>2036</v>
      </c>
    </row>
    <row r="190" spans="1:17" x14ac:dyDescent="0.3">
      <c r="A190" t="s">
        <v>3882</v>
      </c>
      <c r="B190" t="b">
        <v>1</v>
      </c>
      <c r="C190" t="s">
        <v>610</v>
      </c>
      <c r="D190" t="b">
        <v>0</v>
      </c>
      <c r="E190" t="s">
        <v>4358</v>
      </c>
      <c r="F190" t="s">
        <v>3224</v>
      </c>
      <c r="G190" t="s">
        <v>2642</v>
      </c>
      <c r="J190"/>
      <c r="K190"/>
      <c r="L190"/>
      <c r="O190">
        <v>2024</v>
      </c>
      <c r="P190">
        <v>0</v>
      </c>
      <c r="Q190" t="s">
        <v>1978</v>
      </c>
    </row>
    <row r="191" spans="1:17" x14ac:dyDescent="0.3">
      <c r="A191" t="s">
        <v>3883</v>
      </c>
      <c r="B191" t="b">
        <v>1</v>
      </c>
      <c r="C191" t="s">
        <v>768</v>
      </c>
      <c r="D191" t="b">
        <v>0</v>
      </c>
      <c r="E191" t="s">
        <v>4359</v>
      </c>
      <c r="F191" t="s">
        <v>814</v>
      </c>
      <c r="G191" t="s">
        <v>4986</v>
      </c>
      <c r="J191"/>
      <c r="K191"/>
      <c r="L191"/>
      <c r="O191">
        <v>2024</v>
      </c>
      <c r="P191">
        <v>0</v>
      </c>
      <c r="Q191" t="s">
        <v>1979</v>
      </c>
    </row>
    <row r="192" spans="1:17" x14ac:dyDescent="0.3">
      <c r="A192" t="s">
        <v>3884</v>
      </c>
      <c r="B192" t="b">
        <v>1</v>
      </c>
      <c r="C192" t="s">
        <v>467</v>
      </c>
      <c r="D192" t="b">
        <v>1</v>
      </c>
      <c r="E192" t="s">
        <v>4361</v>
      </c>
      <c r="F192" t="s">
        <v>3225</v>
      </c>
      <c r="G192" t="s">
        <v>2643</v>
      </c>
      <c r="H192" t="b">
        <v>1</v>
      </c>
      <c r="I192" t="s">
        <v>5388</v>
      </c>
      <c r="J192" s="7">
        <v>3</v>
      </c>
      <c r="K192" s="7" t="s">
        <v>5438</v>
      </c>
      <c r="O192">
        <v>2024</v>
      </c>
      <c r="P192">
        <v>0</v>
      </c>
      <c r="Q192" t="s">
        <v>1980</v>
      </c>
    </row>
    <row r="193" spans="1:17" x14ac:dyDescent="0.3">
      <c r="A193" t="s">
        <v>3885</v>
      </c>
      <c r="B193" t="b">
        <v>1</v>
      </c>
      <c r="C193" t="s">
        <v>1692</v>
      </c>
      <c r="D193" t="b">
        <v>1</v>
      </c>
      <c r="E193" t="s">
        <v>4362</v>
      </c>
      <c r="F193" t="s">
        <v>3226</v>
      </c>
      <c r="G193" s="21" t="s">
        <v>2644</v>
      </c>
      <c r="H193" t="b">
        <v>0</v>
      </c>
      <c r="J193"/>
      <c r="K193"/>
      <c r="L193"/>
      <c r="O193">
        <v>2024</v>
      </c>
      <c r="P193">
        <v>0</v>
      </c>
      <c r="Q193" t="s">
        <v>1981</v>
      </c>
    </row>
    <row r="194" spans="1:17" x14ac:dyDescent="0.3">
      <c r="A194" t="s">
        <v>3886</v>
      </c>
      <c r="B194" t="b">
        <v>1</v>
      </c>
      <c r="C194" t="s">
        <v>4971</v>
      </c>
      <c r="D194" t="b">
        <v>1</v>
      </c>
      <c r="E194" t="s">
        <v>4363</v>
      </c>
      <c r="F194" t="s">
        <v>785</v>
      </c>
      <c r="G194" t="s">
        <v>4987</v>
      </c>
      <c r="H194" t="b">
        <v>0</v>
      </c>
      <c r="J194"/>
      <c r="K194"/>
      <c r="L194"/>
      <c r="O194">
        <v>2024</v>
      </c>
      <c r="P194">
        <v>0</v>
      </c>
      <c r="Q194" t="s">
        <v>4976</v>
      </c>
    </row>
    <row r="195" spans="1:17" x14ac:dyDescent="0.3">
      <c r="A195" t="s">
        <v>3887</v>
      </c>
      <c r="B195" t="b">
        <v>1</v>
      </c>
      <c r="C195" t="s">
        <v>414</v>
      </c>
      <c r="D195" t="b">
        <v>0</v>
      </c>
      <c r="E195" t="s">
        <v>4365</v>
      </c>
      <c r="F195" t="s">
        <v>3227</v>
      </c>
      <c r="G195" t="s">
        <v>2645</v>
      </c>
      <c r="J195"/>
      <c r="K195"/>
      <c r="L195"/>
      <c r="O195">
        <v>2024</v>
      </c>
      <c r="P195">
        <v>0</v>
      </c>
      <c r="Q195" t="s">
        <v>1982</v>
      </c>
    </row>
    <row r="196" spans="1:17" x14ac:dyDescent="0.3">
      <c r="A196" t="s">
        <v>3888</v>
      </c>
      <c r="B196" t="b">
        <v>1</v>
      </c>
      <c r="C196" t="s">
        <v>595</v>
      </c>
      <c r="D196" t="b">
        <v>1</v>
      </c>
      <c r="E196" t="s">
        <v>4366</v>
      </c>
      <c r="F196" t="s">
        <v>3228</v>
      </c>
      <c r="G196" t="s">
        <v>2646</v>
      </c>
      <c r="H196" t="b">
        <v>0</v>
      </c>
      <c r="J196"/>
      <c r="K196"/>
      <c r="L196"/>
      <c r="O196">
        <v>2024</v>
      </c>
      <c r="P196">
        <v>0</v>
      </c>
      <c r="Q196" t="s">
        <v>1983</v>
      </c>
    </row>
    <row r="197" spans="1:17" x14ac:dyDescent="0.3">
      <c r="A197" t="s">
        <v>3889</v>
      </c>
      <c r="B197" t="b">
        <v>1</v>
      </c>
      <c r="C197" t="s">
        <v>429</v>
      </c>
      <c r="D197" t="b">
        <v>1</v>
      </c>
      <c r="E197" t="s">
        <v>4367</v>
      </c>
      <c r="F197" t="s">
        <v>3229</v>
      </c>
      <c r="G197" t="s">
        <v>2647</v>
      </c>
      <c r="H197" t="b">
        <v>0</v>
      </c>
      <c r="J197"/>
      <c r="K197"/>
      <c r="L197"/>
      <c r="O197">
        <v>2024</v>
      </c>
      <c r="P197">
        <v>0</v>
      </c>
      <c r="Q197" t="s">
        <v>1984</v>
      </c>
    </row>
    <row r="198" spans="1:17" x14ac:dyDescent="0.3">
      <c r="A198" t="s">
        <v>3890</v>
      </c>
      <c r="B198" t="b">
        <v>1</v>
      </c>
      <c r="C198" t="s">
        <v>1693</v>
      </c>
      <c r="D198" t="b">
        <v>1</v>
      </c>
      <c r="E198" t="s">
        <v>4368</v>
      </c>
      <c r="F198" t="s">
        <v>3230</v>
      </c>
      <c r="G198" s="21" t="s">
        <v>2648</v>
      </c>
      <c r="H198" t="b">
        <v>0</v>
      </c>
      <c r="O198">
        <v>2024</v>
      </c>
      <c r="P198">
        <v>0</v>
      </c>
      <c r="Q198" t="s">
        <v>1985</v>
      </c>
    </row>
    <row r="199" spans="1:17" x14ac:dyDescent="0.3">
      <c r="A199" t="s">
        <v>3891</v>
      </c>
      <c r="B199" t="b">
        <v>1</v>
      </c>
      <c r="C199" t="s">
        <v>1694</v>
      </c>
      <c r="D199" t="b">
        <v>0</v>
      </c>
      <c r="E199" t="s">
        <v>4369</v>
      </c>
      <c r="F199" t="s">
        <v>3231</v>
      </c>
      <c r="G199" t="s">
        <v>4988</v>
      </c>
      <c r="J199"/>
      <c r="K199"/>
      <c r="L199"/>
      <c r="O199">
        <v>2024</v>
      </c>
      <c r="P199">
        <v>0</v>
      </c>
      <c r="Q199" t="s">
        <v>1986</v>
      </c>
    </row>
    <row r="200" spans="1:17" x14ac:dyDescent="0.3">
      <c r="A200" t="s">
        <v>3892</v>
      </c>
      <c r="B200" t="b">
        <v>1</v>
      </c>
      <c r="C200" t="s">
        <v>761</v>
      </c>
      <c r="D200" t="b">
        <v>0</v>
      </c>
      <c r="E200" t="s">
        <v>4370</v>
      </c>
      <c r="F200" t="s">
        <v>3276</v>
      </c>
      <c r="G200" t="s">
        <v>4989</v>
      </c>
      <c r="J200"/>
      <c r="K200"/>
      <c r="L200"/>
      <c r="O200">
        <v>2024</v>
      </c>
      <c r="P200">
        <v>0</v>
      </c>
      <c r="Q200" t="s">
        <v>2040</v>
      </c>
    </row>
    <row r="201" spans="1:17" x14ac:dyDescent="0.3">
      <c r="A201" t="s">
        <v>3893</v>
      </c>
      <c r="B201" t="b">
        <v>1</v>
      </c>
      <c r="C201" t="s">
        <v>1714</v>
      </c>
      <c r="D201" t="b">
        <v>0</v>
      </c>
      <c r="E201" t="s">
        <v>4371</v>
      </c>
      <c r="F201" t="s">
        <v>3277</v>
      </c>
      <c r="G201" t="s">
        <v>2697</v>
      </c>
      <c r="J201"/>
      <c r="K201"/>
      <c r="L201"/>
      <c r="O201">
        <v>2024</v>
      </c>
      <c r="P201">
        <v>0</v>
      </c>
      <c r="Q201" t="s">
        <v>2041</v>
      </c>
    </row>
    <row r="202" spans="1:17" x14ac:dyDescent="0.3">
      <c r="A202" t="s">
        <v>3894</v>
      </c>
      <c r="B202" t="b">
        <v>1</v>
      </c>
      <c r="C202" t="s">
        <v>1715</v>
      </c>
      <c r="D202" t="b">
        <v>0</v>
      </c>
      <c r="E202" t="s">
        <v>4372</v>
      </c>
      <c r="F202" t="s">
        <v>3279</v>
      </c>
      <c r="G202" t="s">
        <v>2699</v>
      </c>
      <c r="J202"/>
      <c r="K202"/>
      <c r="L202"/>
      <c r="O202">
        <v>2024</v>
      </c>
      <c r="P202">
        <v>0</v>
      </c>
      <c r="Q202" t="s">
        <v>2043</v>
      </c>
    </row>
    <row r="203" spans="1:17" x14ac:dyDescent="0.3">
      <c r="A203" t="s">
        <v>3895</v>
      </c>
      <c r="B203" t="b">
        <v>1</v>
      </c>
      <c r="C203" t="s">
        <v>1716</v>
      </c>
      <c r="D203" t="b">
        <v>1</v>
      </c>
      <c r="E203" t="s">
        <v>4373</v>
      </c>
      <c r="F203" t="s">
        <v>3280</v>
      </c>
      <c r="G203" t="s">
        <v>2700</v>
      </c>
      <c r="H203" t="b">
        <v>1</v>
      </c>
      <c r="J203" s="7">
        <v>1</v>
      </c>
      <c r="M203" t="b">
        <v>1</v>
      </c>
      <c r="O203">
        <v>2024</v>
      </c>
      <c r="P203">
        <v>1</v>
      </c>
      <c r="Q203" t="s">
        <v>2044</v>
      </c>
    </row>
    <row r="204" spans="1:17" x14ac:dyDescent="0.3">
      <c r="A204" t="s">
        <v>3896</v>
      </c>
      <c r="B204" t="b">
        <v>1</v>
      </c>
      <c r="C204" t="s">
        <v>465</v>
      </c>
      <c r="D204" t="b">
        <v>1</v>
      </c>
      <c r="E204" t="s">
        <v>4374</v>
      </c>
      <c r="F204" t="s">
        <v>785</v>
      </c>
      <c r="G204" t="s">
        <v>2649</v>
      </c>
      <c r="H204" t="b">
        <v>1</v>
      </c>
      <c r="I204" t="s">
        <v>5391</v>
      </c>
      <c r="J204" s="7">
        <v>3</v>
      </c>
      <c r="K204" s="7" t="s">
        <v>5407</v>
      </c>
      <c r="O204">
        <v>2024</v>
      </c>
      <c r="P204">
        <v>1</v>
      </c>
      <c r="Q204" t="s">
        <v>1987</v>
      </c>
    </row>
    <row r="205" spans="1:17" x14ac:dyDescent="0.3">
      <c r="A205" t="s">
        <v>3897</v>
      </c>
      <c r="B205" t="b">
        <v>1</v>
      </c>
      <c r="C205" t="s">
        <v>1717</v>
      </c>
      <c r="D205" t="b">
        <v>0</v>
      </c>
      <c r="E205" t="s">
        <v>4375</v>
      </c>
      <c r="F205" t="s">
        <v>3281</v>
      </c>
      <c r="G205" t="s">
        <v>2701</v>
      </c>
      <c r="J205"/>
      <c r="K205"/>
      <c r="L205"/>
      <c r="O205">
        <v>2024</v>
      </c>
      <c r="P205">
        <v>0</v>
      </c>
      <c r="Q205" t="s">
        <v>2045</v>
      </c>
    </row>
    <row r="206" spans="1:17" x14ac:dyDescent="0.3">
      <c r="A206" t="s">
        <v>3898</v>
      </c>
      <c r="B206" t="b">
        <v>1</v>
      </c>
      <c r="C206" t="s">
        <v>1718</v>
      </c>
      <c r="D206" t="b">
        <v>1</v>
      </c>
      <c r="E206" t="s">
        <v>4376</v>
      </c>
      <c r="F206" t="s">
        <v>3282</v>
      </c>
      <c r="G206" t="s">
        <v>2702</v>
      </c>
      <c r="H206" t="b">
        <v>0</v>
      </c>
      <c r="J206"/>
      <c r="K206"/>
      <c r="L206"/>
      <c r="O206">
        <v>2024</v>
      </c>
      <c r="P206">
        <v>0</v>
      </c>
      <c r="Q206" t="s">
        <v>2046</v>
      </c>
    </row>
    <row r="207" spans="1:17" x14ac:dyDescent="0.3">
      <c r="A207" t="s">
        <v>3899</v>
      </c>
      <c r="B207" t="b">
        <v>1</v>
      </c>
      <c r="C207" t="s">
        <v>682</v>
      </c>
      <c r="D207" t="b">
        <v>0</v>
      </c>
      <c r="E207" t="s">
        <v>4377</v>
      </c>
      <c r="F207" t="s">
        <v>785</v>
      </c>
      <c r="G207" t="s">
        <v>4990</v>
      </c>
      <c r="J207"/>
      <c r="K207"/>
      <c r="L207"/>
      <c r="O207">
        <v>2024</v>
      </c>
      <c r="P207">
        <v>0</v>
      </c>
      <c r="Q207" t="s">
        <v>1988</v>
      </c>
    </row>
    <row r="208" spans="1:17" x14ac:dyDescent="0.3">
      <c r="A208" t="s">
        <v>3900</v>
      </c>
      <c r="B208" t="b">
        <v>1</v>
      </c>
      <c r="C208" t="s">
        <v>606</v>
      </c>
      <c r="D208" t="b">
        <v>0</v>
      </c>
      <c r="E208" t="s">
        <v>4378</v>
      </c>
      <c r="F208" t="s">
        <v>3284</v>
      </c>
      <c r="G208" t="s">
        <v>2704</v>
      </c>
      <c r="J208"/>
      <c r="K208"/>
      <c r="L208"/>
      <c r="O208">
        <v>2024</v>
      </c>
      <c r="P208">
        <v>0</v>
      </c>
      <c r="Q208" t="s">
        <v>2048</v>
      </c>
    </row>
    <row r="209" spans="1:17" x14ac:dyDescent="0.3">
      <c r="A209" t="s">
        <v>3901</v>
      </c>
      <c r="B209" t="b">
        <v>1</v>
      </c>
      <c r="C209" t="s">
        <v>412</v>
      </c>
      <c r="D209" t="b">
        <v>1</v>
      </c>
      <c r="E209" t="s">
        <v>4379</v>
      </c>
      <c r="F209" t="s">
        <v>3232</v>
      </c>
      <c r="G209" t="s">
        <v>2650</v>
      </c>
      <c r="H209" t="b">
        <v>0</v>
      </c>
      <c r="J209" s="7">
        <v>2</v>
      </c>
      <c r="K209" s="7" t="s">
        <v>5555</v>
      </c>
      <c r="O209">
        <v>2024</v>
      </c>
      <c r="P209">
        <v>0</v>
      </c>
      <c r="Q209" t="s">
        <v>1989</v>
      </c>
    </row>
    <row r="210" spans="1:17" x14ac:dyDescent="0.3">
      <c r="A210" t="s">
        <v>3902</v>
      </c>
      <c r="B210" t="b">
        <v>1</v>
      </c>
      <c r="C210" t="s">
        <v>413</v>
      </c>
      <c r="D210" t="b">
        <v>0</v>
      </c>
      <c r="E210" t="s">
        <v>4380</v>
      </c>
      <c r="F210" t="s">
        <v>3233</v>
      </c>
      <c r="G210" t="s">
        <v>2651</v>
      </c>
      <c r="J210"/>
      <c r="K210"/>
      <c r="L210"/>
      <c r="O210">
        <v>2024</v>
      </c>
      <c r="P210">
        <v>0</v>
      </c>
      <c r="Q210" t="s">
        <v>1990</v>
      </c>
    </row>
    <row r="211" spans="1:17" x14ac:dyDescent="0.3">
      <c r="A211" t="s">
        <v>3903</v>
      </c>
      <c r="B211" t="b">
        <v>1</v>
      </c>
      <c r="C211" t="s">
        <v>577</v>
      </c>
      <c r="D211" t="b">
        <v>0</v>
      </c>
      <c r="E211" t="s">
        <v>4382</v>
      </c>
      <c r="F211" t="s">
        <v>800</v>
      </c>
      <c r="G211" t="s">
        <v>2652</v>
      </c>
      <c r="J211"/>
      <c r="K211"/>
      <c r="L211"/>
      <c r="O211">
        <v>2024</v>
      </c>
      <c r="P211">
        <v>0</v>
      </c>
      <c r="Q211" t="s">
        <v>1991</v>
      </c>
    </row>
    <row r="212" spans="1:17" x14ac:dyDescent="0.3">
      <c r="A212" t="s">
        <v>3904</v>
      </c>
      <c r="B212" t="b">
        <v>1</v>
      </c>
      <c r="C212" t="s">
        <v>762</v>
      </c>
      <c r="D212" t="b">
        <v>0</v>
      </c>
      <c r="E212" t="s">
        <v>4383</v>
      </c>
      <c r="F212" t="s">
        <v>813</v>
      </c>
      <c r="G212" t="s">
        <v>4991</v>
      </c>
      <c r="J212"/>
      <c r="K212"/>
      <c r="L212"/>
      <c r="O212">
        <v>2024</v>
      </c>
      <c r="P212">
        <v>3</v>
      </c>
      <c r="Q212" t="s">
        <v>2051</v>
      </c>
    </row>
    <row r="213" spans="1:17" x14ac:dyDescent="0.3">
      <c r="A213" t="s">
        <v>3905</v>
      </c>
      <c r="B213" t="b">
        <v>1</v>
      </c>
      <c r="C213" t="s">
        <v>630</v>
      </c>
      <c r="D213" t="b">
        <v>0</v>
      </c>
      <c r="E213" t="s">
        <v>4384</v>
      </c>
      <c r="F213" t="s">
        <v>3287</v>
      </c>
      <c r="G213" t="s">
        <v>4992</v>
      </c>
      <c r="J213"/>
      <c r="K213"/>
      <c r="L213"/>
      <c r="O213">
        <v>2024</v>
      </c>
      <c r="P213">
        <v>0</v>
      </c>
      <c r="Q213" t="s">
        <v>2054</v>
      </c>
    </row>
    <row r="214" spans="1:17" x14ac:dyDescent="0.3">
      <c r="A214" t="s">
        <v>3906</v>
      </c>
      <c r="B214" t="b">
        <v>1</v>
      </c>
      <c r="C214" s="40" t="s">
        <v>1721</v>
      </c>
      <c r="D214" t="b">
        <v>1</v>
      </c>
      <c r="E214" t="s">
        <v>4385</v>
      </c>
      <c r="F214" t="s">
        <v>3289</v>
      </c>
      <c r="G214" t="s">
        <v>2709</v>
      </c>
      <c r="H214" t="b">
        <v>1</v>
      </c>
      <c r="J214" s="7">
        <v>1</v>
      </c>
      <c r="K214" s="7" t="s">
        <v>5439</v>
      </c>
      <c r="L214" s="7" t="s">
        <v>5407</v>
      </c>
      <c r="M214" t="b">
        <v>1</v>
      </c>
      <c r="O214">
        <v>2024</v>
      </c>
      <c r="P214">
        <v>0</v>
      </c>
      <c r="Q214" t="s">
        <v>2056</v>
      </c>
    </row>
    <row r="215" spans="1:17" x14ac:dyDescent="0.3">
      <c r="A215" t="s">
        <v>3907</v>
      </c>
      <c r="B215" t="b">
        <v>1</v>
      </c>
      <c r="C215" t="s">
        <v>529</v>
      </c>
      <c r="D215" t="b">
        <v>0</v>
      </c>
      <c r="E215" t="s">
        <v>4386</v>
      </c>
      <c r="F215" t="s">
        <v>3234</v>
      </c>
      <c r="G215" t="s">
        <v>2653</v>
      </c>
      <c r="J215"/>
      <c r="K215"/>
      <c r="L215"/>
      <c r="O215">
        <v>2024</v>
      </c>
      <c r="P215">
        <v>0</v>
      </c>
      <c r="Q215" t="s">
        <v>1992</v>
      </c>
    </row>
    <row r="216" spans="1:17" x14ac:dyDescent="0.3">
      <c r="A216" t="s">
        <v>3908</v>
      </c>
      <c r="B216" t="b">
        <v>1</v>
      </c>
      <c r="C216" t="s">
        <v>1724</v>
      </c>
      <c r="D216" t="b">
        <v>1</v>
      </c>
      <c r="E216" t="s">
        <v>4388</v>
      </c>
      <c r="F216" t="s">
        <v>3293</v>
      </c>
      <c r="G216" t="s">
        <v>2713</v>
      </c>
      <c r="H216" t="b">
        <v>0</v>
      </c>
      <c r="J216"/>
      <c r="K216"/>
      <c r="L216"/>
      <c r="O216">
        <v>2024</v>
      </c>
      <c r="P216">
        <v>0</v>
      </c>
      <c r="Q216" t="s">
        <v>2060</v>
      </c>
    </row>
    <row r="217" spans="1:17" x14ac:dyDescent="0.3">
      <c r="A217" t="s">
        <v>3909</v>
      </c>
      <c r="B217" t="b">
        <v>1</v>
      </c>
      <c r="C217" t="s">
        <v>474</v>
      </c>
      <c r="D217" t="b">
        <v>1</v>
      </c>
      <c r="E217" t="s">
        <v>4389</v>
      </c>
      <c r="F217" t="s">
        <v>785</v>
      </c>
      <c r="G217" t="s">
        <v>2654</v>
      </c>
      <c r="H217" t="b">
        <v>0</v>
      </c>
      <c r="J217"/>
      <c r="K217"/>
      <c r="L217"/>
      <c r="O217">
        <v>2024</v>
      </c>
      <c r="P217">
        <v>0</v>
      </c>
      <c r="Q217" t="s">
        <v>1993</v>
      </c>
    </row>
    <row r="218" spans="1:17" x14ac:dyDescent="0.3">
      <c r="A218" t="s">
        <v>3910</v>
      </c>
      <c r="B218" t="b">
        <v>1</v>
      </c>
      <c r="C218" t="s">
        <v>487</v>
      </c>
      <c r="D218" t="b">
        <v>0</v>
      </c>
      <c r="E218" t="s">
        <v>4391</v>
      </c>
      <c r="F218" t="s">
        <v>3295</v>
      </c>
      <c r="G218" t="s">
        <v>2715</v>
      </c>
      <c r="J218"/>
      <c r="K218"/>
      <c r="L218"/>
      <c r="O218">
        <v>2024</v>
      </c>
      <c r="P218">
        <v>2</v>
      </c>
      <c r="Q218" t="s">
        <v>2062</v>
      </c>
    </row>
    <row r="219" spans="1:17" x14ac:dyDescent="0.3">
      <c r="A219" t="s">
        <v>3911</v>
      </c>
      <c r="B219" t="b">
        <v>1</v>
      </c>
      <c r="C219" t="s">
        <v>706</v>
      </c>
      <c r="D219" t="b">
        <v>0</v>
      </c>
      <c r="E219" t="s">
        <v>4392</v>
      </c>
      <c r="F219" t="s">
        <v>3297</v>
      </c>
      <c r="G219" t="s">
        <v>2716</v>
      </c>
      <c r="J219"/>
      <c r="K219"/>
      <c r="L219"/>
      <c r="O219">
        <v>2024</v>
      </c>
      <c r="P219">
        <v>0</v>
      </c>
      <c r="Q219" t="s">
        <v>2064</v>
      </c>
    </row>
    <row r="220" spans="1:17" x14ac:dyDescent="0.3">
      <c r="A220" t="s">
        <v>5240</v>
      </c>
      <c r="B220" t="b">
        <v>1</v>
      </c>
      <c r="C220" t="s">
        <v>744</v>
      </c>
      <c r="D220" t="b">
        <v>1</v>
      </c>
      <c r="E220" t="s">
        <v>4395</v>
      </c>
      <c r="F220" t="s">
        <v>3236</v>
      </c>
      <c r="G220" s="21" t="s">
        <v>2656</v>
      </c>
      <c r="H220" t="b">
        <v>0</v>
      </c>
      <c r="J220"/>
      <c r="K220"/>
      <c r="L220"/>
      <c r="O220">
        <v>2024</v>
      </c>
      <c r="P220">
        <v>0</v>
      </c>
      <c r="Q220" t="s">
        <v>1995</v>
      </c>
    </row>
    <row r="221" spans="1:17" x14ac:dyDescent="0.3">
      <c r="A221" t="s">
        <v>3912</v>
      </c>
      <c r="B221" t="b">
        <v>1</v>
      </c>
      <c r="C221" s="40" t="s">
        <v>1696</v>
      </c>
      <c r="D221" t="b">
        <v>1</v>
      </c>
      <c r="E221" t="s">
        <v>4396</v>
      </c>
      <c r="F221" t="s">
        <v>3237</v>
      </c>
      <c r="G221" t="s">
        <v>2657</v>
      </c>
      <c r="H221" t="b">
        <v>1</v>
      </c>
      <c r="J221" s="7">
        <v>1</v>
      </c>
      <c r="K221" s="7" t="s">
        <v>5440</v>
      </c>
      <c r="L221" s="7" t="s">
        <v>5407</v>
      </c>
      <c r="M221" t="b">
        <v>1</v>
      </c>
      <c r="O221">
        <v>2024</v>
      </c>
      <c r="P221">
        <v>0</v>
      </c>
      <c r="Q221" t="s">
        <v>1996</v>
      </c>
    </row>
    <row r="222" spans="1:17" x14ac:dyDescent="0.3">
      <c r="A222" t="s">
        <v>3913</v>
      </c>
      <c r="B222" t="b">
        <v>1</v>
      </c>
      <c r="C222" t="s">
        <v>4972</v>
      </c>
      <c r="D222" t="b">
        <v>0</v>
      </c>
      <c r="E222" t="s">
        <v>4397</v>
      </c>
      <c r="F222" t="s">
        <v>5068</v>
      </c>
      <c r="G222" t="s">
        <v>4993</v>
      </c>
      <c r="J222"/>
      <c r="K222"/>
      <c r="L222"/>
      <c r="O222">
        <v>2024</v>
      </c>
      <c r="P222">
        <v>0</v>
      </c>
      <c r="Q222" t="s">
        <v>4977</v>
      </c>
    </row>
    <row r="223" spans="1:17" x14ac:dyDescent="0.3">
      <c r="A223" t="s">
        <v>3914</v>
      </c>
      <c r="B223" t="b">
        <v>1</v>
      </c>
      <c r="C223" t="s">
        <v>702</v>
      </c>
      <c r="D223" t="b">
        <v>0</v>
      </c>
      <c r="E223" t="s">
        <v>4398</v>
      </c>
      <c r="F223" t="s">
        <v>785</v>
      </c>
      <c r="G223" t="s">
        <v>2658</v>
      </c>
      <c r="J223"/>
      <c r="K223"/>
      <c r="L223"/>
      <c r="O223">
        <v>2024</v>
      </c>
      <c r="P223">
        <v>1</v>
      </c>
      <c r="Q223" t="s">
        <v>1997</v>
      </c>
    </row>
    <row r="224" spans="1:17" x14ac:dyDescent="0.3">
      <c r="A224" t="s">
        <v>3915</v>
      </c>
      <c r="B224" t="b">
        <v>1</v>
      </c>
      <c r="C224" s="40" t="s">
        <v>388</v>
      </c>
      <c r="D224" t="b">
        <v>1</v>
      </c>
      <c r="E224" t="s">
        <v>4399</v>
      </c>
      <c r="F224" t="s">
        <v>3238</v>
      </c>
      <c r="G224" t="s">
        <v>2659</v>
      </c>
      <c r="H224" t="b">
        <v>1</v>
      </c>
      <c r="I224" t="s">
        <v>5393</v>
      </c>
      <c r="J224" s="7">
        <v>3</v>
      </c>
      <c r="K224" s="7" t="s">
        <v>5634</v>
      </c>
      <c r="L224" s="7" t="s">
        <v>5407</v>
      </c>
      <c r="M224" t="b">
        <v>1</v>
      </c>
      <c r="O224">
        <v>2024</v>
      </c>
      <c r="P224">
        <v>0</v>
      </c>
      <c r="Q224" t="s">
        <v>1998</v>
      </c>
    </row>
    <row r="225" spans="1:17" x14ac:dyDescent="0.3">
      <c r="A225" t="s">
        <v>3916</v>
      </c>
      <c r="B225" t="b">
        <v>1</v>
      </c>
      <c r="C225" t="s">
        <v>741</v>
      </c>
      <c r="D225" t="b">
        <v>0</v>
      </c>
      <c r="E225" t="s">
        <v>4400</v>
      </c>
      <c r="F225" t="s">
        <v>3239</v>
      </c>
      <c r="G225" t="s">
        <v>2660</v>
      </c>
      <c r="J225"/>
      <c r="K225"/>
      <c r="L225"/>
      <c r="O225">
        <v>2024</v>
      </c>
      <c r="P225">
        <v>0</v>
      </c>
      <c r="Q225" t="s">
        <v>1999</v>
      </c>
    </row>
    <row r="226" spans="1:17" x14ac:dyDescent="0.3">
      <c r="A226" t="s">
        <v>3917</v>
      </c>
      <c r="B226" t="b">
        <v>1</v>
      </c>
      <c r="C226" t="s">
        <v>587</v>
      </c>
      <c r="D226" t="b">
        <v>0</v>
      </c>
      <c r="E226" t="s">
        <v>4401</v>
      </c>
      <c r="F226" t="s">
        <v>3240</v>
      </c>
      <c r="G226" t="s">
        <v>2661</v>
      </c>
      <c r="J226"/>
      <c r="K226"/>
      <c r="L226"/>
      <c r="O226">
        <v>2024</v>
      </c>
      <c r="P226">
        <v>2</v>
      </c>
      <c r="Q226" t="s">
        <v>2000</v>
      </c>
    </row>
    <row r="227" spans="1:17" x14ac:dyDescent="0.3">
      <c r="A227" t="s">
        <v>3918</v>
      </c>
      <c r="B227" t="b">
        <v>1</v>
      </c>
      <c r="C227" t="s">
        <v>716</v>
      </c>
      <c r="D227" t="b">
        <v>0</v>
      </c>
      <c r="E227" t="s">
        <v>4402</v>
      </c>
      <c r="F227" t="s">
        <v>3241</v>
      </c>
      <c r="G227" t="s">
        <v>2662</v>
      </c>
      <c r="J227"/>
      <c r="K227"/>
      <c r="L227"/>
      <c r="O227">
        <v>2024</v>
      </c>
      <c r="P227">
        <v>0</v>
      </c>
      <c r="Q227" t="s">
        <v>2001</v>
      </c>
    </row>
    <row r="228" spans="1:17" x14ac:dyDescent="0.3">
      <c r="A228" t="s">
        <v>3919</v>
      </c>
      <c r="B228" t="b">
        <v>1</v>
      </c>
      <c r="C228" t="s">
        <v>514</v>
      </c>
      <c r="D228" t="b">
        <v>1</v>
      </c>
      <c r="E228" t="s">
        <v>4403</v>
      </c>
      <c r="F228" t="s">
        <v>3242</v>
      </c>
      <c r="G228" t="s">
        <v>2663</v>
      </c>
      <c r="H228" t="b">
        <v>1</v>
      </c>
      <c r="I228" t="s">
        <v>5388</v>
      </c>
      <c r="J228" s="7">
        <v>2</v>
      </c>
      <c r="K228" s="7" t="s">
        <v>5490</v>
      </c>
      <c r="O228">
        <v>2024</v>
      </c>
      <c r="P228">
        <v>0</v>
      </c>
      <c r="Q228" t="s">
        <v>2002</v>
      </c>
    </row>
    <row r="229" spans="1:17" x14ac:dyDescent="0.3">
      <c r="A229" t="s">
        <v>3920</v>
      </c>
      <c r="B229" t="b">
        <v>1</v>
      </c>
      <c r="C229" t="s">
        <v>620</v>
      </c>
      <c r="D229" t="b">
        <v>1</v>
      </c>
      <c r="E229" t="s">
        <v>4404</v>
      </c>
      <c r="F229" t="s">
        <v>3243</v>
      </c>
      <c r="G229" t="s">
        <v>2664</v>
      </c>
      <c r="H229" t="b">
        <v>1</v>
      </c>
      <c r="I229" t="s">
        <v>5391</v>
      </c>
      <c r="J229" s="7">
        <v>3</v>
      </c>
      <c r="K229" s="7" t="s">
        <v>5433</v>
      </c>
      <c r="O229">
        <v>2024</v>
      </c>
      <c r="P229">
        <v>0</v>
      </c>
      <c r="Q229" t="s">
        <v>2003</v>
      </c>
    </row>
    <row r="230" spans="1:17" x14ac:dyDescent="0.3">
      <c r="A230" t="s">
        <v>3921</v>
      </c>
      <c r="B230" t="b">
        <v>1</v>
      </c>
      <c r="C230" t="s">
        <v>1697</v>
      </c>
      <c r="D230" t="b">
        <v>1</v>
      </c>
      <c r="E230" t="s">
        <v>4405</v>
      </c>
      <c r="F230" t="s">
        <v>3244</v>
      </c>
      <c r="G230" s="21" t="s">
        <v>2665</v>
      </c>
      <c r="H230" t="b">
        <v>0</v>
      </c>
      <c r="J230"/>
      <c r="K230"/>
      <c r="L230"/>
      <c r="O230">
        <v>2024</v>
      </c>
      <c r="P230">
        <v>0</v>
      </c>
      <c r="Q230" t="s">
        <v>2004</v>
      </c>
    </row>
    <row r="231" spans="1:17" x14ac:dyDescent="0.3">
      <c r="A231" t="s">
        <v>3922</v>
      </c>
      <c r="B231" t="b">
        <v>1</v>
      </c>
      <c r="C231" t="s">
        <v>590</v>
      </c>
      <c r="D231" t="b">
        <v>0</v>
      </c>
      <c r="E231" t="s">
        <v>4407</v>
      </c>
      <c r="F231" t="s">
        <v>3300</v>
      </c>
      <c r="G231" t="s">
        <v>4994</v>
      </c>
      <c r="J231"/>
      <c r="K231"/>
      <c r="L231"/>
      <c r="O231">
        <v>2024</v>
      </c>
      <c r="P231">
        <v>0</v>
      </c>
      <c r="Q231" t="s">
        <v>2069</v>
      </c>
    </row>
    <row r="232" spans="1:17" x14ac:dyDescent="0.3">
      <c r="A232" t="s">
        <v>3923</v>
      </c>
      <c r="B232" t="b">
        <v>1</v>
      </c>
      <c r="C232" t="s">
        <v>528</v>
      </c>
      <c r="D232" t="b">
        <v>0</v>
      </c>
      <c r="E232" t="s">
        <v>4408</v>
      </c>
      <c r="F232" t="s">
        <v>3245</v>
      </c>
      <c r="G232" t="s">
        <v>2666</v>
      </c>
      <c r="J232"/>
      <c r="K232"/>
      <c r="L232"/>
      <c r="O232">
        <v>2024</v>
      </c>
      <c r="P232">
        <v>0</v>
      </c>
      <c r="Q232" t="s">
        <v>2005</v>
      </c>
    </row>
    <row r="233" spans="1:17" x14ac:dyDescent="0.3">
      <c r="A233" t="s">
        <v>3924</v>
      </c>
      <c r="B233" t="b">
        <v>1</v>
      </c>
      <c r="C233" t="s">
        <v>569</v>
      </c>
      <c r="D233" t="b">
        <v>0</v>
      </c>
      <c r="E233" t="s">
        <v>4409</v>
      </c>
      <c r="F233" t="s">
        <v>3301</v>
      </c>
      <c r="G233" t="s">
        <v>2721</v>
      </c>
      <c r="J233"/>
      <c r="K233"/>
      <c r="L233"/>
      <c r="O233">
        <v>2024</v>
      </c>
      <c r="P233">
        <v>1</v>
      </c>
      <c r="Q233" t="s">
        <v>2070</v>
      </c>
    </row>
    <row r="234" spans="1:17" x14ac:dyDescent="0.3">
      <c r="A234" t="s">
        <v>3925</v>
      </c>
      <c r="B234" t="b">
        <v>1</v>
      </c>
      <c r="C234" t="s">
        <v>4973</v>
      </c>
      <c r="D234" t="b">
        <v>0</v>
      </c>
      <c r="E234" t="s">
        <v>4410</v>
      </c>
      <c r="F234" t="s">
        <v>785</v>
      </c>
      <c r="G234" t="s">
        <v>4995</v>
      </c>
      <c r="J234"/>
      <c r="K234"/>
      <c r="L234"/>
      <c r="O234">
        <v>2024</v>
      </c>
      <c r="P234">
        <v>0</v>
      </c>
      <c r="Q234" t="s">
        <v>4978</v>
      </c>
    </row>
    <row r="235" spans="1:17" x14ac:dyDescent="0.3">
      <c r="A235" t="s">
        <v>3926</v>
      </c>
      <c r="B235" t="b">
        <v>1</v>
      </c>
      <c r="C235" t="s">
        <v>1728</v>
      </c>
      <c r="D235" t="b">
        <v>1</v>
      </c>
      <c r="E235" t="s">
        <v>4411</v>
      </c>
      <c r="F235" t="s">
        <v>3304</v>
      </c>
      <c r="G235" t="s">
        <v>2724</v>
      </c>
      <c r="H235" t="b">
        <v>0</v>
      </c>
      <c r="J235"/>
      <c r="K235"/>
      <c r="L235"/>
      <c r="O235">
        <v>2024</v>
      </c>
      <c r="P235">
        <v>2</v>
      </c>
      <c r="Q235" t="s">
        <v>2073</v>
      </c>
    </row>
    <row r="236" spans="1:17" x14ac:dyDescent="0.3">
      <c r="A236" t="s">
        <v>3927</v>
      </c>
      <c r="B236" t="b">
        <v>1</v>
      </c>
      <c r="C236" t="s">
        <v>437</v>
      </c>
      <c r="D236" t="b">
        <v>1</v>
      </c>
      <c r="E236" t="s">
        <v>4412</v>
      </c>
      <c r="F236" t="s">
        <v>785</v>
      </c>
      <c r="G236" t="s">
        <v>2667</v>
      </c>
      <c r="H236" t="b">
        <v>0</v>
      </c>
      <c r="I236" t="s">
        <v>5397</v>
      </c>
      <c r="O236">
        <v>2024</v>
      </c>
      <c r="P236">
        <v>0</v>
      </c>
      <c r="Q236" t="s">
        <v>2006</v>
      </c>
    </row>
    <row r="237" spans="1:17" x14ac:dyDescent="0.3">
      <c r="A237" t="s">
        <v>3928</v>
      </c>
      <c r="B237" t="b">
        <v>1</v>
      </c>
      <c r="C237" t="s">
        <v>504</v>
      </c>
      <c r="D237" t="b">
        <v>1</v>
      </c>
      <c r="E237" t="s">
        <v>4413</v>
      </c>
      <c r="F237" t="s">
        <v>3246</v>
      </c>
      <c r="G237" t="s">
        <v>4996</v>
      </c>
      <c r="H237" t="b">
        <v>1</v>
      </c>
      <c r="I237" t="s">
        <v>5388</v>
      </c>
      <c r="J237" s="7">
        <v>3</v>
      </c>
      <c r="K237" s="7" t="s">
        <v>5408</v>
      </c>
      <c r="O237">
        <v>2024</v>
      </c>
      <c r="P237">
        <v>0</v>
      </c>
      <c r="Q237" t="s">
        <v>2007</v>
      </c>
    </row>
    <row r="238" spans="1:17" x14ac:dyDescent="0.3">
      <c r="A238" t="s">
        <v>3929</v>
      </c>
      <c r="B238" t="b">
        <v>1</v>
      </c>
      <c r="C238" t="s">
        <v>621</v>
      </c>
      <c r="D238" t="b">
        <v>0</v>
      </c>
      <c r="E238" t="s">
        <v>4414</v>
      </c>
      <c r="F238" t="s">
        <v>3247</v>
      </c>
      <c r="G238" t="s">
        <v>2668</v>
      </c>
      <c r="J238"/>
      <c r="K238"/>
      <c r="L238"/>
      <c r="O238">
        <v>2024</v>
      </c>
      <c r="P238">
        <v>0</v>
      </c>
      <c r="Q238" t="s">
        <v>2008</v>
      </c>
    </row>
    <row r="239" spans="1:17" x14ac:dyDescent="0.3">
      <c r="A239" t="s">
        <v>3930</v>
      </c>
      <c r="B239" t="b">
        <v>1</v>
      </c>
      <c r="C239" t="s">
        <v>1729</v>
      </c>
      <c r="D239" t="b">
        <v>0</v>
      </c>
      <c r="E239" t="s">
        <v>4415</v>
      </c>
      <c r="F239" t="s">
        <v>3306</v>
      </c>
      <c r="G239" t="s">
        <v>2726</v>
      </c>
      <c r="J239"/>
      <c r="K239"/>
      <c r="L239"/>
      <c r="O239">
        <v>2024</v>
      </c>
      <c r="P239">
        <v>4</v>
      </c>
      <c r="Q239" t="s">
        <v>2075</v>
      </c>
    </row>
    <row r="240" spans="1:17" x14ac:dyDescent="0.3">
      <c r="A240" t="s">
        <v>3931</v>
      </c>
      <c r="B240" t="b">
        <v>1</v>
      </c>
      <c r="C240" s="40" t="s">
        <v>1698</v>
      </c>
      <c r="D240" t="b">
        <v>1</v>
      </c>
      <c r="E240" t="s">
        <v>4416</v>
      </c>
      <c r="F240" t="s">
        <v>3248</v>
      </c>
      <c r="G240" t="s">
        <v>2669</v>
      </c>
      <c r="H240" t="b">
        <v>1</v>
      </c>
      <c r="I240" t="s">
        <v>5390</v>
      </c>
      <c r="J240" s="7">
        <v>1</v>
      </c>
      <c r="K240" s="7" t="s">
        <v>5441</v>
      </c>
      <c r="L240" s="7" t="s">
        <v>5597</v>
      </c>
      <c r="M240" t="b">
        <v>1</v>
      </c>
      <c r="O240">
        <v>2024</v>
      </c>
      <c r="P240">
        <v>0</v>
      </c>
      <c r="Q240" t="s">
        <v>2009</v>
      </c>
    </row>
    <row r="241" spans="1:17" x14ac:dyDescent="0.3">
      <c r="A241" t="s">
        <v>3932</v>
      </c>
      <c r="B241" t="b">
        <v>1</v>
      </c>
      <c r="C241" t="s">
        <v>398</v>
      </c>
      <c r="D241" t="b">
        <v>1</v>
      </c>
      <c r="E241" t="s">
        <v>4417</v>
      </c>
      <c r="F241" t="s">
        <v>3249</v>
      </c>
      <c r="G241" t="s">
        <v>4997</v>
      </c>
      <c r="H241" t="b">
        <v>1</v>
      </c>
      <c r="I241" s="13" t="s">
        <v>5388</v>
      </c>
      <c r="J241" s="23">
        <v>2</v>
      </c>
      <c r="K241" s="23" t="s">
        <v>5409</v>
      </c>
      <c r="L241" s="23"/>
      <c r="O241">
        <v>2024</v>
      </c>
      <c r="P241">
        <v>2</v>
      </c>
      <c r="Q241" t="s">
        <v>2010</v>
      </c>
    </row>
    <row r="242" spans="1:17" x14ac:dyDescent="0.3">
      <c r="A242" t="s">
        <v>3933</v>
      </c>
      <c r="B242" t="b">
        <v>1</v>
      </c>
      <c r="C242" t="s">
        <v>1699</v>
      </c>
      <c r="D242" t="b">
        <v>1</v>
      </c>
      <c r="E242" t="s">
        <v>4418</v>
      </c>
      <c r="F242" t="s">
        <v>3250</v>
      </c>
      <c r="G242" t="s">
        <v>2670</v>
      </c>
      <c r="H242" t="b">
        <v>0</v>
      </c>
      <c r="J242"/>
      <c r="K242"/>
      <c r="L242"/>
      <c r="O242">
        <v>2024</v>
      </c>
      <c r="P242">
        <v>1</v>
      </c>
      <c r="Q242" t="s">
        <v>2011</v>
      </c>
    </row>
    <row r="243" spans="1:17" x14ac:dyDescent="0.3">
      <c r="A243" t="s">
        <v>3934</v>
      </c>
      <c r="B243" t="b">
        <v>1</v>
      </c>
      <c r="C243" t="s">
        <v>508</v>
      </c>
      <c r="D243" t="b">
        <v>0</v>
      </c>
      <c r="E243" t="s">
        <v>4419</v>
      </c>
      <c r="F243" t="s">
        <v>3251</v>
      </c>
      <c r="G243" t="s">
        <v>2671</v>
      </c>
      <c r="J243"/>
      <c r="K243"/>
      <c r="L243"/>
      <c r="O243">
        <v>2024</v>
      </c>
      <c r="P243">
        <v>1</v>
      </c>
      <c r="Q243" t="s">
        <v>2012</v>
      </c>
    </row>
    <row r="244" spans="1:17" x14ac:dyDescent="0.3">
      <c r="A244" t="s">
        <v>3935</v>
      </c>
      <c r="B244" t="b">
        <v>1</v>
      </c>
      <c r="C244" t="s">
        <v>589</v>
      </c>
      <c r="D244" t="b">
        <v>0</v>
      </c>
      <c r="E244" t="s">
        <v>4420</v>
      </c>
      <c r="F244" t="s">
        <v>3252</v>
      </c>
      <c r="G244" t="s">
        <v>2672</v>
      </c>
      <c r="J244"/>
      <c r="K244"/>
      <c r="L244"/>
      <c r="O244">
        <v>2024</v>
      </c>
      <c r="P244">
        <v>0</v>
      </c>
      <c r="Q244" t="s">
        <v>2013</v>
      </c>
    </row>
    <row r="245" spans="1:17" x14ac:dyDescent="0.3">
      <c r="A245" t="s">
        <v>3936</v>
      </c>
      <c r="B245" t="b">
        <v>1</v>
      </c>
      <c r="C245" t="s">
        <v>1700</v>
      </c>
      <c r="D245" t="b">
        <v>0</v>
      </c>
      <c r="E245" t="s">
        <v>4421</v>
      </c>
      <c r="F245" t="s">
        <v>3253</v>
      </c>
      <c r="G245" t="s">
        <v>2673</v>
      </c>
      <c r="J245"/>
      <c r="K245"/>
      <c r="L245"/>
      <c r="O245">
        <v>2024</v>
      </c>
      <c r="P245">
        <v>0</v>
      </c>
      <c r="Q245" t="s">
        <v>2014</v>
      </c>
    </row>
    <row r="246" spans="1:17" x14ac:dyDescent="0.3">
      <c r="A246" t="s">
        <v>3937</v>
      </c>
      <c r="B246" t="b">
        <v>1</v>
      </c>
      <c r="C246" t="s">
        <v>1701</v>
      </c>
      <c r="D246" t="b">
        <v>1</v>
      </c>
      <c r="E246" t="s">
        <v>4422</v>
      </c>
      <c r="F246" t="s">
        <v>3254</v>
      </c>
      <c r="G246" t="s">
        <v>4998</v>
      </c>
      <c r="H246" t="b">
        <v>1</v>
      </c>
      <c r="I246" t="s">
        <v>5398</v>
      </c>
      <c r="J246" s="7">
        <v>3</v>
      </c>
      <c r="K246" s="7" t="s">
        <v>5491</v>
      </c>
      <c r="O246">
        <v>2024</v>
      </c>
      <c r="P246">
        <v>0</v>
      </c>
      <c r="Q246" t="s">
        <v>2015</v>
      </c>
    </row>
    <row r="247" spans="1:17" x14ac:dyDescent="0.3">
      <c r="A247" t="s">
        <v>3938</v>
      </c>
      <c r="B247" t="b">
        <v>1</v>
      </c>
      <c r="C247" t="s">
        <v>626</v>
      </c>
      <c r="D247" t="b">
        <v>0</v>
      </c>
      <c r="E247" t="s">
        <v>4423</v>
      </c>
      <c r="F247" t="s">
        <v>3308</v>
      </c>
      <c r="G247" t="s">
        <v>2728</v>
      </c>
      <c r="J247"/>
      <c r="K247"/>
      <c r="L247"/>
      <c r="O247">
        <v>2024</v>
      </c>
      <c r="P247">
        <v>0</v>
      </c>
      <c r="Q247" t="s">
        <v>2077</v>
      </c>
    </row>
    <row r="248" spans="1:17" x14ac:dyDescent="0.3">
      <c r="A248" t="s">
        <v>3939</v>
      </c>
      <c r="B248" t="b">
        <v>1</v>
      </c>
      <c r="C248" s="40" t="s">
        <v>390</v>
      </c>
      <c r="D248" t="b">
        <v>1</v>
      </c>
      <c r="E248" t="s">
        <v>4424</v>
      </c>
      <c r="F248" t="s">
        <v>3309</v>
      </c>
      <c r="G248" t="s">
        <v>2729</v>
      </c>
      <c r="H248" t="b">
        <v>1</v>
      </c>
      <c r="J248" s="7">
        <v>1</v>
      </c>
      <c r="K248" s="7" t="s">
        <v>5442</v>
      </c>
      <c r="L248" s="7" t="s">
        <v>5407</v>
      </c>
      <c r="M248" t="b">
        <v>1</v>
      </c>
      <c r="O248">
        <v>2024</v>
      </c>
      <c r="P248">
        <v>0</v>
      </c>
      <c r="Q248" t="s">
        <v>2078</v>
      </c>
    </row>
    <row r="249" spans="1:17" x14ac:dyDescent="0.3">
      <c r="A249" t="s">
        <v>5241</v>
      </c>
      <c r="B249" t="b">
        <v>1</v>
      </c>
      <c r="C249" t="s">
        <v>527</v>
      </c>
      <c r="D249" t="b">
        <v>0</v>
      </c>
      <c r="E249" t="s">
        <v>4426</v>
      </c>
      <c r="F249" t="s">
        <v>794</v>
      </c>
      <c r="G249" t="s">
        <v>4999</v>
      </c>
      <c r="J249"/>
      <c r="K249"/>
      <c r="L249"/>
      <c r="O249">
        <v>2023</v>
      </c>
      <c r="P249">
        <v>1</v>
      </c>
      <c r="Q249" t="s">
        <v>2137</v>
      </c>
    </row>
    <row r="250" spans="1:17" x14ac:dyDescent="0.3">
      <c r="A250" t="s">
        <v>3940</v>
      </c>
      <c r="B250" t="b">
        <v>1</v>
      </c>
      <c r="C250" t="s">
        <v>650</v>
      </c>
      <c r="D250" t="b">
        <v>1</v>
      </c>
      <c r="E250" t="s">
        <v>4429</v>
      </c>
      <c r="F250" t="s">
        <v>3310</v>
      </c>
      <c r="G250" t="s">
        <v>5000</v>
      </c>
      <c r="H250" t="b">
        <v>1</v>
      </c>
      <c r="I250" t="s">
        <v>5392</v>
      </c>
      <c r="J250" s="7">
        <v>2</v>
      </c>
      <c r="K250" s="7" t="s">
        <v>5496</v>
      </c>
      <c r="O250">
        <v>2023</v>
      </c>
      <c r="P250">
        <v>0</v>
      </c>
      <c r="Q250" t="s">
        <v>2080</v>
      </c>
    </row>
    <row r="251" spans="1:17" x14ac:dyDescent="0.3">
      <c r="A251" t="s">
        <v>5242</v>
      </c>
      <c r="B251" t="b">
        <v>1</v>
      </c>
      <c r="C251" t="s">
        <v>720</v>
      </c>
      <c r="D251" t="b">
        <v>1</v>
      </c>
      <c r="E251" t="s">
        <v>4430</v>
      </c>
      <c r="F251" t="s">
        <v>3311</v>
      </c>
      <c r="G251" t="s">
        <v>2731</v>
      </c>
      <c r="H251" t="b">
        <v>0</v>
      </c>
      <c r="J251"/>
      <c r="K251"/>
      <c r="L251"/>
      <c r="O251">
        <v>2023</v>
      </c>
      <c r="P251">
        <v>9</v>
      </c>
      <c r="Q251" t="s">
        <v>2081</v>
      </c>
    </row>
    <row r="252" spans="1:17" x14ac:dyDescent="0.3">
      <c r="A252" t="s">
        <v>5243</v>
      </c>
      <c r="B252" t="b">
        <v>1</v>
      </c>
      <c r="C252" t="s">
        <v>755</v>
      </c>
      <c r="D252" t="b">
        <v>0</v>
      </c>
      <c r="E252" t="s">
        <v>4431</v>
      </c>
      <c r="F252" t="s">
        <v>3312</v>
      </c>
      <c r="G252" t="s">
        <v>2732</v>
      </c>
      <c r="J252"/>
      <c r="K252"/>
      <c r="L252"/>
      <c r="O252">
        <v>2024</v>
      </c>
      <c r="P252">
        <v>6</v>
      </c>
      <c r="Q252" t="s">
        <v>2082</v>
      </c>
    </row>
    <row r="253" spans="1:17" x14ac:dyDescent="0.3">
      <c r="A253" t="s">
        <v>5244</v>
      </c>
      <c r="B253" t="b">
        <v>1</v>
      </c>
      <c r="C253" t="s">
        <v>1702</v>
      </c>
      <c r="D253" t="b">
        <v>0</v>
      </c>
      <c r="E253" t="s">
        <v>4432</v>
      </c>
      <c r="F253" t="s">
        <v>3259</v>
      </c>
      <c r="G253" t="s">
        <v>2678</v>
      </c>
      <c r="J253"/>
      <c r="K253"/>
      <c r="L253"/>
      <c r="O253">
        <v>2024</v>
      </c>
      <c r="P253">
        <v>0</v>
      </c>
      <c r="Q253" t="s">
        <v>2020</v>
      </c>
    </row>
    <row r="254" spans="1:17" x14ac:dyDescent="0.3">
      <c r="A254" t="s">
        <v>3941</v>
      </c>
      <c r="B254" t="b">
        <v>1</v>
      </c>
      <c r="C254" t="s">
        <v>673</v>
      </c>
      <c r="D254" t="b">
        <v>0</v>
      </c>
      <c r="E254" t="s">
        <v>4433</v>
      </c>
      <c r="F254" t="s">
        <v>3360</v>
      </c>
      <c r="G254" t="s">
        <v>2785</v>
      </c>
      <c r="J254"/>
      <c r="K254"/>
      <c r="L254"/>
      <c r="O254">
        <v>2023</v>
      </c>
      <c r="P254">
        <v>8</v>
      </c>
      <c r="Q254" t="s">
        <v>2141</v>
      </c>
    </row>
    <row r="255" spans="1:17" x14ac:dyDescent="0.3">
      <c r="A255" t="s">
        <v>3942</v>
      </c>
      <c r="B255" t="b">
        <v>1</v>
      </c>
      <c r="C255" t="s">
        <v>538</v>
      </c>
      <c r="D255" t="b">
        <v>1</v>
      </c>
      <c r="E255" t="s">
        <v>4434</v>
      </c>
      <c r="F255" t="s">
        <v>3313</v>
      </c>
      <c r="G255" t="s">
        <v>5001</v>
      </c>
      <c r="H255" t="b">
        <v>0</v>
      </c>
      <c r="J255"/>
      <c r="K255"/>
      <c r="L255"/>
      <c r="O255">
        <v>2023</v>
      </c>
      <c r="P255">
        <v>3</v>
      </c>
      <c r="Q255" t="s">
        <v>2083</v>
      </c>
    </row>
    <row r="256" spans="1:17" x14ac:dyDescent="0.3">
      <c r="A256" t="s">
        <v>3943</v>
      </c>
      <c r="B256" t="b">
        <v>1</v>
      </c>
      <c r="C256" t="s">
        <v>612</v>
      </c>
      <c r="D256" t="b">
        <v>1</v>
      </c>
      <c r="E256" t="s">
        <v>4435</v>
      </c>
      <c r="F256" t="s">
        <v>3362</v>
      </c>
      <c r="G256" t="s">
        <v>2787</v>
      </c>
      <c r="H256" t="b">
        <v>0</v>
      </c>
      <c r="J256"/>
      <c r="K256"/>
      <c r="L256"/>
      <c r="O256">
        <v>2023</v>
      </c>
      <c r="P256">
        <v>2</v>
      </c>
      <c r="Q256" t="s">
        <v>2143</v>
      </c>
    </row>
    <row r="257" spans="1:17" x14ac:dyDescent="0.3">
      <c r="A257" t="s">
        <v>3944</v>
      </c>
      <c r="B257" t="b">
        <v>1</v>
      </c>
      <c r="C257" s="40" t="s">
        <v>740</v>
      </c>
      <c r="D257" t="b">
        <v>1</v>
      </c>
      <c r="E257" t="s">
        <v>4438</v>
      </c>
      <c r="F257" t="s">
        <v>785</v>
      </c>
      <c r="G257" t="s">
        <v>2733</v>
      </c>
      <c r="H257" t="b">
        <v>1</v>
      </c>
      <c r="I257" t="s">
        <v>5388</v>
      </c>
      <c r="J257" s="7">
        <v>1</v>
      </c>
      <c r="K257" s="7" t="s">
        <v>5443</v>
      </c>
      <c r="L257" s="7" t="s">
        <v>5407</v>
      </c>
      <c r="M257" t="b">
        <v>1</v>
      </c>
      <c r="O257">
        <v>2023</v>
      </c>
      <c r="P257">
        <v>19</v>
      </c>
      <c r="Q257" t="s">
        <v>2084</v>
      </c>
    </row>
    <row r="258" spans="1:17" x14ac:dyDescent="0.3">
      <c r="A258" t="s">
        <v>5245</v>
      </c>
      <c r="B258" t="b">
        <v>1</v>
      </c>
      <c r="C258" t="s">
        <v>664</v>
      </c>
      <c r="D258" t="b">
        <v>1</v>
      </c>
      <c r="E258" t="s">
        <v>4439</v>
      </c>
      <c r="F258" t="s">
        <v>807</v>
      </c>
      <c r="G258" t="s">
        <v>2734</v>
      </c>
      <c r="H258" t="b">
        <v>0</v>
      </c>
      <c r="J258"/>
      <c r="K258"/>
      <c r="L258"/>
      <c r="O258">
        <v>2024</v>
      </c>
      <c r="P258">
        <v>0</v>
      </c>
      <c r="Q258" t="s">
        <v>2085</v>
      </c>
    </row>
    <row r="259" spans="1:17" x14ac:dyDescent="0.3">
      <c r="A259" t="s">
        <v>3945</v>
      </c>
      <c r="B259" t="b">
        <v>1</v>
      </c>
      <c r="C259" t="s">
        <v>763</v>
      </c>
      <c r="D259" t="b">
        <v>0</v>
      </c>
      <c r="E259" t="s">
        <v>4440</v>
      </c>
      <c r="F259" t="s">
        <v>3314</v>
      </c>
      <c r="G259" t="s">
        <v>5002</v>
      </c>
      <c r="J259"/>
      <c r="K259"/>
      <c r="L259"/>
      <c r="O259">
        <v>2023</v>
      </c>
      <c r="P259">
        <v>3</v>
      </c>
      <c r="Q259" t="s">
        <v>2086</v>
      </c>
    </row>
    <row r="260" spans="1:17" x14ac:dyDescent="0.3">
      <c r="A260" t="s">
        <v>5246</v>
      </c>
      <c r="B260" t="b">
        <v>1</v>
      </c>
      <c r="C260" t="s">
        <v>734</v>
      </c>
      <c r="D260" t="b">
        <v>1</v>
      </c>
      <c r="E260" t="s">
        <v>4441</v>
      </c>
      <c r="F260" t="s">
        <v>3264</v>
      </c>
      <c r="G260" t="s">
        <v>2684</v>
      </c>
      <c r="H260" t="b">
        <v>0</v>
      </c>
      <c r="J260"/>
      <c r="K260"/>
      <c r="L260"/>
      <c r="O260">
        <v>2024</v>
      </c>
      <c r="P260">
        <v>0</v>
      </c>
      <c r="Q260" t="s">
        <v>2026</v>
      </c>
    </row>
    <row r="261" spans="1:17" x14ac:dyDescent="0.3">
      <c r="A261" t="s">
        <v>3946</v>
      </c>
      <c r="B261" t="b">
        <v>1</v>
      </c>
      <c r="C261" t="s">
        <v>1707</v>
      </c>
      <c r="D261" t="b">
        <v>1</v>
      </c>
      <c r="E261" t="s">
        <v>4442</v>
      </c>
      <c r="F261" t="s">
        <v>785</v>
      </c>
      <c r="G261" t="s">
        <v>2685</v>
      </c>
      <c r="H261" t="b">
        <v>1</v>
      </c>
      <c r="J261" s="7">
        <v>2</v>
      </c>
      <c r="K261" s="7" t="s">
        <v>5522</v>
      </c>
      <c r="O261">
        <v>2024</v>
      </c>
      <c r="P261">
        <v>0</v>
      </c>
      <c r="Q261" t="s">
        <v>2028</v>
      </c>
    </row>
    <row r="262" spans="1:17" x14ac:dyDescent="0.3">
      <c r="A262" t="s">
        <v>3947</v>
      </c>
      <c r="B262" t="b">
        <v>1</v>
      </c>
      <c r="C262" t="s">
        <v>728</v>
      </c>
      <c r="D262" t="b">
        <v>0</v>
      </c>
      <c r="E262" t="s">
        <v>4443</v>
      </c>
      <c r="F262" t="s">
        <v>3315</v>
      </c>
      <c r="G262" t="s">
        <v>2735</v>
      </c>
      <c r="J262"/>
      <c r="K262"/>
      <c r="L262"/>
      <c r="O262">
        <v>2024</v>
      </c>
      <c r="P262">
        <v>0</v>
      </c>
      <c r="Q262" t="s">
        <v>2087</v>
      </c>
    </row>
    <row r="263" spans="1:17" x14ac:dyDescent="0.3">
      <c r="A263" t="s">
        <v>3948</v>
      </c>
      <c r="B263" t="b">
        <v>1</v>
      </c>
      <c r="C263" t="s">
        <v>477</v>
      </c>
      <c r="D263" t="b">
        <v>1</v>
      </c>
      <c r="E263" t="s">
        <v>4444</v>
      </c>
      <c r="F263" t="s">
        <v>3316</v>
      </c>
      <c r="G263" t="s">
        <v>2736</v>
      </c>
      <c r="H263" t="b">
        <v>0</v>
      </c>
      <c r="J263"/>
      <c r="K263"/>
      <c r="L263"/>
      <c r="O263">
        <v>2023</v>
      </c>
      <c r="P263">
        <v>0</v>
      </c>
      <c r="Q263" t="s">
        <v>2088</v>
      </c>
    </row>
    <row r="264" spans="1:17" x14ac:dyDescent="0.3">
      <c r="A264" t="s">
        <v>3949</v>
      </c>
      <c r="B264" t="b">
        <v>1</v>
      </c>
      <c r="C264" t="s">
        <v>1731</v>
      </c>
      <c r="D264" t="b">
        <v>0</v>
      </c>
      <c r="E264" t="s">
        <v>4445</v>
      </c>
      <c r="F264" t="s">
        <v>785</v>
      </c>
      <c r="G264" t="s">
        <v>2737</v>
      </c>
      <c r="J264"/>
      <c r="K264"/>
      <c r="L264"/>
      <c r="O264">
        <v>2024</v>
      </c>
      <c r="P264">
        <v>0</v>
      </c>
      <c r="Q264" t="s">
        <v>2089</v>
      </c>
    </row>
    <row r="265" spans="1:17" x14ac:dyDescent="0.3">
      <c r="A265" t="s">
        <v>3950</v>
      </c>
      <c r="B265" t="b">
        <v>1</v>
      </c>
      <c r="C265" t="s">
        <v>1732</v>
      </c>
      <c r="D265" t="b">
        <v>0</v>
      </c>
      <c r="E265" t="s">
        <v>4447</v>
      </c>
      <c r="F265" t="s">
        <v>3318</v>
      </c>
      <c r="G265" t="s">
        <v>2739</v>
      </c>
      <c r="J265"/>
      <c r="K265"/>
      <c r="L265"/>
      <c r="O265">
        <v>2024</v>
      </c>
      <c r="P265">
        <v>0</v>
      </c>
      <c r="Q265" t="s">
        <v>2091</v>
      </c>
    </row>
    <row r="266" spans="1:17" x14ac:dyDescent="0.3">
      <c r="A266" t="s">
        <v>3951</v>
      </c>
      <c r="B266" t="b">
        <v>1</v>
      </c>
      <c r="C266" t="s">
        <v>1733</v>
      </c>
      <c r="D266" t="b">
        <v>0</v>
      </c>
      <c r="E266" t="s">
        <v>4448</v>
      </c>
      <c r="F266" t="s">
        <v>3319</v>
      </c>
      <c r="G266" t="s">
        <v>2740</v>
      </c>
      <c r="J266"/>
      <c r="K266"/>
      <c r="L266"/>
      <c r="O266">
        <v>2023</v>
      </c>
      <c r="P266">
        <v>1</v>
      </c>
      <c r="Q266" t="s">
        <v>2092</v>
      </c>
    </row>
    <row r="267" spans="1:17" x14ac:dyDescent="0.3">
      <c r="A267" t="s">
        <v>5247</v>
      </c>
      <c r="B267" t="b">
        <v>1</v>
      </c>
      <c r="C267" t="s">
        <v>1734</v>
      </c>
      <c r="D267" t="b">
        <v>0</v>
      </c>
      <c r="E267" t="s">
        <v>4449</v>
      </c>
      <c r="F267" t="s">
        <v>3320</v>
      </c>
      <c r="G267" t="s">
        <v>2741</v>
      </c>
      <c r="J267"/>
      <c r="K267"/>
      <c r="L267"/>
      <c r="O267">
        <v>2024</v>
      </c>
      <c r="P267">
        <v>0</v>
      </c>
      <c r="Q267" t="s">
        <v>2093</v>
      </c>
    </row>
    <row r="268" spans="1:17" x14ac:dyDescent="0.3">
      <c r="A268" t="s">
        <v>3952</v>
      </c>
      <c r="B268" t="b">
        <v>1</v>
      </c>
      <c r="C268" t="s">
        <v>1735</v>
      </c>
      <c r="D268" t="b">
        <v>0</v>
      </c>
      <c r="E268" t="s">
        <v>4450</v>
      </c>
      <c r="F268" t="s">
        <v>3321</v>
      </c>
      <c r="G268" t="s">
        <v>2742</v>
      </c>
      <c r="J268"/>
      <c r="K268"/>
      <c r="L268"/>
      <c r="O268">
        <v>2024</v>
      </c>
      <c r="P268">
        <v>0</v>
      </c>
      <c r="Q268" t="s">
        <v>2094</v>
      </c>
    </row>
    <row r="269" spans="1:17" x14ac:dyDescent="0.3">
      <c r="A269" t="s">
        <v>3953</v>
      </c>
      <c r="B269" t="b">
        <v>1</v>
      </c>
      <c r="C269" t="s">
        <v>542</v>
      </c>
      <c r="D269" t="b">
        <v>0</v>
      </c>
      <c r="E269" t="s">
        <v>4451</v>
      </c>
      <c r="F269" t="s">
        <v>3322</v>
      </c>
      <c r="G269" t="s">
        <v>2743</v>
      </c>
      <c r="J269"/>
      <c r="K269"/>
      <c r="L269"/>
      <c r="O269">
        <v>2024</v>
      </c>
      <c r="P269">
        <v>0</v>
      </c>
      <c r="Q269" t="s">
        <v>2095</v>
      </c>
    </row>
    <row r="270" spans="1:17" x14ac:dyDescent="0.3">
      <c r="A270" t="s">
        <v>3954</v>
      </c>
      <c r="B270" t="b">
        <v>1</v>
      </c>
      <c r="C270" t="s">
        <v>1709</v>
      </c>
      <c r="D270" t="b">
        <v>1</v>
      </c>
      <c r="E270" t="s">
        <v>4453</v>
      </c>
      <c r="F270" t="s">
        <v>3268</v>
      </c>
      <c r="G270" t="s">
        <v>2689</v>
      </c>
      <c r="H270" t="b">
        <v>0</v>
      </c>
      <c r="J270"/>
      <c r="K270"/>
      <c r="L270"/>
      <c r="O270">
        <v>2024</v>
      </c>
      <c r="P270">
        <v>0</v>
      </c>
      <c r="Q270" t="s">
        <v>2032</v>
      </c>
    </row>
    <row r="271" spans="1:17" x14ac:dyDescent="0.3">
      <c r="A271" t="s">
        <v>3955</v>
      </c>
      <c r="B271" t="b">
        <v>1</v>
      </c>
      <c r="C271" t="s">
        <v>417</v>
      </c>
      <c r="D271" t="b">
        <v>1</v>
      </c>
      <c r="E271" t="s">
        <v>4455</v>
      </c>
      <c r="F271" t="s">
        <v>3323</v>
      </c>
      <c r="G271" t="s">
        <v>2744</v>
      </c>
      <c r="H271" t="b">
        <v>1</v>
      </c>
      <c r="I271" t="s">
        <v>5393</v>
      </c>
      <c r="J271" s="7">
        <v>3</v>
      </c>
      <c r="K271" s="7" t="s">
        <v>5416</v>
      </c>
      <c r="O271">
        <v>2023</v>
      </c>
      <c r="P271">
        <v>0</v>
      </c>
      <c r="Q271" t="s">
        <v>2096</v>
      </c>
    </row>
    <row r="272" spans="1:17" x14ac:dyDescent="0.3">
      <c r="A272" t="s">
        <v>3956</v>
      </c>
      <c r="B272" t="b">
        <v>1</v>
      </c>
      <c r="C272" t="s">
        <v>1736</v>
      </c>
      <c r="D272" t="b">
        <v>1</v>
      </c>
      <c r="E272" t="s">
        <v>4456</v>
      </c>
      <c r="F272" t="s">
        <v>3324</v>
      </c>
      <c r="G272" t="s">
        <v>2745</v>
      </c>
      <c r="H272" t="b">
        <v>0</v>
      </c>
      <c r="O272">
        <v>2023</v>
      </c>
      <c r="P272">
        <v>1</v>
      </c>
      <c r="Q272" t="s">
        <v>2097</v>
      </c>
    </row>
    <row r="273" spans="1:17" x14ac:dyDescent="0.3">
      <c r="A273" t="s">
        <v>5248</v>
      </c>
      <c r="B273" t="b">
        <v>1</v>
      </c>
      <c r="C273" t="s">
        <v>690</v>
      </c>
      <c r="D273" t="b">
        <v>0</v>
      </c>
      <c r="E273" t="s">
        <v>4457</v>
      </c>
      <c r="F273" t="s">
        <v>3325</v>
      </c>
      <c r="G273" t="s">
        <v>2746</v>
      </c>
      <c r="J273"/>
      <c r="K273"/>
      <c r="L273"/>
      <c r="O273">
        <v>2023</v>
      </c>
      <c r="P273">
        <v>4</v>
      </c>
      <c r="Q273" t="s">
        <v>2098</v>
      </c>
    </row>
    <row r="274" spans="1:17" x14ac:dyDescent="0.3">
      <c r="A274" t="s">
        <v>3957</v>
      </c>
      <c r="B274" t="b">
        <v>1</v>
      </c>
      <c r="C274" t="s">
        <v>1737</v>
      </c>
      <c r="D274" t="b">
        <v>1</v>
      </c>
      <c r="E274" t="s">
        <v>4458</v>
      </c>
      <c r="F274" t="s">
        <v>3326</v>
      </c>
      <c r="G274" s="24" t="s">
        <v>2747</v>
      </c>
      <c r="H274" t="b">
        <v>1</v>
      </c>
      <c r="I274" t="s">
        <v>5390</v>
      </c>
      <c r="J274" s="7">
        <v>3</v>
      </c>
      <c r="K274" s="7" t="s">
        <v>5492</v>
      </c>
      <c r="O274">
        <v>2024</v>
      </c>
      <c r="P274">
        <v>0</v>
      </c>
      <c r="Q274" t="s">
        <v>2099</v>
      </c>
    </row>
    <row r="275" spans="1:17" x14ac:dyDescent="0.3">
      <c r="A275" t="s">
        <v>5249</v>
      </c>
      <c r="B275" t="b">
        <v>1</v>
      </c>
      <c r="C275" t="s">
        <v>1758</v>
      </c>
      <c r="D275" t="b">
        <v>0</v>
      </c>
      <c r="E275" t="s">
        <v>4459</v>
      </c>
      <c r="F275" t="s">
        <v>3369</v>
      </c>
      <c r="G275" t="s">
        <v>2794</v>
      </c>
      <c r="J275"/>
      <c r="K275"/>
      <c r="L275"/>
      <c r="O275">
        <v>2023</v>
      </c>
      <c r="P275">
        <v>0</v>
      </c>
      <c r="Q275" t="s">
        <v>2152</v>
      </c>
    </row>
    <row r="276" spans="1:17" x14ac:dyDescent="0.3">
      <c r="A276" t="s">
        <v>5250</v>
      </c>
      <c r="B276" t="b">
        <v>1</v>
      </c>
      <c r="C276" t="s">
        <v>1711</v>
      </c>
      <c r="D276" t="b">
        <v>1</v>
      </c>
      <c r="E276" t="s">
        <v>4460</v>
      </c>
      <c r="F276" t="s">
        <v>3271</v>
      </c>
      <c r="G276" t="s">
        <v>2692</v>
      </c>
      <c r="H276" t="b">
        <v>1</v>
      </c>
      <c r="I276" t="s">
        <v>5392</v>
      </c>
      <c r="J276" s="7">
        <v>3</v>
      </c>
      <c r="K276" s="7" t="s">
        <v>5407</v>
      </c>
      <c r="O276">
        <v>2024</v>
      </c>
      <c r="P276">
        <v>2</v>
      </c>
      <c r="Q276" t="s">
        <v>2035</v>
      </c>
    </row>
    <row r="277" spans="1:17" x14ac:dyDescent="0.3">
      <c r="A277" t="s">
        <v>3958</v>
      </c>
      <c r="B277" t="b">
        <v>1</v>
      </c>
      <c r="C277" t="s">
        <v>423</v>
      </c>
      <c r="D277" t="b">
        <v>0</v>
      </c>
      <c r="E277" t="s">
        <v>4461</v>
      </c>
      <c r="F277" t="s">
        <v>3371</v>
      </c>
      <c r="G277" t="s">
        <v>5003</v>
      </c>
      <c r="J277"/>
      <c r="K277"/>
      <c r="L277"/>
      <c r="O277">
        <v>2023</v>
      </c>
      <c r="P277">
        <v>0</v>
      </c>
      <c r="Q277" t="s">
        <v>2156</v>
      </c>
    </row>
    <row r="278" spans="1:17" x14ac:dyDescent="0.3">
      <c r="A278" t="s">
        <v>3959</v>
      </c>
      <c r="B278" t="b">
        <v>1</v>
      </c>
      <c r="C278" t="s">
        <v>769</v>
      </c>
      <c r="D278" t="b">
        <v>0</v>
      </c>
      <c r="E278" t="s">
        <v>4462</v>
      </c>
      <c r="F278" t="s">
        <v>3327</v>
      </c>
      <c r="G278" t="s">
        <v>5004</v>
      </c>
      <c r="J278"/>
      <c r="K278"/>
      <c r="L278"/>
      <c r="O278">
        <v>2023</v>
      </c>
      <c r="P278">
        <v>9</v>
      </c>
      <c r="Q278" t="s">
        <v>2100</v>
      </c>
    </row>
    <row r="279" spans="1:17" x14ac:dyDescent="0.3">
      <c r="A279" t="s">
        <v>3960</v>
      </c>
      <c r="B279" t="b">
        <v>1</v>
      </c>
      <c r="C279" t="s">
        <v>1738</v>
      </c>
      <c r="D279" t="b">
        <v>0</v>
      </c>
      <c r="E279" t="s">
        <v>4463</v>
      </c>
      <c r="F279" t="s">
        <v>785</v>
      </c>
      <c r="G279" t="s">
        <v>2748</v>
      </c>
      <c r="J279"/>
      <c r="K279"/>
      <c r="L279"/>
      <c r="O279">
        <v>2024</v>
      </c>
      <c r="P279">
        <v>0</v>
      </c>
      <c r="Q279" t="s">
        <v>2101</v>
      </c>
    </row>
    <row r="280" spans="1:17" x14ac:dyDescent="0.3">
      <c r="A280" t="s">
        <v>3961</v>
      </c>
      <c r="B280" t="b">
        <v>1</v>
      </c>
      <c r="C280" t="s">
        <v>1713</v>
      </c>
      <c r="D280" t="b">
        <v>0</v>
      </c>
      <c r="E280" t="s">
        <v>4465</v>
      </c>
      <c r="F280" t="s">
        <v>3275</v>
      </c>
      <c r="G280" t="s">
        <v>2696</v>
      </c>
      <c r="J280"/>
      <c r="K280"/>
      <c r="L280"/>
      <c r="O280">
        <v>2024</v>
      </c>
      <c r="P280">
        <v>0</v>
      </c>
      <c r="Q280" t="s">
        <v>2039</v>
      </c>
    </row>
    <row r="281" spans="1:17" x14ac:dyDescent="0.3">
      <c r="A281" t="s">
        <v>3962</v>
      </c>
      <c r="B281" t="b">
        <v>1</v>
      </c>
      <c r="C281" t="s">
        <v>1739</v>
      </c>
      <c r="D281" t="b">
        <v>0</v>
      </c>
      <c r="E281" t="s">
        <v>4466</v>
      </c>
      <c r="F281" t="s">
        <v>3328</v>
      </c>
      <c r="G281" t="s">
        <v>5005</v>
      </c>
      <c r="J281"/>
      <c r="K281"/>
      <c r="L281"/>
      <c r="O281">
        <v>2024</v>
      </c>
      <c r="P281">
        <v>1</v>
      </c>
      <c r="Q281" t="s">
        <v>2102</v>
      </c>
    </row>
    <row r="282" spans="1:17" x14ac:dyDescent="0.3">
      <c r="A282" t="s">
        <v>5251</v>
      </c>
      <c r="B282" t="b">
        <v>1</v>
      </c>
      <c r="C282" t="s">
        <v>396</v>
      </c>
      <c r="D282" t="b">
        <v>1</v>
      </c>
      <c r="E282" t="s">
        <v>4467</v>
      </c>
      <c r="F282" t="s">
        <v>3329</v>
      </c>
      <c r="G282" s="21" t="s">
        <v>2749</v>
      </c>
      <c r="H282" t="b">
        <v>1</v>
      </c>
      <c r="J282" s="7">
        <v>1</v>
      </c>
      <c r="K282" s="7" t="s">
        <v>5444</v>
      </c>
      <c r="L282" s="7" t="s">
        <v>5596</v>
      </c>
      <c r="M282" t="b">
        <v>1</v>
      </c>
      <c r="O282">
        <v>2024</v>
      </c>
      <c r="P282">
        <v>1</v>
      </c>
      <c r="Q282" t="s">
        <v>2103</v>
      </c>
    </row>
    <row r="283" spans="1:17" x14ac:dyDescent="0.3">
      <c r="A283" t="s">
        <v>3963</v>
      </c>
      <c r="B283" t="b">
        <v>1</v>
      </c>
      <c r="C283" t="s">
        <v>433</v>
      </c>
      <c r="D283" t="b">
        <v>0</v>
      </c>
      <c r="E283" t="s">
        <v>4468</v>
      </c>
      <c r="F283" t="s">
        <v>785</v>
      </c>
      <c r="G283" t="s">
        <v>2750</v>
      </c>
      <c r="J283"/>
      <c r="K283"/>
      <c r="L283"/>
      <c r="O283">
        <v>2023</v>
      </c>
      <c r="P283">
        <v>0</v>
      </c>
      <c r="Q283" t="s">
        <v>2104</v>
      </c>
    </row>
    <row r="284" spans="1:17" x14ac:dyDescent="0.3">
      <c r="A284" t="s">
        <v>3964</v>
      </c>
      <c r="B284" t="b">
        <v>1</v>
      </c>
      <c r="C284" t="s">
        <v>568</v>
      </c>
      <c r="D284" t="b">
        <v>0</v>
      </c>
      <c r="E284" t="s">
        <v>4469</v>
      </c>
      <c r="F284" t="s">
        <v>3376</v>
      </c>
      <c r="G284" t="s">
        <v>2803</v>
      </c>
      <c r="J284"/>
      <c r="K284"/>
      <c r="L284"/>
      <c r="O284">
        <v>2023</v>
      </c>
      <c r="P284">
        <v>4</v>
      </c>
      <c r="Q284" t="s">
        <v>2164</v>
      </c>
    </row>
    <row r="285" spans="1:17" x14ac:dyDescent="0.3">
      <c r="A285" t="s">
        <v>5252</v>
      </c>
      <c r="B285" t="b">
        <v>1</v>
      </c>
      <c r="C285" t="s">
        <v>1740</v>
      </c>
      <c r="D285" t="b">
        <v>0</v>
      </c>
      <c r="E285" t="s">
        <v>4473</v>
      </c>
      <c r="F285" t="s">
        <v>3332</v>
      </c>
      <c r="G285" t="s">
        <v>2753</v>
      </c>
      <c r="J285"/>
      <c r="K285"/>
      <c r="L285"/>
      <c r="O285">
        <v>2024</v>
      </c>
      <c r="P285">
        <v>0</v>
      </c>
      <c r="Q285" t="s">
        <v>2107</v>
      </c>
    </row>
    <row r="286" spans="1:17" x14ac:dyDescent="0.3">
      <c r="A286" t="s">
        <v>3965</v>
      </c>
      <c r="B286" t="b">
        <v>1</v>
      </c>
      <c r="C286" t="s">
        <v>1741</v>
      </c>
      <c r="D286" t="b">
        <v>1</v>
      </c>
      <c r="E286" t="s">
        <v>4474</v>
      </c>
      <c r="F286" t="s">
        <v>3333</v>
      </c>
      <c r="G286" t="s">
        <v>2754</v>
      </c>
      <c r="H286" t="b">
        <v>1</v>
      </c>
      <c r="I286" t="s">
        <v>5395</v>
      </c>
      <c r="J286" s="7">
        <v>1</v>
      </c>
      <c r="K286" s="7" t="s">
        <v>5445</v>
      </c>
      <c r="L286" s="7" t="s">
        <v>5445</v>
      </c>
      <c r="M286" t="b">
        <v>0</v>
      </c>
      <c r="N286" t="s">
        <v>5649</v>
      </c>
      <c r="O286">
        <v>2024</v>
      </c>
      <c r="P286">
        <v>1</v>
      </c>
      <c r="Q286" t="s">
        <v>2108</v>
      </c>
    </row>
    <row r="287" spans="1:17" x14ac:dyDescent="0.3">
      <c r="A287" t="s">
        <v>5253</v>
      </c>
      <c r="B287" t="b">
        <v>1</v>
      </c>
      <c r="C287" t="s">
        <v>747</v>
      </c>
      <c r="D287" t="b">
        <v>0</v>
      </c>
      <c r="E287" t="s">
        <v>4476</v>
      </c>
      <c r="F287" t="s">
        <v>785</v>
      </c>
      <c r="G287" t="s">
        <v>5006</v>
      </c>
      <c r="J287"/>
      <c r="K287"/>
      <c r="L287"/>
      <c r="O287">
        <v>2023</v>
      </c>
      <c r="P287">
        <v>21</v>
      </c>
      <c r="Q287" t="s">
        <v>2166</v>
      </c>
    </row>
    <row r="288" spans="1:17" x14ac:dyDescent="0.3">
      <c r="A288" t="s">
        <v>3966</v>
      </c>
      <c r="B288" t="b">
        <v>1</v>
      </c>
      <c r="C288" t="s">
        <v>669</v>
      </c>
      <c r="D288" t="b">
        <v>0</v>
      </c>
      <c r="E288" t="s">
        <v>4477</v>
      </c>
      <c r="F288" t="s">
        <v>785</v>
      </c>
      <c r="G288" t="s">
        <v>2755</v>
      </c>
      <c r="J288"/>
      <c r="K288"/>
      <c r="L288"/>
      <c r="O288">
        <v>2023</v>
      </c>
      <c r="P288">
        <v>6</v>
      </c>
      <c r="Q288" t="s">
        <v>2109</v>
      </c>
    </row>
    <row r="289" spans="1:17" x14ac:dyDescent="0.3">
      <c r="A289" t="s">
        <v>3967</v>
      </c>
      <c r="B289" t="b">
        <v>1</v>
      </c>
      <c r="C289" t="s">
        <v>638</v>
      </c>
      <c r="D289" t="b">
        <v>1</v>
      </c>
      <c r="E289" t="s">
        <v>4478</v>
      </c>
      <c r="F289" t="s">
        <v>3380</v>
      </c>
      <c r="G289" t="s">
        <v>2808</v>
      </c>
      <c r="H289" t="b">
        <v>1</v>
      </c>
      <c r="I289" t="s">
        <v>5395</v>
      </c>
      <c r="J289" s="7">
        <v>3</v>
      </c>
      <c r="K289" s="7" t="s">
        <v>5446</v>
      </c>
      <c r="O289">
        <v>2023</v>
      </c>
      <c r="P289">
        <v>11</v>
      </c>
      <c r="Q289" t="s">
        <v>2170</v>
      </c>
    </row>
    <row r="290" spans="1:17" x14ac:dyDescent="0.3">
      <c r="A290" t="s">
        <v>3968</v>
      </c>
      <c r="B290" t="b">
        <v>1</v>
      </c>
      <c r="C290" t="s">
        <v>407</v>
      </c>
      <c r="D290" t="b">
        <v>1</v>
      </c>
      <c r="E290" t="s">
        <v>4479</v>
      </c>
      <c r="F290" t="s">
        <v>783</v>
      </c>
      <c r="G290" t="s">
        <v>2756</v>
      </c>
      <c r="H290" t="b">
        <v>1</v>
      </c>
      <c r="J290" s="7">
        <v>1</v>
      </c>
      <c r="K290" s="7" t="s">
        <v>5447</v>
      </c>
      <c r="L290" s="7" t="s">
        <v>5595</v>
      </c>
      <c r="M290" t="b">
        <v>0</v>
      </c>
      <c r="N290" t="s">
        <v>5605</v>
      </c>
      <c r="O290">
        <v>2023</v>
      </c>
      <c r="P290">
        <v>2</v>
      </c>
      <c r="Q290" t="s">
        <v>2110</v>
      </c>
    </row>
    <row r="291" spans="1:17" x14ac:dyDescent="0.3">
      <c r="A291" t="s">
        <v>3969</v>
      </c>
      <c r="B291" t="b">
        <v>1</v>
      </c>
      <c r="C291" t="s">
        <v>1719</v>
      </c>
      <c r="D291" t="b">
        <v>0</v>
      </c>
      <c r="E291" t="s">
        <v>4480</v>
      </c>
      <c r="F291" t="s">
        <v>785</v>
      </c>
      <c r="G291" t="s">
        <v>2706</v>
      </c>
      <c r="J291"/>
      <c r="K291"/>
      <c r="L291"/>
      <c r="O291">
        <v>2024</v>
      </c>
      <c r="P291">
        <v>0</v>
      </c>
      <c r="Q291" t="s">
        <v>2050</v>
      </c>
    </row>
    <row r="292" spans="1:17" x14ac:dyDescent="0.3">
      <c r="A292" t="s">
        <v>5254</v>
      </c>
      <c r="B292" t="b">
        <v>1</v>
      </c>
      <c r="C292" t="s">
        <v>1742</v>
      </c>
      <c r="D292" t="b">
        <v>1</v>
      </c>
      <c r="E292" t="s">
        <v>4482</v>
      </c>
      <c r="F292" t="s">
        <v>3334</v>
      </c>
      <c r="G292" t="s">
        <v>2757</v>
      </c>
      <c r="H292" t="b">
        <v>0</v>
      </c>
      <c r="J292"/>
      <c r="K292"/>
      <c r="L292"/>
      <c r="O292">
        <v>2023</v>
      </c>
      <c r="P292">
        <v>6</v>
      </c>
      <c r="Q292" t="s">
        <v>2111</v>
      </c>
    </row>
    <row r="293" spans="1:17" x14ac:dyDescent="0.3">
      <c r="A293" t="s">
        <v>3970</v>
      </c>
      <c r="B293" t="b">
        <v>1</v>
      </c>
      <c r="C293" t="s">
        <v>1743</v>
      </c>
      <c r="D293" t="b">
        <v>1</v>
      </c>
      <c r="E293" t="s">
        <v>4483</v>
      </c>
      <c r="F293" t="s">
        <v>3335</v>
      </c>
      <c r="G293" t="s">
        <v>2758</v>
      </c>
      <c r="H293" t="b">
        <v>1</v>
      </c>
      <c r="I293" t="s">
        <v>5399</v>
      </c>
      <c r="J293" s="7">
        <v>3</v>
      </c>
      <c r="K293" s="7" t="s">
        <v>5407</v>
      </c>
      <c r="O293">
        <v>2023</v>
      </c>
      <c r="P293">
        <v>2</v>
      </c>
      <c r="Q293" t="s">
        <v>2112</v>
      </c>
    </row>
    <row r="294" spans="1:17" x14ac:dyDescent="0.3">
      <c r="A294" t="s">
        <v>3971</v>
      </c>
      <c r="B294" t="b">
        <v>1</v>
      </c>
      <c r="C294" t="s">
        <v>705</v>
      </c>
      <c r="D294" t="b">
        <v>1</v>
      </c>
      <c r="E294" t="s">
        <v>4484</v>
      </c>
      <c r="F294" t="s">
        <v>3286</v>
      </c>
      <c r="G294" t="s">
        <v>5007</v>
      </c>
      <c r="H294" t="b">
        <v>0</v>
      </c>
      <c r="J294"/>
      <c r="K294"/>
      <c r="L294"/>
      <c r="O294">
        <v>2024</v>
      </c>
      <c r="P294">
        <v>0</v>
      </c>
      <c r="Q294" t="s">
        <v>2053</v>
      </c>
    </row>
    <row r="295" spans="1:17" x14ac:dyDescent="0.3">
      <c r="A295" t="s">
        <v>3972</v>
      </c>
      <c r="B295" t="b">
        <v>1</v>
      </c>
      <c r="C295" t="s">
        <v>1720</v>
      </c>
      <c r="D295" t="b">
        <v>0</v>
      </c>
      <c r="E295" t="s">
        <v>4485</v>
      </c>
      <c r="F295" t="s">
        <v>3288</v>
      </c>
      <c r="G295" t="s">
        <v>2708</v>
      </c>
      <c r="J295"/>
      <c r="K295"/>
      <c r="L295"/>
      <c r="O295">
        <v>2024</v>
      </c>
      <c r="P295">
        <v>0</v>
      </c>
      <c r="Q295" t="s">
        <v>2055</v>
      </c>
    </row>
    <row r="296" spans="1:17" x14ac:dyDescent="0.3">
      <c r="A296" t="s">
        <v>3973</v>
      </c>
      <c r="B296" t="b">
        <v>1</v>
      </c>
      <c r="C296" t="s">
        <v>397</v>
      </c>
      <c r="D296" t="b">
        <v>1</v>
      </c>
      <c r="E296" t="s">
        <v>4487</v>
      </c>
      <c r="F296" t="s">
        <v>781</v>
      </c>
      <c r="G296" t="s">
        <v>2760</v>
      </c>
      <c r="H296" t="b">
        <v>1</v>
      </c>
      <c r="I296" t="s">
        <v>5388</v>
      </c>
      <c r="J296" s="7">
        <v>2</v>
      </c>
      <c r="K296" s="7" t="s">
        <v>5448</v>
      </c>
      <c r="O296">
        <v>2024</v>
      </c>
      <c r="P296">
        <v>4</v>
      </c>
      <c r="Q296" t="s">
        <v>2114</v>
      </c>
    </row>
    <row r="297" spans="1:17" x14ac:dyDescent="0.3">
      <c r="A297" t="s">
        <v>3974</v>
      </c>
      <c r="B297" t="b">
        <v>1</v>
      </c>
      <c r="C297" t="s">
        <v>1722</v>
      </c>
      <c r="D297" t="b">
        <v>0</v>
      </c>
      <c r="E297" t="s">
        <v>4488</v>
      </c>
      <c r="F297" t="s">
        <v>3290</v>
      </c>
      <c r="G297" t="s">
        <v>2710</v>
      </c>
      <c r="J297"/>
      <c r="K297"/>
      <c r="L297"/>
      <c r="O297">
        <v>2024</v>
      </c>
      <c r="P297">
        <v>0</v>
      </c>
      <c r="Q297" t="s">
        <v>2057</v>
      </c>
    </row>
    <row r="298" spans="1:17" x14ac:dyDescent="0.3">
      <c r="A298" t="s">
        <v>3975</v>
      </c>
      <c r="B298" t="b">
        <v>1</v>
      </c>
      <c r="C298" t="s">
        <v>1723</v>
      </c>
      <c r="D298" t="b">
        <v>0</v>
      </c>
      <c r="E298" t="s">
        <v>4489</v>
      </c>
      <c r="F298" t="s">
        <v>3291</v>
      </c>
      <c r="G298" t="s">
        <v>2711</v>
      </c>
      <c r="J298"/>
      <c r="K298"/>
      <c r="L298"/>
      <c r="O298">
        <v>2024</v>
      </c>
      <c r="P298">
        <v>0</v>
      </c>
      <c r="Q298" t="s">
        <v>2058</v>
      </c>
    </row>
    <row r="299" spans="1:17" x14ac:dyDescent="0.3">
      <c r="A299" t="s">
        <v>3976</v>
      </c>
      <c r="B299" t="b">
        <v>1</v>
      </c>
      <c r="C299" t="s">
        <v>1744</v>
      </c>
      <c r="D299" t="b">
        <v>0</v>
      </c>
      <c r="E299" t="s">
        <v>4490</v>
      </c>
      <c r="F299" t="s">
        <v>3337</v>
      </c>
      <c r="G299" t="s">
        <v>2761</v>
      </c>
      <c r="J299"/>
      <c r="K299"/>
      <c r="L299"/>
      <c r="O299">
        <v>2024</v>
      </c>
      <c r="P299">
        <v>0</v>
      </c>
      <c r="Q299" t="s">
        <v>2115</v>
      </c>
    </row>
    <row r="300" spans="1:17" x14ac:dyDescent="0.3">
      <c r="A300" t="s">
        <v>3977</v>
      </c>
      <c r="B300" t="b">
        <v>1</v>
      </c>
      <c r="C300" t="s">
        <v>565</v>
      </c>
      <c r="D300" t="b">
        <v>1</v>
      </c>
      <c r="E300" t="s">
        <v>4492</v>
      </c>
      <c r="F300" t="s">
        <v>3338</v>
      </c>
      <c r="G300" t="s">
        <v>2762</v>
      </c>
      <c r="H300" t="b">
        <v>0</v>
      </c>
      <c r="I300" t="s">
        <v>5395</v>
      </c>
      <c r="J300" s="7">
        <v>3</v>
      </c>
      <c r="K300" s="7" t="s">
        <v>5449</v>
      </c>
      <c r="O300">
        <v>2024</v>
      </c>
      <c r="P300">
        <v>0</v>
      </c>
      <c r="Q300" t="s">
        <v>2116</v>
      </c>
    </row>
    <row r="301" spans="1:17" x14ac:dyDescent="0.3">
      <c r="A301" t="s">
        <v>5255</v>
      </c>
      <c r="B301" t="b">
        <v>1</v>
      </c>
      <c r="C301" t="s">
        <v>517</v>
      </c>
      <c r="D301" t="b">
        <v>0</v>
      </c>
      <c r="E301" t="s">
        <v>4493</v>
      </c>
      <c r="F301" t="s">
        <v>3339</v>
      </c>
      <c r="G301" t="s">
        <v>2763</v>
      </c>
      <c r="J301"/>
      <c r="K301"/>
      <c r="L301"/>
      <c r="O301">
        <v>2023</v>
      </c>
      <c r="P301">
        <v>0</v>
      </c>
      <c r="Q301" t="s">
        <v>2117</v>
      </c>
    </row>
    <row r="302" spans="1:17" x14ac:dyDescent="0.3">
      <c r="A302" t="s">
        <v>3978</v>
      </c>
      <c r="B302" t="b">
        <v>1</v>
      </c>
      <c r="C302" s="41" t="s">
        <v>404</v>
      </c>
      <c r="D302" t="b">
        <v>1</v>
      </c>
      <c r="E302" t="s">
        <v>4496</v>
      </c>
      <c r="F302" t="s">
        <v>3340</v>
      </c>
      <c r="G302" t="s">
        <v>2765</v>
      </c>
      <c r="H302" t="b">
        <v>1</v>
      </c>
      <c r="I302" t="s">
        <v>5389</v>
      </c>
      <c r="J302" s="7">
        <v>1</v>
      </c>
      <c r="K302" s="7" t="s">
        <v>5450</v>
      </c>
      <c r="L302" s="7" t="s">
        <v>5407</v>
      </c>
      <c r="M302" t="b">
        <v>1</v>
      </c>
      <c r="O302">
        <v>2023</v>
      </c>
      <c r="P302">
        <v>2</v>
      </c>
      <c r="Q302" t="s">
        <v>2119</v>
      </c>
    </row>
    <row r="303" spans="1:17" x14ac:dyDescent="0.3">
      <c r="A303" t="s">
        <v>5256</v>
      </c>
      <c r="B303" t="b">
        <v>1</v>
      </c>
      <c r="C303" s="40" t="s">
        <v>507</v>
      </c>
      <c r="D303" t="b">
        <v>1</v>
      </c>
      <c r="E303" t="s">
        <v>4497</v>
      </c>
      <c r="F303" t="s">
        <v>3385</v>
      </c>
      <c r="G303" t="s">
        <v>2813</v>
      </c>
      <c r="H303" t="b">
        <v>1</v>
      </c>
      <c r="I303" t="s">
        <v>5393</v>
      </c>
      <c r="J303" s="7">
        <v>1</v>
      </c>
      <c r="K303" s="7" t="s">
        <v>5451</v>
      </c>
      <c r="L303" s="7" t="s">
        <v>5407</v>
      </c>
      <c r="M303" t="b">
        <v>1</v>
      </c>
      <c r="O303">
        <v>2023</v>
      </c>
      <c r="P303">
        <v>0</v>
      </c>
      <c r="Q303" t="s">
        <v>2176</v>
      </c>
    </row>
    <row r="304" spans="1:17" x14ac:dyDescent="0.3">
      <c r="A304" t="s">
        <v>3979</v>
      </c>
      <c r="B304" t="b">
        <v>1</v>
      </c>
      <c r="C304" t="s">
        <v>613</v>
      </c>
      <c r="D304" t="b">
        <v>0</v>
      </c>
      <c r="E304" t="s">
        <v>4498</v>
      </c>
      <c r="F304" t="s">
        <v>803</v>
      </c>
      <c r="G304" t="s">
        <v>5009</v>
      </c>
      <c r="J304"/>
      <c r="K304"/>
      <c r="L304"/>
      <c r="O304">
        <v>2023</v>
      </c>
      <c r="P304">
        <v>0</v>
      </c>
      <c r="Q304" t="s">
        <v>2177</v>
      </c>
    </row>
    <row r="305" spans="1:17" x14ac:dyDescent="0.3">
      <c r="A305" t="s">
        <v>5257</v>
      </c>
      <c r="B305" t="b">
        <v>1</v>
      </c>
      <c r="C305" t="s">
        <v>1725</v>
      </c>
      <c r="D305" t="b">
        <v>1</v>
      </c>
      <c r="E305" t="s">
        <v>4499</v>
      </c>
      <c r="F305" t="s">
        <v>785</v>
      </c>
      <c r="G305" t="s">
        <v>2719</v>
      </c>
      <c r="H305" t="b">
        <v>1</v>
      </c>
      <c r="I305" t="s">
        <v>5393</v>
      </c>
      <c r="J305" s="7">
        <v>1</v>
      </c>
      <c r="M305" t="b">
        <v>1</v>
      </c>
      <c r="O305">
        <v>2024</v>
      </c>
      <c r="P305">
        <v>1</v>
      </c>
      <c r="Q305" t="s">
        <v>2067</v>
      </c>
    </row>
    <row r="306" spans="1:17" x14ac:dyDescent="0.3">
      <c r="A306" t="s">
        <v>3980</v>
      </c>
      <c r="B306" t="b">
        <v>1</v>
      </c>
      <c r="C306" t="s">
        <v>580</v>
      </c>
      <c r="D306" t="b">
        <v>0</v>
      </c>
      <c r="E306" t="s">
        <v>4500</v>
      </c>
      <c r="F306" t="s">
        <v>3341</v>
      </c>
      <c r="G306" t="s">
        <v>2766</v>
      </c>
      <c r="J306"/>
      <c r="K306"/>
      <c r="L306"/>
      <c r="O306">
        <v>2023</v>
      </c>
      <c r="P306">
        <v>2</v>
      </c>
      <c r="Q306" t="s">
        <v>2120</v>
      </c>
    </row>
    <row r="307" spans="1:17" x14ac:dyDescent="0.3">
      <c r="A307" t="s">
        <v>3981</v>
      </c>
      <c r="B307" t="b">
        <v>1</v>
      </c>
      <c r="C307" t="s">
        <v>737</v>
      </c>
      <c r="D307" t="b">
        <v>0</v>
      </c>
      <c r="E307" t="s">
        <v>4501</v>
      </c>
      <c r="F307" t="s">
        <v>3342</v>
      </c>
      <c r="G307" t="s">
        <v>5010</v>
      </c>
      <c r="J307"/>
      <c r="K307"/>
      <c r="L307"/>
      <c r="O307">
        <v>2023</v>
      </c>
      <c r="P307">
        <v>0</v>
      </c>
      <c r="Q307" t="s">
        <v>2121</v>
      </c>
    </row>
    <row r="308" spans="1:17" x14ac:dyDescent="0.3">
      <c r="A308" t="s">
        <v>5258</v>
      </c>
      <c r="B308" t="b">
        <v>1</v>
      </c>
      <c r="C308" t="s">
        <v>1766</v>
      </c>
      <c r="D308" t="b">
        <v>1</v>
      </c>
      <c r="E308" t="s">
        <v>4502</v>
      </c>
      <c r="F308" t="s">
        <v>3386</v>
      </c>
      <c r="G308" t="s">
        <v>2814</v>
      </c>
      <c r="H308" t="b">
        <v>0</v>
      </c>
      <c r="J308"/>
      <c r="K308"/>
      <c r="L308"/>
      <c r="O308">
        <v>2023</v>
      </c>
      <c r="P308">
        <v>4</v>
      </c>
      <c r="Q308" t="s">
        <v>2178</v>
      </c>
    </row>
    <row r="309" spans="1:17" x14ac:dyDescent="0.3">
      <c r="A309" t="s">
        <v>5259</v>
      </c>
      <c r="B309" t="b">
        <v>1</v>
      </c>
      <c r="C309" t="s">
        <v>707</v>
      </c>
      <c r="D309" t="b">
        <v>1</v>
      </c>
      <c r="E309" t="s">
        <v>4504</v>
      </c>
      <c r="F309" t="s">
        <v>3388</v>
      </c>
      <c r="G309" t="s">
        <v>2818</v>
      </c>
      <c r="H309" t="b">
        <v>0</v>
      </c>
      <c r="J309"/>
      <c r="K309"/>
      <c r="L309"/>
      <c r="O309">
        <v>2023</v>
      </c>
      <c r="P309">
        <v>4</v>
      </c>
      <c r="Q309" t="s">
        <v>2182</v>
      </c>
    </row>
    <row r="310" spans="1:17" x14ac:dyDescent="0.3">
      <c r="A310" t="s">
        <v>4026</v>
      </c>
      <c r="B310" t="b">
        <v>1</v>
      </c>
      <c r="C310" t="s">
        <v>1760</v>
      </c>
      <c r="D310" t="b">
        <v>1</v>
      </c>
      <c r="E310" t="s">
        <v>4566</v>
      </c>
      <c r="F310" t="s">
        <v>785</v>
      </c>
      <c r="G310" t="s">
        <v>2797</v>
      </c>
      <c r="H310" t="b">
        <v>1</v>
      </c>
      <c r="J310" s="7">
        <v>1</v>
      </c>
      <c r="K310" s="7" t="s">
        <v>5460</v>
      </c>
      <c r="L310" s="7" t="s">
        <v>5433</v>
      </c>
      <c r="M310" t="b">
        <v>1</v>
      </c>
      <c r="O310">
        <v>2023</v>
      </c>
      <c r="P310">
        <v>10</v>
      </c>
      <c r="Q310" t="s">
        <v>2157</v>
      </c>
    </row>
    <row r="311" spans="1:17" x14ac:dyDescent="0.3">
      <c r="A311" t="s">
        <v>3983</v>
      </c>
      <c r="B311" t="b">
        <v>1</v>
      </c>
      <c r="C311" t="s">
        <v>1745</v>
      </c>
      <c r="D311" t="b">
        <v>1</v>
      </c>
      <c r="E311" t="s">
        <v>4506</v>
      </c>
      <c r="F311" t="s">
        <v>3345</v>
      </c>
      <c r="G311" t="s">
        <v>2769</v>
      </c>
      <c r="H311" t="b">
        <v>1</v>
      </c>
      <c r="I311" t="s">
        <v>5391</v>
      </c>
      <c r="J311" s="7">
        <v>3</v>
      </c>
      <c r="K311" s="7" t="s">
        <v>5407</v>
      </c>
      <c r="O311">
        <v>2024</v>
      </c>
      <c r="P311">
        <v>1</v>
      </c>
      <c r="Q311" t="s">
        <v>2124</v>
      </c>
    </row>
    <row r="312" spans="1:17" x14ac:dyDescent="0.3">
      <c r="A312" t="s">
        <v>5260</v>
      </c>
      <c r="B312" t="b">
        <v>1</v>
      </c>
      <c r="C312" t="s">
        <v>1746</v>
      </c>
      <c r="D312" t="b">
        <v>0</v>
      </c>
      <c r="E312" t="s">
        <v>4507</v>
      </c>
      <c r="F312" t="s">
        <v>3346</v>
      </c>
      <c r="G312" t="s">
        <v>2770</v>
      </c>
      <c r="J312"/>
      <c r="K312"/>
      <c r="L312"/>
      <c r="O312">
        <v>2024</v>
      </c>
      <c r="P312">
        <v>0</v>
      </c>
      <c r="Q312" t="s">
        <v>2125</v>
      </c>
    </row>
    <row r="313" spans="1:17" x14ac:dyDescent="0.3">
      <c r="A313" t="s">
        <v>3984</v>
      </c>
      <c r="B313" t="b">
        <v>1</v>
      </c>
      <c r="C313" t="s">
        <v>1747</v>
      </c>
      <c r="D313" t="b">
        <v>0</v>
      </c>
      <c r="E313" t="s">
        <v>4508</v>
      </c>
      <c r="F313" t="s">
        <v>3347</v>
      </c>
      <c r="G313" t="s">
        <v>2771</v>
      </c>
      <c r="J313"/>
      <c r="K313"/>
      <c r="L313"/>
      <c r="O313">
        <v>2024</v>
      </c>
      <c r="P313">
        <v>0</v>
      </c>
      <c r="Q313" t="s">
        <v>2126</v>
      </c>
    </row>
    <row r="314" spans="1:17" x14ac:dyDescent="0.3">
      <c r="A314" t="s">
        <v>3985</v>
      </c>
      <c r="B314" t="b">
        <v>1</v>
      </c>
      <c r="C314" t="s">
        <v>688</v>
      </c>
      <c r="D314" t="b">
        <v>1</v>
      </c>
      <c r="E314" t="s">
        <v>4509</v>
      </c>
      <c r="F314" t="s">
        <v>3390</v>
      </c>
      <c r="G314" t="s">
        <v>5011</v>
      </c>
      <c r="H314" t="b">
        <v>0</v>
      </c>
      <c r="I314" t="s">
        <v>5388</v>
      </c>
      <c r="O314">
        <v>2023</v>
      </c>
      <c r="P314">
        <v>0</v>
      </c>
      <c r="Q314" t="s">
        <v>2185</v>
      </c>
    </row>
    <row r="315" spans="1:17" x14ac:dyDescent="0.3">
      <c r="A315" t="s">
        <v>3986</v>
      </c>
      <c r="B315" t="b">
        <v>1</v>
      </c>
      <c r="C315" t="s">
        <v>1748</v>
      </c>
      <c r="D315" t="b">
        <v>0</v>
      </c>
      <c r="E315" t="s">
        <v>4510</v>
      </c>
      <c r="F315" t="s">
        <v>3348</v>
      </c>
      <c r="G315" t="s">
        <v>2772</v>
      </c>
      <c r="J315"/>
      <c r="K315"/>
      <c r="L315"/>
      <c r="O315">
        <v>2023</v>
      </c>
      <c r="P315">
        <v>19</v>
      </c>
      <c r="Q315" t="s">
        <v>2127</v>
      </c>
    </row>
    <row r="316" spans="1:17" x14ac:dyDescent="0.3">
      <c r="A316" t="s">
        <v>3987</v>
      </c>
      <c r="B316" t="b">
        <v>1</v>
      </c>
      <c r="C316" t="s">
        <v>1749</v>
      </c>
      <c r="D316" t="b">
        <v>1</v>
      </c>
      <c r="E316" t="s">
        <v>4511</v>
      </c>
      <c r="F316" t="s">
        <v>3349</v>
      </c>
      <c r="G316" t="s">
        <v>2773</v>
      </c>
      <c r="H316" t="b">
        <v>0</v>
      </c>
      <c r="J316"/>
      <c r="K316"/>
      <c r="L316"/>
      <c r="O316">
        <v>2023</v>
      </c>
      <c r="P316">
        <v>3</v>
      </c>
      <c r="Q316" t="s">
        <v>2128</v>
      </c>
    </row>
    <row r="317" spans="1:17" x14ac:dyDescent="0.3">
      <c r="A317" t="s">
        <v>3988</v>
      </c>
      <c r="B317" t="b">
        <v>1</v>
      </c>
      <c r="C317" t="s">
        <v>1726</v>
      </c>
      <c r="D317" t="b">
        <v>1</v>
      </c>
      <c r="E317" t="s">
        <v>4512</v>
      </c>
      <c r="F317" t="s">
        <v>3302</v>
      </c>
      <c r="G317" t="s">
        <v>2722</v>
      </c>
      <c r="H317" t="b">
        <v>1</v>
      </c>
      <c r="I317" t="s">
        <v>5391</v>
      </c>
      <c r="J317" s="7">
        <v>3</v>
      </c>
      <c r="K317" s="7" t="s">
        <v>5410</v>
      </c>
      <c r="O317">
        <v>2024</v>
      </c>
      <c r="P317">
        <v>0</v>
      </c>
      <c r="Q317" t="s">
        <v>2071</v>
      </c>
    </row>
    <row r="318" spans="1:17" x14ac:dyDescent="0.3">
      <c r="A318" t="s">
        <v>3989</v>
      </c>
      <c r="B318" t="b">
        <v>1</v>
      </c>
      <c r="C318" t="s">
        <v>1750</v>
      </c>
      <c r="D318" t="b">
        <v>1</v>
      </c>
      <c r="E318" t="s">
        <v>4489</v>
      </c>
      <c r="F318" t="s">
        <v>3350</v>
      </c>
      <c r="G318" t="s">
        <v>2774</v>
      </c>
      <c r="H318" t="b">
        <v>1</v>
      </c>
      <c r="I318" t="s">
        <v>5400</v>
      </c>
      <c r="J318" s="7">
        <v>3</v>
      </c>
      <c r="M318" t="b">
        <v>0</v>
      </c>
      <c r="N318" t="s">
        <v>5493</v>
      </c>
      <c r="O318">
        <v>2024</v>
      </c>
      <c r="P318">
        <v>1</v>
      </c>
      <c r="Q318" t="s">
        <v>2129</v>
      </c>
    </row>
    <row r="319" spans="1:17" x14ac:dyDescent="0.3">
      <c r="A319" t="s">
        <v>3990</v>
      </c>
      <c r="B319" t="b">
        <v>1</v>
      </c>
      <c r="C319" t="s">
        <v>1727</v>
      </c>
      <c r="D319" t="b">
        <v>1</v>
      </c>
      <c r="E319" t="s">
        <v>4513</v>
      </c>
      <c r="F319" t="s">
        <v>3303</v>
      </c>
      <c r="G319" t="s">
        <v>2723</v>
      </c>
      <c r="H319" t="b">
        <v>1</v>
      </c>
      <c r="I319" t="s">
        <v>5401</v>
      </c>
      <c r="J319" s="7">
        <v>3</v>
      </c>
      <c r="K319" s="7" t="s">
        <v>5407</v>
      </c>
      <c r="O319">
        <v>2024</v>
      </c>
      <c r="P319">
        <v>0</v>
      </c>
      <c r="Q319" t="s">
        <v>2072</v>
      </c>
    </row>
    <row r="320" spans="1:17" x14ac:dyDescent="0.3">
      <c r="A320" t="s">
        <v>3991</v>
      </c>
      <c r="B320" t="b">
        <v>1</v>
      </c>
      <c r="C320" t="s">
        <v>1751</v>
      </c>
      <c r="D320" t="b">
        <v>1</v>
      </c>
      <c r="E320" t="s">
        <v>4514</v>
      </c>
      <c r="F320" t="s">
        <v>3351</v>
      </c>
      <c r="G320" t="s">
        <v>2775</v>
      </c>
      <c r="H320" t="b">
        <v>0</v>
      </c>
      <c r="I320" t="s">
        <v>5392</v>
      </c>
      <c r="O320">
        <v>2024</v>
      </c>
      <c r="P320">
        <v>1</v>
      </c>
      <c r="Q320" t="s">
        <v>2130</v>
      </c>
    </row>
    <row r="321" spans="1:17" x14ac:dyDescent="0.3">
      <c r="A321" t="s">
        <v>5261</v>
      </c>
      <c r="B321" t="b">
        <v>1</v>
      </c>
      <c r="C321" t="s">
        <v>1752</v>
      </c>
      <c r="D321" t="b">
        <v>1</v>
      </c>
      <c r="E321" t="s">
        <v>4515</v>
      </c>
      <c r="F321" t="s">
        <v>3352</v>
      </c>
      <c r="G321" t="s">
        <v>2776</v>
      </c>
      <c r="H321" t="b">
        <v>1</v>
      </c>
      <c r="I321" t="s">
        <v>5388</v>
      </c>
      <c r="J321" s="7">
        <v>1</v>
      </c>
      <c r="M321" t="b">
        <v>1</v>
      </c>
      <c r="O321">
        <v>2024</v>
      </c>
      <c r="P321">
        <v>0</v>
      </c>
      <c r="Q321" t="s">
        <v>2131</v>
      </c>
    </row>
    <row r="322" spans="1:17" x14ac:dyDescent="0.3">
      <c r="A322" t="s">
        <v>3992</v>
      </c>
      <c r="B322" t="b">
        <v>1</v>
      </c>
      <c r="C322" t="s">
        <v>539</v>
      </c>
      <c r="D322" t="b">
        <v>0</v>
      </c>
      <c r="E322" t="s">
        <v>4516</v>
      </c>
      <c r="F322" t="s">
        <v>3392</v>
      </c>
      <c r="G322" t="s">
        <v>2823</v>
      </c>
      <c r="J322"/>
      <c r="K322"/>
      <c r="L322"/>
      <c r="O322">
        <v>2023</v>
      </c>
      <c r="P322">
        <v>1</v>
      </c>
      <c r="Q322" t="s">
        <v>2188</v>
      </c>
    </row>
    <row r="323" spans="1:17" x14ac:dyDescent="0.3">
      <c r="A323" t="s">
        <v>3993</v>
      </c>
      <c r="B323" t="b">
        <v>1</v>
      </c>
      <c r="C323" t="s">
        <v>1771</v>
      </c>
      <c r="D323" t="b">
        <v>1</v>
      </c>
      <c r="E323" t="s">
        <v>4518</v>
      </c>
      <c r="F323" t="s">
        <v>3393</v>
      </c>
      <c r="G323" t="s">
        <v>2824</v>
      </c>
      <c r="H323" t="b">
        <v>0</v>
      </c>
      <c r="I323" t="s">
        <v>5388</v>
      </c>
      <c r="O323">
        <v>2023</v>
      </c>
      <c r="P323">
        <v>0</v>
      </c>
      <c r="Q323" t="s">
        <v>2189</v>
      </c>
    </row>
    <row r="324" spans="1:17" x14ac:dyDescent="0.3">
      <c r="A324" t="s">
        <v>3994</v>
      </c>
      <c r="B324" t="b">
        <v>1</v>
      </c>
      <c r="C324" t="s">
        <v>677</v>
      </c>
      <c r="D324" t="b">
        <v>0</v>
      </c>
      <c r="E324" t="s">
        <v>4519</v>
      </c>
      <c r="F324" t="s">
        <v>3353</v>
      </c>
      <c r="G324" t="s">
        <v>2777</v>
      </c>
      <c r="J324"/>
      <c r="K324"/>
      <c r="L324"/>
      <c r="O324">
        <v>2023</v>
      </c>
      <c r="P324">
        <v>14</v>
      </c>
      <c r="Q324" t="s">
        <v>2132</v>
      </c>
    </row>
    <row r="325" spans="1:17" x14ac:dyDescent="0.3">
      <c r="A325" t="s">
        <v>3995</v>
      </c>
      <c r="B325" t="b">
        <v>1</v>
      </c>
      <c r="C325" t="s">
        <v>1772</v>
      </c>
      <c r="D325" t="b">
        <v>0</v>
      </c>
      <c r="E325" t="s">
        <v>4521</v>
      </c>
      <c r="F325" t="s">
        <v>3394</v>
      </c>
      <c r="G325" t="s">
        <v>2825</v>
      </c>
      <c r="J325"/>
      <c r="K325"/>
      <c r="L325"/>
      <c r="O325">
        <v>2023</v>
      </c>
      <c r="P325">
        <v>0</v>
      </c>
      <c r="Q325" t="s">
        <v>2190</v>
      </c>
    </row>
    <row r="326" spans="1:17" x14ac:dyDescent="0.3">
      <c r="A326" t="s">
        <v>5262</v>
      </c>
      <c r="B326" t="b">
        <v>1</v>
      </c>
      <c r="C326" t="s">
        <v>1753</v>
      </c>
      <c r="D326" t="b">
        <v>1</v>
      </c>
      <c r="E326" t="s">
        <v>4522</v>
      </c>
      <c r="F326" t="s">
        <v>3355</v>
      </c>
      <c r="G326" t="s">
        <v>2779</v>
      </c>
      <c r="H326" t="b">
        <v>0</v>
      </c>
      <c r="I326" t="s">
        <v>5392</v>
      </c>
      <c r="J326" s="7">
        <v>3</v>
      </c>
      <c r="K326" s="7" t="s">
        <v>5487</v>
      </c>
      <c r="O326">
        <v>2024</v>
      </c>
      <c r="P326">
        <v>0</v>
      </c>
      <c r="Q326" t="s">
        <v>2134</v>
      </c>
    </row>
    <row r="327" spans="1:17" x14ac:dyDescent="0.3">
      <c r="A327" t="s">
        <v>5263</v>
      </c>
      <c r="B327" t="b">
        <v>1</v>
      </c>
      <c r="C327" t="s">
        <v>1730</v>
      </c>
      <c r="D327" t="b">
        <v>1</v>
      </c>
      <c r="E327" t="s">
        <v>4523</v>
      </c>
      <c r="F327" t="s">
        <v>3307</v>
      </c>
      <c r="G327" t="s">
        <v>2727</v>
      </c>
      <c r="H327" t="b">
        <v>0</v>
      </c>
      <c r="J327"/>
      <c r="K327"/>
      <c r="L327"/>
      <c r="O327">
        <v>2024</v>
      </c>
      <c r="P327">
        <v>0</v>
      </c>
      <c r="Q327" t="s">
        <v>2076</v>
      </c>
    </row>
    <row r="328" spans="1:17" x14ac:dyDescent="0.3">
      <c r="A328" t="s">
        <v>5264</v>
      </c>
      <c r="B328" t="b">
        <v>1</v>
      </c>
      <c r="C328" t="s">
        <v>563</v>
      </c>
      <c r="D328" t="b">
        <v>0</v>
      </c>
      <c r="E328" t="s">
        <v>4524</v>
      </c>
      <c r="F328" t="s">
        <v>3356</v>
      </c>
      <c r="G328" t="s">
        <v>2780</v>
      </c>
      <c r="J328"/>
      <c r="K328"/>
      <c r="L328"/>
      <c r="O328">
        <v>2024</v>
      </c>
      <c r="P328">
        <v>0</v>
      </c>
      <c r="Q328" t="s">
        <v>2135</v>
      </c>
    </row>
    <row r="329" spans="1:17" x14ac:dyDescent="0.3">
      <c r="A329" t="s">
        <v>3996</v>
      </c>
      <c r="B329" t="b">
        <v>1</v>
      </c>
      <c r="C329" s="40" t="s">
        <v>405</v>
      </c>
      <c r="D329" t="b">
        <v>1</v>
      </c>
      <c r="E329" t="s">
        <v>4525</v>
      </c>
      <c r="F329" t="s">
        <v>3357</v>
      </c>
      <c r="G329" t="s">
        <v>2781</v>
      </c>
      <c r="H329" t="b">
        <v>1</v>
      </c>
      <c r="I329" t="s">
        <v>5388</v>
      </c>
      <c r="J329" s="7">
        <v>1</v>
      </c>
      <c r="K329" s="7" t="s">
        <v>5453</v>
      </c>
      <c r="L329" s="7" t="s">
        <v>5597</v>
      </c>
      <c r="M329" t="b">
        <v>1</v>
      </c>
      <c r="O329">
        <v>2023</v>
      </c>
      <c r="P329">
        <v>10</v>
      </c>
      <c r="Q329" t="s">
        <v>2136</v>
      </c>
    </row>
    <row r="330" spans="1:17" x14ac:dyDescent="0.3">
      <c r="A330" t="s">
        <v>3997</v>
      </c>
      <c r="B330" t="b">
        <v>1</v>
      </c>
      <c r="C330" t="s">
        <v>779</v>
      </c>
      <c r="D330" t="b">
        <v>0</v>
      </c>
      <c r="E330" t="s">
        <v>4526</v>
      </c>
      <c r="F330" t="s">
        <v>785</v>
      </c>
      <c r="G330" t="s">
        <v>5012</v>
      </c>
      <c r="J330"/>
      <c r="K330"/>
      <c r="L330"/>
      <c r="O330">
        <v>2023</v>
      </c>
      <c r="P330">
        <v>1</v>
      </c>
      <c r="Q330" t="s">
        <v>2191</v>
      </c>
    </row>
    <row r="331" spans="1:17" x14ac:dyDescent="0.3">
      <c r="A331" t="s">
        <v>3998</v>
      </c>
      <c r="B331" t="b">
        <v>1</v>
      </c>
      <c r="C331" t="s">
        <v>441</v>
      </c>
      <c r="D331" t="b">
        <v>1</v>
      </c>
      <c r="E331" t="s">
        <v>4527</v>
      </c>
      <c r="F331" t="s">
        <v>3358</v>
      </c>
      <c r="G331" t="s">
        <v>2782</v>
      </c>
      <c r="H331" t="b">
        <v>0</v>
      </c>
      <c r="J331"/>
      <c r="K331"/>
      <c r="L331"/>
      <c r="O331">
        <v>2023</v>
      </c>
      <c r="P331">
        <v>0</v>
      </c>
      <c r="Q331" t="s">
        <v>2138</v>
      </c>
    </row>
    <row r="332" spans="1:17" x14ac:dyDescent="0.3">
      <c r="A332" t="s">
        <v>3999</v>
      </c>
      <c r="B332" t="b">
        <v>1</v>
      </c>
      <c r="C332" t="s">
        <v>625</v>
      </c>
      <c r="D332" t="b">
        <v>0</v>
      </c>
      <c r="E332" t="s">
        <v>4528</v>
      </c>
      <c r="F332" t="s">
        <v>3395</v>
      </c>
      <c r="G332" t="s">
        <v>2826</v>
      </c>
      <c r="J332"/>
      <c r="K332"/>
      <c r="L332"/>
      <c r="O332">
        <v>2023</v>
      </c>
      <c r="P332">
        <v>3</v>
      </c>
      <c r="Q332" t="s">
        <v>2192</v>
      </c>
    </row>
    <row r="333" spans="1:17" x14ac:dyDescent="0.3">
      <c r="A333" t="s">
        <v>4000</v>
      </c>
      <c r="B333" t="b">
        <v>1</v>
      </c>
      <c r="C333" s="40" t="s">
        <v>1773</v>
      </c>
      <c r="D333" t="b">
        <v>1</v>
      </c>
      <c r="E333" t="s">
        <v>4529</v>
      </c>
      <c r="F333" t="s">
        <v>3396</v>
      </c>
      <c r="G333" t="s">
        <v>2827</v>
      </c>
      <c r="H333" t="b">
        <v>1</v>
      </c>
      <c r="I333" t="s">
        <v>5390</v>
      </c>
      <c r="J333" s="7">
        <v>1</v>
      </c>
      <c r="K333" s="7" t="s">
        <v>5454</v>
      </c>
      <c r="L333" s="7" t="s">
        <v>5407</v>
      </c>
      <c r="M333" t="b">
        <v>0</v>
      </c>
      <c r="N333" t="s">
        <v>5613</v>
      </c>
      <c r="O333">
        <v>2023</v>
      </c>
      <c r="P333">
        <v>13</v>
      </c>
      <c r="Q333" t="s">
        <v>2193</v>
      </c>
    </row>
    <row r="334" spans="1:17" x14ac:dyDescent="0.3">
      <c r="A334" t="s">
        <v>4001</v>
      </c>
      <c r="B334" t="b">
        <v>1</v>
      </c>
      <c r="C334" t="s">
        <v>520</v>
      </c>
      <c r="D334" t="b">
        <v>0</v>
      </c>
      <c r="E334" t="s">
        <v>4530</v>
      </c>
      <c r="F334" t="s">
        <v>3359</v>
      </c>
      <c r="G334" t="s">
        <v>2783</v>
      </c>
      <c r="J334"/>
      <c r="K334"/>
      <c r="L334"/>
      <c r="O334">
        <v>2023</v>
      </c>
      <c r="P334">
        <v>0</v>
      </c>
      <c r="Q334" t="s">
        <v>2139</v>
      </c>
    </row>
    <row r="335" spans="1:17" x14ac:dyDescent="0.3">
      <c r="A335" t="s">
        <v>4002</v>
      </c>
      <c r="B335" t="b">
        <v>1</v>
      </c>
      <c r="C335" t="s">
        <v>691</v>
      </c>
      <c r="D335" t="b">
        <v>0</v>
      </c>
      <c r="E335" t="s">
        <v>4531</v>
      </c>
      <c r="F335" t="s">
        <v>3442</v>
      </c>
      <c r="G335" t="s">
        <v>2876</v>
      </c>
      <c r="J335"/>
      <c r="K335"/>
      <c r="L335"/>
      <c r="O335">
        <v>2023</v>
      </c>
      <c r="P335">
        <v>1</v>
      </c>
      <c r="Q335" t="s">
        <v>2247</v>
      </c>
    </row>
    <row r="336" spans="1:17" x14ac:dyDescent="0.3">
      <c r="A336" t="s">
        <v>4003</v>
      </c>
      <c r="B336" t="b">
        <v>1</v>
      </c>
      <c r="C336" t="s">
        <v>1774</v>
      </c>
      <c r="D336" t="b">
        <v>0</v>
      </c>
      <c r="E336" t="s">
        <v>4532</v>
      </c>
      <c r="F336" t="s">
        <v>3397</v>
      </c>
      <c r="G336" t="s">
        <v>2828</v>
      </c>
      <c r="J336"/>
      <c r="K336"/>
      <c r="L336"/>
      <c r="O336">
        <v>2023</v>
      </c>
      <c r="P336">
        <v>0</v>
      </c>
      <c r="Q336" t="s">
        <v>2194</v>
      </c>
    </row>
    <row r="337" spans="1:17" x14ac:dyDescent="0.3">
      <c r="A337" t="s">
        <v>4004</v>
      </c>
      <c r="B337" t="b">
        <v>1</v>
      </c>
      <c r="C337" t="s">
        <v>443</v>
      </c>
      <c r="D337" t="b">
        <v>0</v>
      </c>
      <c r="E337" t="s">
        <v>4533</v>
      </c>
      <c r="F337" t="s">
        <v>3398</v>
      </c>
      <c r="G337" t="s">
        <v>2829</v>
      </c>
      <c r="J337"/>
      <c r="K337"/>
      <c r="L337"/>
      <c r="O337">
        <v>2023</v>
      </c>
      <c r="P337">
        <v>4</v>
      </c>
      <c r="Q337" t="s">
        <v>2195</v>
      </c>
    </row>
    <row r="338" spans="1:17" x14ac:dyDescent="0.3">
      <c r="A338" t="s">
        <v>4005</v>
      </c>
      <c r="B338" t="b">
        <v>1</v>
      </c>
      <c r="C338" t="s">
        <v>1754</v>
      </c>
      <c r="D338" t="b">
        <v>0</v>
      </c>
      <c r="E338" t="s">
        <v>4535</v>
      </c>
      <c r="F338" t="s">
        <v>802</v>
      </c>
      <c r="G338" t="s">
        <v>2784</v>
      </c>
      <c r="J338"/>
      <c r="K338"/>
      <c r="L338"/>
      <c r="O338">
        <v>2023</v>
      </c>
      <c r="P338">
        <v>0</v>
      </c>
      <c r="Q338" t="s">
        <v>2140</v>
      </c>
    </row>
    <row r="339" spans="1:17" x14ac:dyDescent="0.3">
      <c r="A339" t="s">
        <v>4006</v>
      </c>
      <c r="B339" t="b">
        <v>1</v>
      </c>
      <c r="C339" t="s">
        <v>713</v>
      </c>
      <c r="D339" t="b">
        <v>0</v>
      </c>
      <c r="E339" t="s">
        <v>4537</v>
      </c>
      <c r="F339" t="s">
        <v>3361</v>
      </c>
      <c r="G339" t="s">
        <v>2786</v>
      </c>
      <c r="J339"/>
      <c r="K339"/>
      <c r="L339"/>
      <c r="O339">
        <v>2023</v>
      </c>
      <c r="P339">
        <v>0</v>
      </c>
      <c r="Q339" t="s">
        <v>2142</v>
      </c>
    </row>
    <row r="340" spans="1:17" x14ac:dyDescent="0.3">
      <c r="A340" t="s">
        <v>4007</v>
      </c>
      <c r="B340" t="b">
        <v>1</v>
      </c>
      <c r="C340" t="s">
        <v>1792</v>
      </c>
      <c r="D340" t="b">
        <v>0</v>
      </c>
      <c r="E340" t="s">
        <v>4538</v>
      </c>
      <c r="F340" t="s">
        <v>785</v>
      </c>
      <c r="G340" t="s">
        <v>2879</v>
      </c>
      <c r="J340"/>
      <c r="K340"/>
      <c r="L340"/>
      <c r="O340">
        <v>2023</v>
      </c>
      <c r="P340">
        <v>2</v>
      </c>
      <c r="Q340" t="s">
        <v>2251</v>
      </c>
    </row>
    <row r="341" spans="1:17" x14ac:dyDescent="0.3">
      <c r="A341" t="s">
        <v>4008</v>
      </c>
      <c r="B341" t="b">
        <v>1</v>
      </c>
      <c r="C341" t="s">
        <v>689</v>
      </c>
      <c r="D341" t="b">
        <v>0</v>
      </c>
      <c r="E341" t="s">
        <v>4539</v>
      </c>
      <c r="F341" t="s">
        <v>3401</v>
      </c>
      <c r="G341" t="s">
        <v>2832</v>
      </c>
      <c r="J341"/>
      <c r="K341"/>
      <c r="L341"/>
      <c r="O341">
        <v>2023</v>
      </c>
      <c r="P341">
        <v>0</v>
      </c>
      <c r="Q341" t="s">
        <v>2198</v>
      </c>
    </row>
    <row r="342" spans="1:17" x14ac:dyDescent="0.3">
      <c r="A342" t="s">
        <v>4009</v>
      </c>
      <c r="B342" t="b">
        <v>1</v>
      </c>
      <c r="C342" t="s">
        <v>1793</v>
      </c>
      <c r="D342" t="b">
        <v>0</v>
      </c>
      <c r="E342" t="s">
        <v>4540</v>
      </c>
      <c r="F342" t="s">
        <v>3446</v>
      </c>
      <c r="G342" t="s">
        <v>5013</v>
      </c>
      <c r="J342"/>
      <c r="K342"/>
      <c r="L342"/>
      <c r="O342">
        <v>2023</v>
      </c>
      <c r="P342">
        <v>1</v>
      </c>
      <c r="Q342" t="s">
        <v>2252</v>
      </c>
    </row>
    <row r="343" spans="1:17" x14ac:dyDescent="0.3">
      <c r="A343" t="s">
        <v>5265</v>
      </c>
      <c r="B343" t="b">
        <v>1</v>
      </c>
      <c r="C343" t="s">
        <v>1755</v>
      </c>
      <c r="D343" t="b">
        <v>1</v>
      </c>
      <c r="E343" t="s">
        <v>4541</v>
      </c>
      <c r="F343" t="s">
        <v>3363</v>
      </c>
      <c r="G343" t="s">
        <v>2788</v>
      </c>
      <c r="H343" t="b">
        <v>0</v>
      </c>
      <c r="J343"/>
      <c r="K343"/>
      <c r="L343"/>
      <c r="O343">
        <v>2023</v>
      </c>
      <c r="P343">
        <v>6</v>
      </c>
      <c r="Q343" t="s">
        <v>2144</v>
      </c>
    </row>
    <row r="344" spans="1:17" x14ac:dyDescent="0.3">
      <c r="A344" t="s">
        <v>4010</v>
      </c>
      <c r="B344" t="b">
        <v>1</v>
      </c>
      <c r="C344" t="s">
        <v>1775</v>
      </c>
      <c r="D344" t="b">
        <v>0</v>
      </c>
      <c r="E344" t="s">
        <v>4542</v>
      </c>
      <c r="F344" t="s">
        <v>3402</v>
      </c>
      <c r="G344" t="s">
        <v>2833</v>
      </c>
      <c r="J344"/>
      <c r="K344"/>
      <c r="L344"/>
      <c r="O344">
        <v>2023</v>
      </c>
      <c r="P344">
        <v>0</v>
      </c>
      <c r="Q344" t="s">
        <v>2199</v>
      </c>
    </row>
    <row r="345" spans="1:17" x14ac:dyDescent="0.3">
      <c r="A345" t="s">
        <v>4011</v>
      </c>
      <c r="B345" t="b">
        <v>1</v>
      </c>
      <c r="C345" t="s">
        <v>522</v>
      </c>
      <c r="D345" t="b">
        <v>0</v>
      </c>
      <c r="E345" t="s">
        <v>4543</v>
      </c>
      <c r="F345" t="s">
        <v>3403</v>
      </c>
      <c r="G345" t="s">
        <v>2834</v>
      </c>
      <c r="J345"/>
      <c r="K345"/>
      <c r="L345"/>
      <c r="O345">
        <v>2023</v>
      </c>
      <c r="P345">
        <v>8</v>
      </c>
      <c r="Q345" t="s">
        <v>2200</v>
      </c>
    </row>
    <row r="346" spans="1:17" x14ac:dyDescent="0.3">
      <c r="A346" t="s">
        <v>4012</v>
      </c>
      <c r="B346" t="b">
        <v>1</v>
      </c>
      <c r="C346" t="s">
        <v>1776</v>
      </c>
      <c r="D346" t="b">
        <v>1</v>
      </c>
      <c r="E346" t="s">
        <v>4544</v>
      </c>
      <c r="F346" t="s">
        <v>3404</v>
      </c>
      <c r="G346" t="s">
        <v>5014</v>
      </c>
      <c r="H346" t="b">
        <v>0</v>
      </c>
      <c r="J346"/>
      <c r="K346"/>
      <c r="L346"/>
      <c r="O346">
        <v>2023</v>
      </c>
      <c r="P346">
        <v>0</v>
      </c>
      <c r="Q346" t="s">
        <v>2201</v>
      </c>
    </row>
    <row r="347" spans="1:17" x14ac:dyDescent="0.3">
      <c r="A347" t="s">
        <v>4013</v>
      </c>
      <c r="B347" t="b">
        <v>1</v>
      </c>
      <c r="C347" t="s">
        <v>730</v>
      </c>
      <c r="D347" t="b">
        <v>0</v>
      </c>
      <c r="E347" t="s">
        <v>4548</v>
      </c>
      <c r="F347" t="s">
        <v>3366</v>
      </c>
      <c r="G347" t="s">
        <v>2790</v>
      </c>
      <c r="J347"/>
      <c r="K347"/>
      <c r="L347"/>
      <c r="O347">
        <v>2023</v>
      </c>
      <c r="P347">
        <v>17</v>
      </c>
      <c r="Q347" t="s">
        <v>2147</v>
      </c>
    </row>
    <row r="348" spans="1:17" x14ac:dyDescent="0.3">
      <c r="A348" t="s">
        <v>4014</v>
      </c>
      <c r="B348" t="b">
        <v>1</v>
      </c>
      <c r="C348" s="40" t="s">
        <v>1777</v>
      </c>
      <c r="D348" t="b">
        <v>1</v>
      </c>
      <c r="E348" t="s">
        <v>4551</v>
      </c>
      <c r="F348" t="s">
        <v>3408</v>
      </c>
      <c r="G348" t="s">
        <v>2838</v>
      </c>
      <c r="H348" t="b">
        <v>1</v>
      </c>
      <c r="I348" t="s">
        <v>5388</v>
      </c>
      <c r="J348" s="7">
        <v>1</v>
      </c>
      <c r="K348" s="7" t="s">
        <v>5455</v>
      </c>
      <c r="L348" s="7" t="s">
        <v>5597</v>
      </c>
      <c r="M348" t="b">
        <v>1</v>
      </c>
      <c r="O348">
        <v>2023</v>
      </c>
      <c r="P348">
        <v>0</v>
      </c>
      <c r="Q348" t="s">
        <v>2205</v>
      </c>
    </row>
    <row r="349" spans="1:17" x14ac:dyDescent="0.3">
      <c r="A349" t="s">
        <v>4015</v>
      </c>
      <c r="B349" t="b">
        <v>1</v>
      </c>
      <c r="C349" t="s">
        <v>758</v>
      </c>
      <c r="D349" t="b">
        <v>0</v>
      </c>
      <c r="E349" t="s">
        <v>4552</v>
      </c>
      <c r="F349" t="s">
        <v>3409</v>
      </c>
      <c r="G349" t="s">
        <v>2839</v>
      </c>
      <c r="J349"/>
      <c r="K349"/>
      <c r="L349"/>
      <c r="O349">
        <v>2023</v>
      </c>
      <c r="P349">
        <v>0</v>
      </c>
      <c r="Q349" t="s">
        <v>2206</v>
      </c>
    </row>
    <row r="350" spans="1:17" x14ac:dyDescent="0.3">
      <c r="A350" t="s">
        <v>4016</v>
      </c>
      <c r="B350" t="b">
        <v>1</v>
      </c>
      <c r="C350" t="s">
        <v>1799</v>
      </c>
      <c r="D350" t="b">
        <v>0</v>
      </c>
      <c r="E350" t="s">
        <v>4553</v>
      </c>
      <c r="F350" t="s">
        <v>3452</v>
      </c>
      <c r="G350" t="s">
        <v>2887</v>
      </c>
      <c r="J350"/>
      <c r="K350"/>
      <c r="L350"/>
      <c r="O350">
        <v>2023</v>
      </c>
      <c r="P350">
        <v>0</v>
      </c>
      <c r="Q350" t="s">
        <v>2261</v>
      </c>
    </row>
    <row r="351" spans="1:17" x14ac:dyDescent="0.3">
      <c r="A351" t="s">
        <v>5266</v>
      </c>
      <c r="B351" t="b">
        <v>1</v>
      </c>
      <c r="C351" s="40" t="s">
        <v>421</v>
      </c>
      <c r="D351" t="b">
        <v>1</v>
      </c>
      <c r="E351" t="s">
        <v>4554</v>
      </c>
      <c r="F351" t="s">
        <v>3367</v>
      </c>
      <c r="G351" t="s">
        <v>2792</v>
      </c>
      <c r="H351" t="b">
        <v>1</v>
      </c>
      <c r="J351" s="7">
        <v>1</v>
      </c>
      <c r="K351" s="7" t="s">
        <v>5456</v>
      </c>
      <c r="L351" s="7" t="s">
        <v>5407</v>
      </c>
      <c r="M351" t="b">
        <v>1</v>
      </c>
      <c r="O351">
        <v>2023</v>
      </c>
      <c r="P351">
        <v>0</v>
      </c>
      <c r="Q351" t="s">
        <v>2149</v>
      </c>
    </row>
    <row r="352" spans="1:17" x14ac:dyDescent="0.3">
      <c r="A352" t="s">
        <v>4017</v>
      </c>
      <c r="B352" t="b">
        <v>1</v>
      </c>
      <c r="C352" t="s">
        <v>1778</v>
      </c>
      <c r="D352" t="b">
        <v>0</v>
      </c>
      <c r="E352" t="s">
        <v>4555</v>
      </c>
      <c r="F352" t="s">
        <v>3410</v>
      </c>
      <c r="G352" t="s">
        <v>2840</v>
      </c>
      <c r="J352"/>
      <c r="K352"/>
      <c r="L352"/>
      <c r="O352">
        <v>2023</v>
      </c>
      <c r="P352">
        <v>0</v>
      </c>
      <c r="Q352" t="s">
        <v>2207</v>
      </c>
    </row>
    <row r="353" spans="1:17" x14ac:dyDescent="0.3">
      <c r="A353" t="s">
        <v>4018</v>
      </c>
      <c r="B353" t="b">
        <v>1</v>
      </c>
      <c r="C353" t="s">
        <v>1756</v>
      </c>
      <c r="D353" t="b">
        <v>1</v>
      </c>
      <c r="E353" t="s">
        <v>4557</v>
      </c>
      <c r="F353" t="s">
        <v>3368</v>
      </c>
      <c r="G353" t="s">
        <v>5016</v>
      </c>
      <c r="H353" t="b">
        <v>0</v>
      </c>
      <c r="J353"/>
      <c r="K353"/>
      <c r="L353"/>
      <c r="O353">
        <v>2023</v>
      </c>
      <c r="P353">
        <v>11</v>
      </c>
      <c r="Q353" t="s">
        <v>2150</v>
      </c>
    </row>
    <row r="354" spans="1:17" x14ac:dyDescent="0.3">
      <c r="A354" t="s">
        <v>4019</v>
      </c>
      <c r="B354" t="b">
        <v>0</v>
      </c>
      <c r="C354" t="s">
        <v>1757</v>
      </c>
      <c r="D354" t="b">
        <v>1</v>
      </c>
      <c r="E354" t="s">
        <v>785</v>
      </c>
      <c r="F354" t="s">
        <v>785</v>
      </c>
      <c r="G354" t="s">
        <v>2793</v>
      </c>
      <c r="J354"/>
      <c r="K354"/>
      <c r="L354"/>
      <c r="O354">
        <v>2023</v>
      </c>
      <c r="P354">
        <v>0</v>
      </c>
      <c r="Q354" t="s">
        <v>2151</v>
      </c>
    </row>
    <row r="355" spans="1:17" x14ac:dyDescent="0.3">
      <c r="A355" t="s">
        <v>4020</v>
      </c>
      <c r="B355" t="b">
        <v>1</v>
      </c>
      <c r="C355" t="s">
        <v>1779</v>
      </c>
      <c r="D355" t="b">
        <v>0</v>
      </c>
      <c r="E355" t="s">
        <v>4558</v>
      </c>
      <c r="F355" t="s">
        <v>3412</v>
      </c>
      <c r="G355" t="s">
        <v>2842</v>
      </c>
      <c r="J355"/>
      <c r="K355"/>
      <c r="L355"/>
      <c r="O355">
        <v>2023</v>
      </c>
      <c r="P355">
        <v>4</v>
      </c>
      <c r="Q355" t="s">
        <v>2209</v>
      </c>
    </row>
    <row r="356" spans="1:17" x14ac:dyDescent="0.3">
      <c r="A356" t="s">
        <v>4021</v>
      </c>
      <c r="B356" t="b">
        <v>1</v>
      </c>
      <c r="C356" t="s">
        <v>535</v>
      </c>
      <c r="D356" t="b">
        <v>1</v>
      </c>
      <c r="E356" t="s">
        <v>4559</v>
      </c>
      <c r="F356" t="s">
        <v>3370</v>
      </c>
      <c r="G356" t="s">
        <v>2795</v>
      </c>
      <c r="H356" t="b">
        <v>1</v>
      </c>
      <c r="I356" t="s">
        <v>5399</v>
      </c>
      <c r="J356" s="7">
        <v>3</v>
      </c>
      <c r="K356" s="7" t="s">
        <v>5410</v>
      </c>
      <c r="O356">
        <v>2023</v>
      </c>
      <c r="P356">
        <v>9</v>
      </c>
      <c r="Q356" t="s">
        <v>2153</v>
      </c>
    </row>
    <row r="357" spans="1:17" x14ac:dyDescent="0.3">
      <c r="A357" t="s">
        <v>4022</v>
      </c>
      <c r="B357" t="b">
        <v>1</v>
      </c>
      <c r="C357" t="s">
        <v>574</v>
      </c>
      <c r="D357" t="b">
        <v>0</v>
      </c>
      <c r="E357" t="s">
        <v>4560</v>
      </c>
      <c r="F357" t="s">
        <v>3413</v>
      </c>
      <c r="G357" t="s">
        <v>5017</v>
      </c>
      <c r="J357"/>
      <c r="K357"/>
      <c r="L357"/>
      <c r="O357">
        <v>2023</v>
      </c>
      <c r="P357">
        <v>11</v>
      </c>
      <c r="Q357" t="s">
        <v>2210</v>
      </c>
    </row>
    <row r="358" spans="1:17" x14ac:dyDescent="0.3">
      <c r="A358" t="s">
        <v>4023</v>
      </c>
      <c r="B358" t="b">
        <v>1</v>
      </c>
      <c r="C358" t="s">
        <v>460</v>
      </c>
      <c r="D358" t="b">
        <v>0</v>
      </c>
      <c r="E358" t="s">
        <v>4563</v>
      </c>
      <c r="F358" t="s">
        <v>785</v>
      </c>
      <c r="G358" t="s">
        <v>2796</v>
      </c>
      <c r="J358"/>
      <c r="K358"/>
      <c r="L358"/>
      <c r="O358">
        <v>2023</v>
      </c>
      <c r="P358">
        <v>0</v>
      </c>
      <c r="Q358" t="s">
        <v>2154</v>
      </c>
    </row>
    <row r="359" spans="1:17" x14ac:dyDescent="0.3">
      <c r="A359" t="s">
        <v>4024</v>
      </c>
      <c r="B359" t="b">
        <v>1</v>
      </c>
      <c r="C359" t="s">
        <v>1759</v>
      </c>
      <c r="D359" t="b">
        <v>0</v>
      </c>
      <c r="E359" t="s">
        <v>4564</v>
      </c>
      <c r="F359" t="s">
        <v>785</v>
      </c>
      <c r="G359" t="s">
        <v>5018</v>
      </c>
      <c r="J359"/>
      <c r="K359"/>
      <c r="L359"/>
      <c r="O359">
        <v>2023</v>
      </c>
      <c r="P359">
        <v>2</v>
      </c>
      <c r="Q359" t="s">
        <v>2155</v>
      </c>
    </row>
    <row r="360" spans="1:17" x14ac:dyDescent="0.3">
      <c r="A360" t="s">
        <v>4025</v>
      </c>
      <c r="B360" t="b">
        <v>1</v>
      </c>
      <c r="C360" t="s">
        <v>1801</v>
      </c>
      <c r="D360" t="b">
        <v>1</v>
      </c>
      <c r="E360" t="s">
        <v>4565</v>
      </c>
      <c r="F360" t="s">
        <v>3459</v>
      </c>
      <c r="G360" t="s">
        <v>2897</v>
      </c>
      <c r="H360" t="b">
        <v>0</v>
      </c>
      <c r="J360"/>
      <c r="K360"/>
      <c r="L360"/>
      <c r="O360">
        <v>2023</v>
      </c>
      <c r="P360">
        <v>1</v>
      </c>
      <c r="Q360" t="s">
        <v>2271</v>
      </c>
    </row>
    <row r="361" spans="1:17" x14ac:dyDescent="0.3">
      <c r="A361" t="s">
        <v>3756</v>
      </c>
      <c r="B361" t="b">
        <v>1</v>
      </c>
      <c r="C361" t="s">
        <v>543</v>
      </c>
      <c r="D361" t="b">
        <v>1</v>
      </c>
      <c r="E361" t="s">
        <v>5123</v>
      </c>
      <c r="F361" t="s">
        <v>1583</v>
      </c>
      <c r="G361" s="22" t="s">
        <v>963</v>
      </c>
      <c r="H361" t="b">
        <v>1</v>
      </c>
      <c r="J361" s="7">
        <v>1</v>
      </c>
      <c r="K361" s="7" t="s">
        <v>5426</v>
      </c>
      <c r="L361" s="7" t="s">
        <v>5433</v>
      </c>
      <c r="M361" t="b">
        <v>1</v>
      </c>
      <c r="O361">
        <v>2022</v>
      </c>
      <c r="P361">
        <v>24</v>
      </c>
      <c r="Q361" t="s">
        <v>1431</v>
      </c>
    </row>
    <row r="362" spans="1:17" x14ac:dyDescent="0.3">
      <c r="A362" t="s">
        <v>5267</v>
      </c>
      <c r="B362" t="b">
        <v>1</v>
      </c>
      <c r="C362" t="s">
        <v>1761</v>
      </c>
      <c r="D362" t="b">
        <v>0</v>
      </c>
      <c r="E362" t="s">
        <v>4567</v>
      </c>
      <c r="F362" t="s">
        <v>3372</v>
      </c>
      <c r="G362" t="s">
        <v>5019</v>
      </c>
      <c r="J362"/>
      <c r="K362"/>
      <c r="L362"/>
      <c r="O362">
        <v>2023</v>
      </c>
      <c r="P362">
        <v>1</v>
      </c>
      <c r="Q362" t="s">
        <v>2158</v>
      </c>
    </row>
    <row r="363" spans="1:17" x14ac:dyDescent="0.3">
      <c r="A363" t="s">
        <v>4027</v>
      </c>
      <c r="B363" t="b">
        <v>1</v>
      </c>
      <c r="C363" t="s">
        <v>428</v>
      </c>
      <c r="D363" t="b">
        <v>0</v>
      </c>
      <c r="E363" t="s">
        <v>4568</v>
      </c>
      <c r="F363" t="s">
        <v>3414</v>
      </c>
      <c r="G363" t="s">
        <v>2843</v>
      </c>
      <c r="J363"/>
      <c r="K363"/>
      <c r="L363"/>
      <c r="O363">
        <v>2023</v>
      </c>
      <c r="P363">
        <v>2</v>
      </c>
      <c r="Q363" t="s">
        <v>2211</v>
      </c>
    </row>
    <row r="364" spans="1:17" x14ac:dyDescent="0.3">
      <c r="A364" t="s">
        <v>4028</v>
      </c>
      <c r="B364" t="b">
        <v>1</v>
      </c>
      <c r="C364" s="40" t="s">
        <v>683</v>
      </c>
      <c r="D364" t="b">
        <v>1</v>
      </c>
      <c r="E364" t="s">
        <v>4570</v>
      </c>
      <c r="F364" t="s">
        <v>3374</v>
      </c>
      <c r="G364" t="s">
        <v>2799</v>
      </c>
      <c r="H364" t="b">
        <v>1</v>
      </c>
      <c r="I364" t="s">
        <v>5393</v>
      </c>
      <c r="J364" s="7">
        <v>3</v>
      </c>
      <c r="K364" s="7" t="s">
        <v>5618</v>
      </c>
      <c r="L364" s="7" t="s">
        <v>5407</v>
      </c>
      <c r="M364" t="b">
        <v>1</v>
      </c>
      <c r="O364">
        <v>2023</v>
      </c>
      <c r="P364">
        <v>1</v>
      </c>
      <c r="Q364" t="s">
        <v>2160</v>
      </c>
    </row>
    <row r="365" spans="1:17" x14ac:dyDescent="0.3">
      <c r="A365" t="s">
        <v>4029</v>
      </c>
      <c r="B365" t="b">
        <v>1</v>
      </c>
      <c r="C365" t="s">
        <v>631</v>
      </c>
      <c r="D365" t="b">
        <v>0</v>
      </c>
      <c r="E365" t="s">
        <v>4571</v>
      </c>
      <c r="F365" t="s">
        <v>785</v>
      </c>
      <c r="G365" t="s">
        <v>2800</v>
      </c>
      <c r="J365"/>
      <c r="K365"/>
      <c r="L365"/>
      <c r="O365">
        <v>2023</v>
      </c>
      <c r="P365">
        <v>3</v>
      </c>
      <c r="Q365" t="s">
        <v>2161</v>
      </c>
    </row>
    <row r="366" spans="1:17" x14ac:dyDescent="0.3">
      <c r="A366" t="s">
        <v>4030</v>
      </c>
      <c r="B366" t="b">
        <v>1</v>
      </c>
      <c r="C366" t="s">
        <v>1762</v>
      </c>
      <c r="D366" t="b">
        <v>0</v>
      </c>
      <c r="E366" t="s">
        <v>4572</v>
      </c>
      <c r="F366" t="s">
        <v>3375</v>
      </c>
      <c r="G366" t="s">
        <v>2801</v>
      </c>
      <c r="J366"/>
      <c r="K366"/>
      <c r="L366"/>
      <c r="O366">
        <v>2023</v>
      </c>
      <c r="P366">
        <v>3</v>
      </c>
      <c r="Q366" t="s">
        <v>2162</v>
      </c>
    </row>
    <row r="367" spans="1:17" x14ac:dyDescent="0.3">
      <c r="A367" t="s">
        <v>4031</v>
      </c>
      <c r="B367" t="b">
        <v>0</v>
      </c>
      <c r="C367" t="s">
        <v>1763</v>
      </c>
      <c r="E367" t="s">
        <v>785</v>
      </c>
      <c r="F367" t="s">
        <v>785</v>
      </c>
      <c r="G367" t="s">
        <v>2802</v>
      </c>
      <c r="J367"/>
      <c r="K367"/>
      <c r="L367"/>
      <c r="O367">
        <v>2023</v>
      </c>
      <c r="P367">
        <v>0</v>
      </c>
      <c r="Q367" t="s">
        <v>2163</v>
      </c>
    </row>
    <row r="368" spans="1:17" x14ac:dyDescent="0.3">
      <c r="A368" t="s">
        <v>5268</v>
      </c>
      <c r="B368" t="b">
        <v>1</v>
      </c>
      <c r="C368" t="s">
        <v>552</v>
      </c>
      <c r="D368" t="b">
        <v>0</v>
      </c>
      <c r="E368" t="s">
        <v>4575</v>
      </c>
      <c r="F368" t="s">
        <v>797</v>
      </c>
      <c r="G368" t="s">
        <v>2847</v>
      </c>
      <c r="J368"/>
      <c r="K368"/>
      <c r="L368"/>
      <c r="O368">
        <v>2023</v>
      </c>
      <c r="P368">
        <v>0</v>
      </c>
      <c r="Q368" t="s">
        <v>2215</v>
      </c>
    </row>
    <row r="369" spans="1:17" x14ac:dyDescent="0.3">
      <c r="A369" t="s">
        <v>4032</v>
      </c>
      <c r="B369" t="b">
        <v>1</v>
      </c>
      <c r="C369" s="40" t="s">
        <v>478</v>
      </c>
      <c r="D369" t="b">
        <v>1</v>
      </c>
      <c r="E369" t="s">
        <v>4576</v>
      </c>
      <c r="F369" t="s">
        <v>785</v>
      </c>
      <c r="G369" t="s">
        <v>2848</v>
      </c>
      <c r="H369" t="b">
        <v>1</v>
      </c>
      <c r="J369" s="7">
        <v>1</v>
      </c>
      <c r="K369" s="7" t="s">
        <v>5598</v>
      </c>
      <c r="L369" s="7" t="s">
        <v>5597</v>
      </c>
      <c r="M369" t="b">
        <v>1</v>
      </c>
      <c r="O369">
        <v>2023</v>
      </c>
      <c r="P369">
        <v>5</v>
      </c>
      <c r="Q369" t="s">
        <v>2216</v>
      </c>
    </row>
    <row r="370" spans="1:17" x14ac:dyDescent="0.3">
      <c r="A370" t="s">
        <v>4033</v>
      </c>
      <c r="B370" t="b">
        <v>0</v>
      </c>
      <c r="C370" t="s">
        <v>1780</v>
      </c>
      <c r="E370" t="s">
        <v>785</v>
      </c>
      <c r="F370" t="s">
        <v>785</v>
      </c>
      <c r="G370" t="s">
        <v>2849</v>
      </c>
      <c r="J370"/>
      <c r="K370"/>
      <c r="L370"/>
      <c r="O370">
        <v>2023</v>
      </c>
      <c r="P370">
        <v>0</v>
      </c>
      <c r="Q370" t="s">
        <v>2217</v>
      </c>
    </row>
    <row r="371" spans="1:17" x14ac:dyDescent="0.3">
      <c r="A371" t="s">
        <v>4034</v>
      </c>
      <c r="B371" t="b">
        <v>1</v>
      </c>
      <c r="C371" t="s">
        <v>470</v>
      </c>
      <c r="D371" t="b">
        <v>1</v>
      </c>
      <c r="E371" t="s">
        <v>4577</v>
      </c>
      <c r="F371" t="s">
        <v>3377</v>
      </c>
      <c r="G371" s="21" t="s">
        <v>2804</v>
      </c>
      <c r="H371" t="b">
        <v>0</v>
      </c>
      <c r="J371"/>
      <c r="K371"/>
      <c r="L371"/>
      <c r="O371">
        <v>2023</v>
      </c>
      <c r="P371">
        <v>1</v>
      </c>
      <c r="Q371" t="s">
        <v>2165</v>
      </c>
    </row>
    <row r="372" spans="1:17" x14ac:dyDescent="0.3">
      <c r="A372" t="s">
        <v>4035</v>
      </c>
      <c r="B372" t="b">
        <v>1</v>
      </c>
      <c r="C372" s="40" t="s">
        <v>439</v>
      </c>
      <c r="D372" t="b">
        <v>1</v>
      </c>
      <c r="E372" t="s">
        <v>4578</v>
      </c>
      <c r="F372" t="s">
        <v>785</v>
      </c>
      <c r="G372" t="s">
        <v>2850</v>
      </c>
      <c r="H372" t="b">
        <v>1</v>
      </c>
      <c r="I372" t="s">
        <v>5388</v>
      </c>
      <c r="J372" s="7">
        <v>1</v>
      </c>
      <c r="K372" s="7" t="s">
        <v>5457</v>
      </c>
      <c r="L372" s="7" t="s">
        <v>5407</v>
      </c>
      <c r="M372" t="b">
        <v>1</v>
      </c>
      <c r="O372">
        <v>2023</v>
      </c>
      <c r="P372">
        <v>0</v>
      </c>
      <c r="Q372" t="s">
        <v>2218</v>
      </c>
    </row>
    <row r="373" spans="1:17" x14ac:dyDescent="0.3">
      <c r="A373" t="s">
        <v>4036</v>
      </c>
      <c r="B373" t="b">
        <v>1</v>
      </c>
      <c r="C373" t="s">
        <v>1803</v>
      </c>
      <c r="D373" t="b">
        <v>1</v>
      </c>
      <c r="E373" t="s">
        <v>4579</v>
      </c>
      <c r="F373" t="s">
        <v>785</v>
      </c>
      <c r="G373" t="s">
        <v>2901</v>
      </c>
      <c r="H373" t="b">
        <v>0</v>
      </c>
      <c r="J373"/>
      <c r="K373"/>
      <c r="L373"/>
      <c r="O373">
        <v>2023</v>
      </c>
      <c r="P373">
        <v>0</v>
      </c>
      <c r="Q373" t="s">
        <v>2278</v>
      </c>
    </row>
    <row r="374" spans="1:17" x14ac:dyDescent="0.3">
      <c r="A374" t="s">
        <v>4037</v>
      </c>
      <c r="B374" t="b">
        <v>1</v>
      </c>
      <c r="C374" t="s">
        <v>1764</v>
      </c>
      <c r="D374" t="b">
        <v>1</v>
      </c>
      <c r="E374" t="s">
        <v>4580</v>
      </c>
      <c r="F374" t="s">
        <v>3378</v>
      </c>
      <c r="G374" t="s">
        <v>2805</v>
      </c>
      <c r="H374" t="b">
        <v>1</v>
      </c>
      <c r="I374" t="s">
        <v>5388</v>
      </c>
      <c r="J374" s="7">
        <v>1</v>
      </c>
      <c r="K374" s="7" t="s">
        <v>5458</v>
      </c>
      <c r="M374" t="b">
        <v>1</v>
      </c>
      <c r="O374">
        <v>2023</v>
      </c>
      <c r="P374">
        <v>7</v>
      </c>
      <c r="Q374" t="s">
        <v>2167</v>
      </c>
    </row>
    <row r="375" spans="1:17" x14ac:dyDescent="0.3">
      <c r="A375" t="s">
        <v>5269</v>
      </c>
      <c r="B375" t="b">
        <v>1</v>
      </c>
      <c r="C375" t="s">
        <v>642</v>
      </c>
      <c r="D375" t="b">
        <v>0</v>
      </c>
      <c r="E375" t="s">
        <v>4581</v>
      </c>
      <c r="F375" t="s">
        <v>806</v>
      </c>
      <c r="G375" t="s">
        <v>2806</v>
      </c>
      <c r="J375"/>
      <c r="K375"/>
      <c r="L375"/>
      <c r="O375">
        <v>2023</v>
      </c>
      <c r="P375">
        <v>3</v>
      </c>
      <c r="Q375" t="s">
        <v>2168</v>
      </c>
    </row>
    <row r="376" spans="1:17" x14ac:dyDescent="0.3">
      <c r="A376" t="s">
        <v>5270</v>
      </c>
      <c r="B376" t="b">
        <v>1</v>
      </c>
      <c r="C376" t="s">
        <v>1765</v>
      </c>
      <c r="D376" t="b">
        <v>0</v>
      </c>
      <c r="E376" t="s">
        <v>4582</v>
      </c>
      <c r="F376" t="s">
        <v>3379</v>
      </c>
      <c r="G376" t="s">
        <v>2807</v>
      </c>
      <c r="J376"/>
      <c r="K376"/>
      <c r="L376"/>
      <c r="O376">
        <v>2023</v>
      </c>
      <c r="P376">
        <v>0</v>
      </c>
      <c r="Q376" t="s">
        <v>2169</v>
      </c>
    </row>
    <row r="377" spans="1:17" x14ac:dyDescent="0.3">
      <c r="A377" t="s">
        <v>4038</v>
      </c>
      <c r="B377" t="b">
        <v>1</v>
      </c>
      <c r="C377" t="s">
        <v>684</v>
      </c>
      <c r="D377" t="b">
        <v>0</v>
      </c>
      <c r="E377" t="s">
        <v>4583</v>
      </c>
      <c r="F377" t="s">
        <v>3418</v>
      </c>
      <c r="G377" t="s">
        <v>2851</v>
      </c>
      <c r="J377"/>
      <c r="K377"/>
      <c r="L377"/>
      <c r="O377">
        <v>2023</v>
      </c>
      <c r="P377">
        <v>8</v>
      </c>
      <c r="Q377" t="s">
        <v>2219</v>
      </c>
    </row>
    <row r="378" spans="1:17" x14ac:dyDescent="0.3">
      <c r="A378" t="s">
        <v>4039</v>
      </c>
      <c r="B378" t="b">
        <v>1</v>
      </c>
      <c r="C378" t="s">
        <v>1781</v>
      </c>
      <c r="D378" t="b">
        <v>1</v>
      </c>
      <c r="E378" t="s">
        <v>4585</v>
      </c>
      <c r="F378" t="s">
        <v>3419</v>
      </c>
      <c r="G378" t="s">
        <v>5020</v>
      </c>
      <c r="H378" t="b">
        <v>0</v>
      </c>
      <c r="J378"/>
      <c r="K378"/>
      <c r="L378"/>
      <c r="O378">
        <v>2023</v>
      </c>
      <c r="P378">
        <v>0</v>
      </c>
      <c r="Q378" t="s">
        <v>2220</v>
      </c>
    </row>
    <row r="379" spans="1:17" x14ac:dyDescent="0.3">
      <c r="A379" t="s">
        <v>5271</v>
      </c>
      <c r="B379" t="b">
        <v>1</v>
      </c>
      <c r="C379" t="s">
        <v>765</v>
      </c>
      <c r="D379" t="b">
        <v>1</v>
      </c>
      <c r="E379" t="s">
        <v>4586</v>
      </c>
      <c r="F379" t="s">
        <v>3381</v>
      </c>
      <c r="G379" t="s">
        <v>5021</v>
      </c>
      <c r="H379" t="b">
        <v>0</v>
      </c>
      <c r="J379"/>
      <c r="K379"/>
      <c r="L379"/>
      <c r="O379">
        <v>2023</v>
      </c>
      <c r="P379">
        <v>7</v>
      </c>
      <c r="Q379" t="s">
        <v>2171</v>
      </c>
    </row>
    <row r="380" spans="1:17" x14ac:dyDescent="0.3">
      <c r="A380" t="s">
        <v>4040</v>
      </c>
      <c r="B380" t="b">
        <v>1</v>
      </c>
      <c r="C380" t="s">
        <v>486</v>
      </c>
      <c r="D380" t="b">
        <v>0</v>
      </c>
      <c r="E380" t="s">
        <v>4587</v>
      </c>
      <c r="F380" t="s">
        <v>3382</v>
      </c>
      <c r="G380" t="s">
        <v>2809</v>
      </c>
      <c r="J380"/>
      <c r="K380"/>
      <c r="L380"/>
      <c r="O380">
        <v>2023</v>
      </c>
      <c r="P380">
        <v>2</v>
      </c>
      <c r="Q380" t="s">
        <v>2172</v>
      </c>
    </row>
    <row r="381" spans="1:17" x14ac:dyDescent="0.3">
      <c r="A381" t="s">
        <v>4041</v>
      </c>
      <c r="B381" t="b">
        <v>1</v>
      </c>
      <c r="C381" t="s">
        <v>1782</v>
      </c>
      <c r="D381" t="b">
        <v>1</v>
      </c>
      <c r="E381" t="s">
        <v>4588</v>
      </c>
      <c r="F381" t="s">
        <v>3420</v>
      </c>
      <c r="G381" t="s">
        <v>2852</v>
      </c>
      <c r="H381" t="b">
        <v>1</v>
      </c>
      <c r="J381" s="7">
        <v>1</v>
      </c>
      <c r="M381" t="b">
        <v>1</v>
      </c>
      <c r="O381">
        <v>2023</v>
      </c>
      <c r="P381">
        <v>0</v>
      </c>
      <c r="Q381" t="s">
        <v>2221</v>
      </c>
    </row>
    <row r="382" spans="1:17" x14ac:dyDescent="0.3">
      <c r="A382" t="s">
        <v>5272</v>
      </c>
      <c r="B382" t="b">
        <v>1</v>
      </c>
      <c r="C382" t="s">
        <v>534</v>
      </c>
      <c r="D382" t="b">
        <v>0</v>
      </c>
      <c r="E382" t="s">
        <v>4589</v>
      </c>
      <c r="F382" t="s">
        <v>3383</v>
      </c>
      <c r="G382" t="s">
        <v>2810</v>
      </c>
      <c r="J382"/>
      <c r="K382"/>
      <c r="L382"/>
      <c r="O382">
        <v>2023</v>
      </c>
      <c r="P382">
        <v>55</v>
      </c>
      <c r="Q382" t="s">
        <v>2173</v>
      </c>
    </row>
    <row r="383" spans="1:17" x14ac:dyDescent="0.3">
      <c r="A383" t="s">
        <v>5273</v>
      </c>
      <c r="B383" t="b">
        <v>1</v>
      </c>
      <c r="C383" t="s">
        <v>732</v>
      </c>
      <c r="D383" t="b">
        <v>0</v>
      </c>
      <c r="E383" t="s">
        <v>4590</v>
      </c>
      <c r="F383" t="s">
        <v>3421</v>
      </c>
      <c r="G383" t="s">
        <v>2853</v>
      </c>
      <c r="J383"/>
      <c r="K383"/>
      <c r="L383"/>
      <c r="O383">
        <v>2023</v>
      </c>
      <c r="P383">
        <v>2</v>
      </c>
      <c r="Q383" t="s">
        <v>2222</v>
      </c>
    </row>
    <row r="384" spans="1:17" x14ac:dyDescent="0.3">
      <c r="A384" t="s">
        <v>5274</v>
      </c>
      <c r="B384" t="b">
        <v>1</v>
      </c>
      <c r="C384" t="s">
        <v>1805</v>
      </c>
      <c r="D384" t="b">
        <v>0</v>
      </c>
      <c r="E384" t="s">
        <v>4592</v>
      </c>
      <c r="F384" t="s">
        <v>3468</v>
      </c>
      <c r="G384" t="s">
        <v>2906</v>
      </c>
      <c r="J384"/>
      <c r="K384"/>
      <c r="L384"/>
      <c r="O384">
        <v>2023</v>
      </c>
      <c r="P384">
        <v>0</v>
      </c>
      <c r="Q384" t="s">
        <v>2283</v>
      </c>
    </row>
    <row r="385" spans="1:17" x14ac:dyDescent="0.3">
      <c r="A385" t="s">
        <v>4042</v>
      </c>
      <c r="B385" t="b">
        <v>1</v>
      </c>
      <c r="C385" t="s">
        <v>1783</v>
      </c>
      <c r="D385" t="b">
        <v>1</v>
      </c>
      <c r="E385" t="s">
        <v>4594</v>
      </c>
      <c r="F385" t="s">
        <v>3423</v>
      </c>
      <c r="G385" t="s">
        <v>2855</v>
      </c>
      <c r="H385" t="b">
        <v>1</v>
      </c>
      <c r="I385" t="s">
        <v>5388</v>
      </c>
      <c r="J385" s="7">
        <v>2</v>
      </c>
      <c r="K385" s="7" t="s">
        <v>5461</v>
      </c>
      <c r="O385">
        <v>2023</v>
      </c>
      <c r="P385">
        <v>0</v>
      </c>
      <c r="Q385" t="s">
        <v>2224</v>
      </c>
    </row>
    <row r="386" spans="1:17" x14ac:dyDescent="0.3">
      <c r="A386" t="s">
        <v>4043</v>
      </c>
      <c r="B386" t="b">
        <v>1</v>
      </c>
      <c r="C386" t="s">
        <v>435</v>
      </c>
      <c r="D386" t="b">
        <v>1</v>
      </c>
      <c r="E386" t="s">
        <v>4595</v>
      </c>
      <c r="F386" t="s">
        <v>3424</v>
      </c>
      <c r="G386" t="s">
        <v>2856</v>
      </c>
      <c r="H386" t="b">
        <v>0</v>
      </c>
      <c r="I386" t="s">
        <v>5391</v>
      </c>
      <c r="O386">
        <v>2023</v>
      </c>
      <c r="P386">
        <v>0</v>
      </c>
      <c r="Q386" t="s">
        <v>2225</v>
      </c>
    </row>
    <row r="387" spans="1:17" x14ac:dyDescent="0.3">
      <c r="A387" t="s">
        <v>4044</v>
      </c>
      <c r="B387" t="b">
        <v>1</v>
      </c>
      <c r="C387" t="s">
        <v>500</v>
      </c>
      <c r="D387" t="b">
        <v>0</v>
      </c>
      <c r="E387" t="s">
        <v>4596</v>
      </c>
      <c r="F387" t="s">
        <v>3384</v>
      </c>
      <c r="G387" t="s">
        <v>2811</v>
      </c>
      <c r="J387"/>
      <c r="K387"/>
      <c r="L387"/>
      <c r="O387">
        <v>2023</v>
      </c>
      <c r="P387">
        <v>12</v>
      </c>
      <c r="Q387" t="s">
        <v>2174</v>
      </c>
    </row>
    <row r="388" spans="1:17" x14ac:dyDescent="0.3">
      <c r="A388" t="s">
        <v>4045</v>
      </c>
      <c r="B388" t="b">
        <v>1</v>
      </c>
      <c r="C388" t="s">
        <v>1784</v>
      </c>
      <c r="D388" t="b">
        <v>1</v>
      </c>
      <c r="E388" t="s">
        <v>4598</v>
      </c>
      <c r="F388" t="s">
        <v>785</v>
      </c>
      <c r="G388" t="s">
        <v>2858</v>
      </c>
      <c r="H388" t="b">
        <v>0</v>
      </c>
      <c r="J388"/>
      <c r="K388"/>
      <c r="L388"/>
      <c r="O388">
        <v>2023</v>
      </c>
      <c r="P388">
        <v>7</v>
      </c>
      <c r="Q388" t="s">
        <v>2227</v>
      </c>
    </row>
    <row r="389" spans="1:17" x14ac:dyDescent="0.3">
      <c r="A389" t="s">
        <v>4046</v>
      </c>
      <c r="B389" t="b">
        <v>1</v>
      </c>
      <c r="C389" s="40" t="s">
        <v>457</v>
      </c>
      <c r="D389" t="b">
        <v>1</v>
      </c>
      <c r="E389" t="s">
        <v>4600</v>
      </c>
      <c r="F389" t="s">
        <v>790</v>
      </c>
      <c r="G389" t="s">
        <v>2812</v>
      </c>
      <c r="H389" t="b">
        <v>1</v>
      </c>
      <c r="I389" t="s">
        <v>5402</v>
      </c>
      <c r="J389" s="7">
        <v>1</v>
      </c>
      <c r="L389" s="7" t="s">
        <v>5407</v>
      </c>
      <c r="M389" t="b">
        <v>1</v>
      </c>
      <c r="O389">
        <v>2023</v>
      </c>
      <c r="P389">
        <v>3</v>
      </c>
      <c r="Q389" t="s">
        <v>2175</v>
      </c>
    </row>
    <row r="390" spans="1:17" x14ac:dyDescent="0.3">
      <c r="A390" t="s">
        <v>4047</v>
      </c>
      <c r="B390" t="b">
        <v>0</v>
      </c>
      <c r="C390" t="s">
        <v>1767</v>
      </c>
      <c r="E390" t="s">
        <v>785</v>
      </c>
      <c r="F390" t="s">
        <v>785</v>
      </c>
      <c r="G390" t="s">
        <v>2815</v>
      </c>
      <c r="J390"/>
      <c r="K390"/>
      <c r="L390"/>
      <c r="O390">
        <v>2023</v>
      </c>
      <c r="P390">
        <v>0</v>
      </c>
      <c r="Q390" t="s">
        <v>2179</v>
      </c>
    </row>
    <row r="391" spans="1:17" x14ac:dyDescent="0.3">
      <c r="A391" t="s">
        <v>4048</v>
      </c>
      <c r="B391" t="b">
        <v>1</v>
      </c>
      <c r="C391" t="s">
        <v>1768</v>
      </c>
      <c r="D391" t="b">
        <v>1</v>
      </c>
      <c r="E391" t="s">
        <v>4602</v>
      </c>
      <c r="F391" t="s">
        <v>3387</v>
      </c>
      <c r="G391" t="s">
        <v>2816</v>
      </c>
      <c r="H391" t="b">
        <v>0</v>
      </c>
      <c r="I391" t="s">
        <v>5391</v>
      </c>
      <c r="O391">
        <v>2023</v>
      </c>
      <c r="P391">
        <v>7</v>
      </c>
      <c r="Q391" t="s">
        <v>2180</v>
      </c>
    </row>
    <row r="392" spans="1:17" x14ac:dyDescent="0.3">
      <c r="A392" t="s">
        <v>4049</v>
      </c>
      <c r="B392" t="b">
        <v>1</v>
      </c>
      <c r="C392" s="40" t="s">
        <v>1769</v>
      </c>
      <c r="D392" t="b">
        <v>1</v>
      </c>
      <c r="E392" t="s">
        <v>4603</v>
      </c>
      <c r="F392" t="s">
        <v>785</v>
      </c>
      <c r="G392" t="s">
        <v>2817</v>
      </c>
      <c r="H392" t="b">
        <v>1</v>
      </c>
      <c r="J392" s="7">
        <v>1</v>
      </c>
      <c r="K392" s="7" t="s">
        <v>5459</v>
      </c>
      <c r="L392" s="7" t="s">
        <v>5407</v>
      </c>
      <c r="M392" t="b">
        <v>1</v>
      </c>
      <c r="O392">
        <v>2023</v>
      </c>
      <c r="P392">
        <v>3</v>
      </c>
      <c r="Q392" t="s">
        <v>2181</v>
      </c>
    </row>
    <row r="393" spans="1:17" x14ac:dyDescent="0.3">
      <c r="A393" t="s">
        <v>4050</v>
      </c>
      <c r="B393" t="b">
        <v>1</v>
      </c>
      <c r="C393" t="s">
        <v>1785</v>
      </c>
      <c r="D393" t="b">
        <v>1</v>
      </c>
      <c r="E393" t="s">
        <v>4605</v>
      </c>
      <c r="F393" t="s">
        <v>3427</v>
      </c>
      <c r="G393" t="s">
        <v>2860</v>
      </c>
      <c r="H393" t="b">
        <v>1</v>
      </c>
      <c r="I393" t="s">
        <v>5392</v>
      </c>
      <c r="J393" s="7">
        <v>3</v>
      </c>
      <c r="K393" s="7" t="s">
        <v>5462</v>
      </c>
      <c r="O393">
        <v>2023</v>
      </c>
      <c r="P393">
        <v>2</v>
      </c>
      <c r="Q393" t="s">
        <v>2230</v>
      </c>
    </row>
    <row r="394" spans="1:17" x14ac:dyDescent="0.3">
      <c r="A394" t="s">
        <v>4051</v>
      </c>
      <c r="B394" t="b">
        <v>1</v>
      </c>
      <c r="C394" t="s">
        <v>678</v>
      </c>
      <c r="D394" t="b">
        <v>0</v>
      </c>
      <c r="E394" t="s">
        <v>4606</v>
      </c>
      <c r="F394" t="s">
        <v>785</v>
      </c>
      <c r="G394" t="s">
        <v>2819</v>
      </c>
      <c r="J394"/>
      <c r="K394"/>
      <c r="L394"/>
      <c r="O394">
        <v>2023</v>
      </c>
      <c r="P394">
        <v>0</v>
      </c>
      <c r="Q394" t="s">
        <v>2183</v>
      </c>
    </row>
    <row r="395" spans="1:17" x14ac:dyDescent="0.3">
      <c r="A395" t="s">
        <v>4052</v>
      </c>
      <c r="B395" t="b">
        <v>1</v>
      </c>
      <c r="C395" t="s">
        <v>1770</v>
      </c>
      <c r="D395" t="b">
        <v>0</v>
      </c>
      <c r="E395" t="s">
        <v>4607</v>
      </c>
      <c r="F395" t="s">
        <v>3389</v>
      </c>
      <c r="G395" t="s">
        <v>2820</v>
      </c>
      <c r="J395"/>
      <c r="K395"/>
      <c r="L395"/>
      <c r="O395">
        <v>2023</v>
      </c>
      <c r="P395">
        <v>4</v>
      </c>
      <c r="Q395" t="s">
        <v>2184</v>
      </c>
    </row>
    <row r="396" spans="1:17" x14ac:dyDescent="0.3">
      <c r="A396" t="s">
        <v>4053</v>
      </c>
      <c r="B396" t="b">
        <v>1</v>
      </c>
      <c r="C396" t="s">
        <v>674</v>
      </c>
      <c r="D396" t="b">
        <v>0</v>
      </c>
      <c r="E396" t="s">
        <v>4608</v>
      </c>
      <c r="F396" t="s">
        <v>809</v>
      </c>
      <c r="G396" t="s">
        <v>2821</v>
      </c>
      <c r="J396"/>
      <c r="K396"/>
      <c r="L396"/>
      <c r="O396">
        <v>2023</v>
      </c>
      <c r="P396">
        <v>6</v>
      </c>
      <c r="Q396" t="s">
        <v>2186</v>
      </c>
    </row>
    <row r="397" spans="1:17" x14ac:dyDescent="0.3">
      <c r="A397" t="s">
        <v>4054</v>
      </c>
      <c r="B397" t="b">
        <v>1</v>
      </c>
      <c r="C397" t="s">
        <v>575</v>
      </c>
      <c r="D397" t="b">
        <v>1</v>
      </c>
      <c r="E397" t="s">
        <v>4610</v>
      </c>
      <c r="F397" t="s">
        <v>3481</v>
      </c>
      <c r="G397" t="s">
        <v>2920</v>
      </c>
      <c r="H397" t="b">
        <v>0</v>
      </c>
      <c r="J397"/>
      <c r="K397"/>
      <c r="L397"/>
      <c r="O397">
        <v>2023</v>
      </c>
      <c r="P397">
        <v>1</v>
      </c>
      <c r="Q397" t="s">
        <v>2298</v>
      </c>
    </row>
    <row r="398" spans="1:17" x14ac:dyDescent="0.3">
      <c r="A398" t="s">
        <v>4055</v>
      </c>
      <c r="B398" t="b">
        <v>1</v>
      </c>
      <c r="C398" t="s">
        <v>485</v>
      </c>
      <c r="D398" t="b">
        <v>1</v>
      </c>
      <c r="E398" t="s">
        <v>4611</v>
      </c>
      <c r="F398" t="s">
        <v>785</v>
      </c>
      <c r="G398" s="21" t="s">
        <v>2862</v>
      </c>
      <c r="H398" t="b">
        <v>0</v>
      </c>
      <c r="J398" s="7">
        <v>3</v>
      </c>
      <c r="O398">
        <v>2023</v>
      </c>
      <c r="P398">
        <v>1</v>
      </c>
      <c r="Q398" t="s">
        <v>2232</v>
      </c>
    </row>
    <row r="399" spans="1:17" x14ac:dyDescent="0.3">
      <c r="A399" t="s">
        <v>4056</v>
      </c>
      <c r="B399" t="b">
        <v>1</v>
      </c>
      <c r="C399" s="40" t="s">
        <v>387</v>
      </c>
      <c r="D399" t="b">
        <v>1</v>
      </c>
      <c r="E399" t="s">
        <v>4613</v>
      </c>
      <c r="F399" t="s">
        <v>3430</v>
      </c>
      <c r="G399" s="21" t="s">
        <v>2864</v>
      </c>
      <c r="H399" t="b">
        <v>1</v>
      </c>
      <c r="J399" s="7">
        <v>1</v>
      </c>
      <c r="K399" s="7" t="s">
        <v>5463</v>
      </c>
      <c r="L399" s="7" t="s">
        <v>5407</v>
      </c>
      <c r="M399" t="b">
        <v>1</v>
      </c>
      <c r="O399">
        <v>2023</v>
      </c>
      <c r="P399">
        <v>9</v>
      </c>
      <c r="Q399" t="s">
        <v>2234</v>
      </c>
    </row>
    <row r="400" spans="1:17" x14ac:dyDescent="0.3">
      <c r="A400" t="s">
        <v>4057</v>
      </c>
      <c r="B400" t="b">
        <v>1</v>
      </c>
      <c r="C400" t="s">
        <v>1786</v>
      </c>
      <c r="D400" t="b">
        <v>1</v>
      </c>
      <c r="E400" t="s">
        <v>4614</v>
      </c>
      <c r="F400" t="s">
        <v>3431</v>
      </c>
      <c r="G400" t="s">
        <v>5023</v>
      </c>
      <c r="H400" t="b">
        <v>0</v>
      </c>
      <c r="J400"/>
      <c r="K400"/>
      <c r="L400"/>
      <c r="O400">
        <v>2023</v>
      </c>
      <c r="P400">
        <v>4</v>
      </c>
      <c r="Q400" t="s">
        <v>2235</v>
      </c>
    </row>
    <row r="401" spans="1:17" x14ac:dyDescent="0.3">
      <c r="A401" t="s">
        <v>4058</v>
      </c>
      <c r="B401" t="b">
        <v>1</v>
      </c>
      <c r="C401" s="40" t="s">
        <v>1787</v>
      </c>
      <c r="D401" t="b">
        <v>1</v>
      </c>
      <c r="E401" t="s">
        <v>4615</v>
      </c>
      <c r="F401" t="s">
        <v>3432</v>
      </c>
      <c r="G401" t="s">
        <v>2865</v>
      </c>
      <c r="H401" t="b">
        <v>1</v>
      </c>
      <c r="I401" t="s">
        <v>5393</v>
      </c>
      <c r="J401" s="7">
        <v>1</v>
      </c>
      <c r="K401" s="7" t="s">
        <v>5464</v>
      </c>
      <c r="L401" s="7" t="s">
        <v>5407</v>
      </c>
      <c r="M401" t="b">
        <v>1</v>
      </c>
      <c r="O401">
        <v>2023</v>
      </c>
      <c r="P401">
        <v>1</v>
      </c>
      <c r="Q401" t="s">
        <v>2236</v>
      </c>
    </row>
    <row r="402" spans="1:17" x14ac:dyDescent="0.3">
      <c r="A402" t="s">
        <v>5275</v>
      </c>
      <c r="B402" t="b">
        <v>1</v>
      </c>
      <c r="C402" t="s">
        <v>679</v>
      </c>
      <c r="D402" t="b">
        <v>0</v>
      </c>
      <c r="E402" t="s">
        <v>4616</v>
      </c>
      <c r="F402" t="s">
        <v>3433</v>
      </c>
      <c r="G402" t="s">
        <v>2866</v>
      </c>
      <c r="J402"/>
      <c r="K402"/>
      <c r="L402"/>
      <c r="O402">
        <v>2023</v>
      </c>
      <c r="P402">
        <v>7</v>
      </c>
      <c r="Q402" t="s">
        <v>2237</v>
      </c>
    </row>
    <row r="403" spans="1:17" x14ac:dyDescent="0.3">
      <c r="A403" t="s">
        <v>4059</v>
      </c>
      <c r="B403" t="b">
        <v>1</v>
      </c>
      <c r="C403" t="s">
        <v>481</v>
      </c>
      <c r="D403" t="b">
        <v>1</v>
      </c>
      <c r="E403" t="s">
        <v>4618</v>
      </c>
      <c r="F403" t="s">
        <v>3434</v>
      </c>
      <c r="G403" t="s">
        <v>2868</v>
      </c>
      <c r="H403" t="b">
        <v>0</v>
      </c>
      <c r="J403"/>
      <c r="K403"/>
      <c r="L403"/>
      <c r="O403">
        <v>2023</v>
      </c>
      <c r="P403">
        <v>34</v>
      </c>
      <c r="Q403" t="s">
        <v>2239</v>
      </c>
    </row>
    <row r="404" spans="1:17" x14ac:dyDescent="0.3">
      <c r="A404" t="s">
        <v>4060</v>
      </c>
      <c r="B404" t="b">
        <v>1</v>
      </c>
      <c r="C404" t="s">
        <v>1788</v>
      </c>
      <c r="D404" t="b">
        <v>0</v>
      </c>
      <c r="E404" t="s">
        <v>4619</v>
      </c>
      <c r="F404" t="s">
        <v>3435</v>
      </c>
      <c r="G404" t="s">
        <v>2869</v>
      </c>
      <c r="J404"/>
      <c r="K404"/>
      <c r="L404"/>
      <c r="O404">
        <v>2023</v>
      </c>
      <c r="P404">
        <v>5</v>
      </c>
      <c r="Q404" t="s">
        <v>2240</v>
      </c>
    </row>
    <row r="405" spans="1:17" x14ac:dyDescent="0.3">
      <c r="A405" t="s">
        <v>4061</v>
      </c>
      <c r="B405" t="b">
        <v>1</v>
      </c>
      <c r="C405" s="40" t="s">
        <v>1789</v>
      </c>
      <c r="D405" t="b">
        <v>1</v>
      </c>
      <c r="E405" t="s">
        <v>4620</v>
      </c>
      <c r="F405" t="s">
        <v>3436</v>
      </c>
      <c r="G405" t="s">
        <v>2870</v>
      </c>
      <c r="H405" t="b">
        <v>1</v>
      </c>
      <c r="I405" t="s">
        <v>5388</v>
      </c>
      <c r="J405" s="7">
        <v>1</v>
      </c>
      <c r="K405" s="7" t="s">
        <v>5465</v>
      </c>
      <c r="L405" s="7" t="s">
        <v>5407</v>
      </c>
      <c r="M405" t="b">
        <v>1</v>
      </c>
      <c r="O405">
        <v>2023</v>
      </c>
      <c r="P405">
        <v>1</v>
      </c>
      <c r="Q405" t="s">
        <v>2241</v>
      </c>
    </row>
    <row r="406" spans="1:17" x14ac:dyDescent="0.3">
      <c r="A406" t="s">
        <v>4062</v>
      </c>
      <c r="B406" t="b">
        <v>0</v>
      </c>
      <c r="C406" t="s">
        <v>1790</v>
      </c>
      <c r="D406" t="b">
        <v>1</v>
      </c>
      <c r="E406" t="s">
        <v>4623</v>
      </c>
      <c r="F406" t="s">
        <v>3439</v>
      </c>
      <c r="G406" t="s">
        <v>2873</v>
      </c>
      <c r="J406"/>
      <c r="K406"/>
      <c r="L406"/>
      <c r="O406">
        <v>2023</v>
      </c>
      <c r="P406">
        <v>0</v>
      </c>
      <c r="Q406" t="s">
        <v>2244</v>
      </c>
    </row>
    <row r="407" spans="1:17" x14ac:dyDescent="0.3">
      <c r="A407" t="s">
        <v>5276</v>
      </c>
      <c r="B407" t="b">
        <v>1</v>
      </c>
      <c r="C407" t="s">
        <v>759</v>
      </c>
      <c r="D407" t="b">
        <v>0</v>
      </c>
      <c r="E407" t="s">
        <v>4624</v>
      </c>
      <c r="F407" t="s">
        <v>785</v>
      </c>
      <c r="G407" t="s">
        <v>2964</v>
      </c>
      <c r="J407"/>
      <c r="K407"/>
      <c r="L407"/>
      <c r="O407">
        <v>2022</v>
      </c>
      <c r="P407">
        <v>145</v>
      </c>
      <c r="Q407" t="s">
        <v>2349</v>
      </c>
    </row>
    <row r="408" spans="1:17" x14ac:dyDescent="0.3">
      <c r="A408" t="s">
        <v>4063</v>
      </c>
      <c r="B408" t="b">
        <v>1</v>
      </c>
      <c r="C408" t="s">
        <v>1810</v>
      </c>
      <c r="D408" t="b">
        <v>1</v>
      </c>
      <c r="E408" t="s">
        <v>4405</v>
      </c>
      <c r="F408" t="s">
        <v>3487</v>
      </c>
      <c r="G408" t="s">
        <v>2926</v>
      </c>
      <c r="H408" t="b">
        <v>1</v>
      </c>
      <c r="I408" t="s">
        <v>5392</v>
      </c>
      <c r="J408" s="7">
        <v>3</v>
      </c>
      <c r="K408" s="7" t="s">
        <v>5467</v>
      </c>
      <c r="O408">
        <v>2022</v>
      </c>
      <c r="P408">
        <v>32</v>
      </c>
      <c r="Q408" t="s">
        <v>2304</v>
      </c>
    </row>
    <row r="409" spans="1:17" x14ac:dyDescent="0.3">
      <c r="A409" t="s">
        <v>4064</v>
      </c>
      <c r="B409" t="b">
        <v>1</v>
      </c>
      <c r="C409" t="s">
        <v>1791</v>
      </c>
      <c r="D409" t="b">
        <v>1</v>
      </c>
      <c r="E409" t="s">
        <v>4626</v>
      </c>
      <c r="F409" t="s">
        <v>3441</v>
      </c>
      <c r="G409" t="s">
        <v>2875</v>
      </c>
      <c r="H409" t="b">
        <v>1</v>
      </c>
      <c r="I409" t="s">
        <v>5389</v>
      </c>
      <c r="J409" s="7">
        <v>3</v>
      </c>
      <c r="K409" s="7" t="s">
        <v>5468</v>
      </c>
      <c r="O409">
        <v>2023</v>
      </c>
      <c r="P409">
        <v>1</v>
      </c>
      <c r="Q409" t="s">
        <v>2246</v>
      </c>
    </row>
    <row r="410" spans="1:17" x14ac:dyDescent="0.3">
      <c r="A410" t="s">
        <v>4065</v>
      </c>
      <c r="B410" t="b">
        <v>1</v>
      </c>
      <c r="C410" t="s">
        <v>1811</v>
      </c>
      <c r="D410" t="b">
        <v>0</v>
      </c>
      <c r="E410" t="s">
        <v>4627</v>
      </c>
      <c r="F410" t="s">
        <v>3488</v>
      </c>
      <c r="G410" t="s">
        <v>2927</v>
      </c>
      <c r="J410"/>
      <c r="K410"/>
      <c r="L410"/>
      <c r="O410">
        <v>2022</v>
      </c>
      <c r="P410">
        <v>1</v>
      </c>
      <c r="Q410" t="s">
        <v>2305</v>
      </c>
    </row>
    <row r="411" spans="1:17" x14ac:dyDescent="0.3">
      <c r="A411" t="s">
        <v>4066</v>
      </c>
      <c r="B411" t="b">
        <v>1</v>
      </c>
      <c r="C411" t="s">
        <v>1227</v>
      </c>
      <c r="D411" t="b">
        <v>1</v>
      </c>
      <c r="E411" t="s">
        <v>4628</v>
      </c>
      <c r="F411" t="s">
        <v>3323</v>
      </c>
      <c r="G411" s="13" t="s">
        <v>2928</v>
      </c>
      <c r="H411" t="b">
        <v>1</v>
      </c>
      <c r="I411" t="s">
        <v>5393</v>
      </c>
      <c r="J411" s="7">
        <v>3</v>
      </c>
      <c r="K411" s="7" t="s">
        <v>5647</v>
      </c>
      <c r="L411" s="7" t="s">
        <v>5407</v>
      </c>
      <c r="M411" t="b">
        <v>1</v>
      </c>
      <c r="O411">
        <v>2022</v>
      </c>
      <c r="P411">
        <v>10</v>
      </c>
      <c r="Q411" t="s">
        <v>2306</v>
      </c>
    </row>
    <row r="412" spans="1:17" x14ac:dyDescent="0.3">
      <c r="A412" t="s">
        <v>4067</v>
      </c>
      <c r="B412" t="b">
        <v>1</v>
      </c>
      <c r="C412" t="s">
        <v>1812</v>
      </c>
      <c r="D412" t="b">
        <v>1</v>
      </c>
      <c r="E412" t="s">
        <v>4629</v>
      </c>
      <c r="F412" t="s">
        <v>3489</v>
      </c>
      <c r="G412" t="s">
        <v>2929</v>
      </c>
      <c r="H412" t="b">
        <v>0</v>
      </c>
      <c r="J412"/>
      <c r="K412"/>
      <c r="L412"/>
      <c r="O412">
        <v>2022</v>
      </c>
      <c r="P412">
        <v>4</v>
      </c>
      <c r="Q412" t="s">
        <v>2307</v>
      </c>
    </row>
    <row r="413" spans="1:17" x14ac:dyDescent="0.3">
      <c r="A413" t="s">
        <v>4068</v>
      </c>
      <c r="B413" t="b">
        <v>1</v>
      </c>
      <c r="C413" t="s">
        <v>461</v>
      </c>
      <c r="D413" t="b">
        <v>1</v>
      </c>
      <c r="E413" t="s">
        <v>4630</v>
      </c>
      <c r="F413" t="s">
        <v>3443</v>
      </c>
      <c r="G413" t="s">
        <v>5024</v>
      </c>
      <c r="H413" t="b">
        <v>1</v>
      </c>
      <c r="I413" t="s">
        <v>5388</v>
      </c>
      <c r="J413" s="7">
        <v>3</v>
      </c>
      <c r="K413" s="7" t="s">
        <v>5407</v>
      </c>
      <c r="O413">
        <v>2023</v>
      </c>
      <c r="P413">
        <v>1</v>
      </c>
      <c r="Q413" t="s">
        <v>2248</v>
      </c>
    </row>
    <row r="414" spans="1:17" x14ac:dyDescent="0.3">
      <c r="A414" t="s">
        <v>5277</v>
      </c>
      <c r="B414" t="b">
        <v>1</v>
      </c>
      <c r="C414" t="s">
        <v>473</v>
      </c>
      <c r="D414" t="b">
        <v>0</v>
      </c>
      <c r="E414" t="s">
        <v>4632</v>
      </c>
      <c r="F414" t="s">
        <v>3445</v>
      </c>
      <c r="G414" t="s">
        <v>2878</v>
      </c>
      <c r="J414"/>
      <c r="K414"/>
      <c r="L414"/>
      <c r="O414">
        <v>2022</v>
      </c>
      <c r="P414">
        <v>1</v>
      </c>
      <c r="Q414" t="s">
        <v>2250</v>
      </c>
    </row>
    <row r="415" spans="1:17" x14ac:dyDescent="0.3">
      <c r="A415" t="s">
        <v>4069</v>
      </c>
      <c r="B415" t="b">
        <v>1</v>
      </c>
      <c r="C415" t="s">
        <v>770</v>
      </c>
      <c r="D415" t="b">
        <v>0</v>
      </c>
      <c r="E415" t="s">
        <v>4633</v>
      </c>
      <c r="F415" t="s">
        <v>3490</v>
      </c>
      <c r="G415" t="s">
        <v>2930</v>
      </c>
      <c r="J415"/>
      <c r="K415"/>
      <c r="L415"/>
      <c r="O415">
        <v>2022</v>
      </c>
      <c r="P415">
        <v>8</v>
      </c>
      <c r="Q415" t="s">
        <v>2308</v>
      </c>
    </row>
    <row r="416" spans="1:17" x14ac:dyDescent="0.3">
      <c r="A416" t="s">
        <v>4070</v>
      </c>
      <c r="B416" t="b">
        <v>1</v>
      </c>
      <c r="C416" t="s">
        <v>1794</v>
      </c>
      <c r="D416" t="b">
        <v>1</v>
      </c>
      <c r="E416" t="s">
        <v>4634</v>
      </c>
      <c r="F416" t="s">
        <v>3447</v>
      </c>
      <c r="G416" t="s">
        <v>2880</v>
      </c>
      <c r="H416" t="b">
        <v>0</v>
      </c>
      <c r="I416" t="s">
        <v>5392</v>
      </c>
      <c r="O416">
        <v>2023</v>
      </c>
      <c r="P416">
        <v>1</v>
      </c>
      <c r="Q416" t="s">
        <v>2253</v>
      </c>
    </row>
    <row r="417" spans="1:17" x14ac:dyDescent="0.3">
      <c r="A417" t="s">
        <v>4071</v>
      </c>
      <c r="B417" t="b">
        <v>1</v>
      </c>
      <c r="C417" t="s">
        <v>1813</v>
      </c>
      <c r="D417" t="b">
        <v>1</v>
      </c>
      <c r="E417" t="s">
        <v>4636</v>
      </c>
      <c r="F417" t="s">
        <v>3491</v>
      </c>
      <c r="G417" t="s">
        <v>2931</v>
      </c>
      <c r="H417" t="b">
        <v>1</v>
      </c>
      <c r="I417" t="s">
        <v>5390</v>
      </c>
      <c r="J417" s="7">
        <v>1</v>
      </c>
      <c r="K417" s="7" t="s">
        <v>5466</v>
      </c>
      <c r="L417" s="7" t="s">
        <v>5595</v>
      </c>
      <c r="M417" t="b">
        <v>1</v>
      </c>
      <c r="O417">
        <v>2022</v>
      </c>
      <c r="P417">
        <v>1</v>
      </c>
      <c r="Q417" t="s">
        <v>2309</v>
      </c>
    </row>
    <row r="418" spans="1:17" x14ac:dyDescent="0.3">
      <c r="A418" t="s">
        <v>4072</v>
      </c>
      <c r="B418" t="b">
        <v>1</v>
      </c>
      <c r="C418" t="s">
        <v>586</v>
      </c>
      <c r="D418" t="b">
        <v>1</v>
      </c>
      <c r="E418" t="s">
        <v>4637</v>
      </c>
      <c r="F418" t="s">
        <v>785</v>
      </c>
      <c r="G418" s="22" t="s">
        <v>2932</v>
      </c>
      <c r="H418" t="b">
        <v>1</v>
      </c>
      <c r="J418" s="7">
        <v>1</v>
      </c>
      <c r="K418" s="7" t="s">
        <v>5469</v>
      </c>
      <c r="L418" s="7" t="s">
        <v>5445</v>
      </c>
      <c r="M418" t="b">
        <v>1</v>
      </c>
      <c r="O418">
        <v>2022</v>
      </c>
      <c r="P418">
        <v>0</v>
      </c>
      <c r="Q418" t="s">
        <v>2310</v>
      </c>
    </row>
    <row r="419" spans="1:17" x14ac:dyDescent="0.3">
      <c r="A419" t="s">
        <v>5278</v>
      </c>
      <c r="B419" t="b">
        <v>0</v>
      </c>
      <c r="C419" t="s">
        <v>1795</v>
      </c>
      <c r="E419" t="s">
        <v>785</v>
      </c>
      <c r="F419" t="s">
        <v>785</v>
      </c>
      <c r="G419" t="s">
        <v>2881</v>
      </c>
      <c r="J419"/>
      <c r="K419"/>
      <c r="L419"/>
      <c r="O419">
        <v>2023</v>
      </c>
      <c r="P419">
        <v>0</v>
      </c>
      <c r="Q419" t="s">
        <v>2254</v>
      </c>
    </row>
    <row r="420" spans="1:17" x14ac:dyDescent="0.3">
      <c r="A420" t="s">
        <v>4073</v>
      </c>
      <c r="B420" t="b">
        <v>0</v>
      </c>
      <c r="C420" t="s">
        <v>1814</v>
      </c>
      <c r="D420" t="b">
        <v>1</v>
      </c>
      <c r="E420" t="s">
        <v>4639</v>
      </c>
      <c r="F420" t="s">
        <v>3492</v>
      </c>
      <c r="G420" t="s">
        <v>2933</v>
      </c>
      <c r="H420" t="b">
        <v>1</v>
      </c>
      <c r="I420" t="s">
        <v>5390</v>
      </c>
      <c r="O420">
        <v>2022</v>
      </c>
      <c r="P420">
        <v>1</v>
      </c>
      <c r="Q420" t="s">
        <v>2311</v>
      </c>
    </row>
    <row r="421" spans="1:17" x14ac:dyDescent="0.3">
      <c r="A421" t="s">
        <v>4074</v>
      </c>
      <c r="B421" t="b">
        <v>0</v>
      </c>
      <c r="C421" t="s">
        <v>1796</v>
      </c>
      <c r="E421" t="s">
        <v>785</v>
      </c>
      <c r="F421" t="s">
        <v>785</v>
      </c>
      <c r="G421" t="s">
        <v>5025</v>
      </c>
      <c r="J421"/>
      <c r="K421"/>
      <c r="L421"/>
      <c r="O421">
        <v>2023</v>
      </c>
      <c r="P421">
        <v>0</v>
      </c>
      <c r="Q421" t="s">
        <v>2257</v>
      </c>
    </row>
    <row r="422" spans="1:17" x14ac:dyDescent="0.3">
      <c r="A422" t="s">
        <v>5279</v>
      </c>
      <c r="B422" t="b">
        <v>1</v>
      </c>
      <c r="C422" t="s">
        <v>1797</v>
      </c>
      <c r="D422" t="b">
        <v>0</v>
      </c>
      <c r="E422" t="s">
        <v>4641</v>
      </c>
      <c r="F422" t="s">
        <v>3450</v>
      </c>
      <c r="G422" t="s">
        <v>2884</v>
      </c>
      <c r="J422"/>
      <c r="K422"/>
      <c r="L422"/>
      <c r="O422">
        <v>2023</v>
      </c>
      <c r="P422">
        <v>1</v>
      </c>
      <c r="Q422" t="s">
        <v>2258</v>
      </c>
    </row>
    <row r="423" spans="1:17" x14ac:dyDescent="0.3">
      <c r="A423" t="s">
        <v>4075</v>
      </c>
      <c r="B423" t="b">
        <v>1</v>
      </c>
      <c r="C423" t="s">
        <v>1798</v>
      </c>
      <c r="D423" t="b">
        <v>0</v>
      </c>
      <c r="E423" t="s">
        <v>4643</v>
      </c>
      <c r="F423" t="s">
        <v>3451</v>
      </c>
      <c r="G423" t="s">
        <v>2886</v>
      </c>
      <c r="J423"/>
      <c r="K423"/>
      <c r="L423"/>
      <c r="O423">
        <v>2023</v>
      </c>
      <c r="P423">
        <v>4</v>
      </c>
      <c r="Q423" t="s">
        <v>2260</v>
      </c>
    </row>
    <row r="424" spans="1:17" x14ac:dyDescent="0.3">
      <c r="A424" t="s">
        <v>4076</v>
      </c>
      <c r="B424" t="b">
        <v>1</v>
      </c>
      <c r="C424" t="s">
        <v>633</v>
      </c>
      <c r="D424" t="b">
        <v>0</v>
      </c>
      <c r="E424" t="s">
        <v>4644</v>
      </c>
      <c r="F424" t="s">
        <v>804</v>
      </c>
      <c r="G424" t="s">
        <v>2979</v>
      </c>
      <c r="J424"/>
      <c r="K424"/>
      <c r="L424"/>
      <c r="O424">
        <v>2022</v>
      </c>
      <c r="P424">
        <v>13</v>
      </c>
      <c r="Q424" t="s">
        <v>2368</v>
      </c>
    </row>
    <row r="425" spans="1:17" x14ac:dyDescent="0.3">
      <c r="A425" t="s">
        <v>4077</v>
      </c>
      <c r="B425" t="b">
        <v>1</v>
      </c>
      <c r="C425" t="s">
        <v>594</v>
      </c>
      <c r="D425" t="b">
        <v>0</v>
      </c>
      <c r="E425" t="s">
        <v>4645</v>
      </c>
      <c r="F425" t="s">
        <v>801</v>
      </c>
      <c r="G425" t="s">
        <v>2888</v>
      </c>
      <c r="J425"/>
      <c r="K425"/>
      <c r="L425"/>
      <c r="O425">
        <v>2023</v>
      </c>
      <c r="P425">
        <v>0</v>
      </c>
      <c r="Q425" t="s">
        <v>2262</v>
      </c>
    </row>
    <row r="426" spans="1:17" x14ac:dyDescent="0.3">
      <c r="A426" t="s">
        <v>4078</v>
      </c>
      <c r="B426" t="b">
        <v>1</v>
      </c>
      <c r="C426" t="s">
        <v>1815</v>
      </c>
      <c r="D426" t="b">
        <v>0</v>
      </c>
      <c r="E426" t="s">
        <v>4647</v>
      </c>
      <c r="F426" t="s">
        <v>3494</v>
      </c>
      <c r="G426" t="s">
        <v>2935</v>
      </c>
      <c r="J426"/>
      <c r="K426"/>
      <c r="L426"/>
      <c r="O426">
        <v>2022</v>
      </c>
      <c r="P426">
        <v>1</v>
      </c>
      <c r="Q426" t="s">
        <v>2313</v>
      </c>
    </row>
    <row r="427" spans="1:17" x14ac:dyDescent="0.3">
      <c r="A427" t="s">
        <v>4079</v>
      </c>
      <c r="B427" t="b">
        <v>1</v>
      </c>
      <c r="C427" t="s">
        <v>599</v>
      </c>
      <c r="D427" t="b">
        <v>0</v>
      </c>
      <c r="E427" t="s">
        <v>4649</v>
      </c>
      <c r="F427" t="s">
        <v>3454</v>
      </c>
      <c r="G427" t="s">
        <v>2890</v>
      </c>
      <c r="J427"/>
      <c r="K427"/>
      <c r="L427"/>
      <c r="O427">
        <v>2023</v>
      </c>
      <c r="P427">
        <v>2</v>
      </c>
      <c r="Q427" t="s">
        <v>2264</v>
      </c>
    </row>
    <row r="428" spans="1:17" x14ac:dyDescent="0.3">
      <c r="A428" t="s">
        <v>4080</v>
      </c>
      <c r="B428" t="b">
        <v>1</v>
      </c>
      <c r="C428" t="s">
        <v>778</v>
      </c>
      <c r="D428" t="b">
        <v>0</v>
      </c>
      <c r="E428" t="s">
        <v>4651</v>
      </c>
      <c r="F428" t="s">
        <v>3495</v>
      </c>
      <c r="G428" t="s">
        <v>5026</v>
      </c>
      <c r="J428"/>
      <c r="K428"/>
      <c r="L428"/>
      <c r="O428">
        <v>2022</v>
      </c>
      <c r="P428">
        <v>7</v>
      </c>
      <c r="Q428" t="s">
        <v>2314</v>
      </c>
    </row>
    <row r="429" spans="1:17" x14ac:dyDescent="0.3">
      <c r="A429" t="s">
        <v>4081</v>
      </c>
      <c r="B429" t="b">
        <v>1</v>
      </c>
      <c r="C429" t="s">
        <v>1816</v>
      </c>
      <c r="D429" t="b">
        <v>1</v>
      </c>
      <c r="E429" t="s">
        <v>4652</v>
      </c>
      <c r="F429" t="s">
        <v>785</v>
      </c>
      <c r="G429" t="s">
        <v>2936</v>
      </c>
      <c r="H429" t="b">
        <v>0</v>
      </c>
      <c r="I429" t="s">
        <v>5393</v>
      </c>
      <c r="J429" s="7">
        <v>2</v>
      </c>
      <c r="O429">
        <v>2022</v>
      </c>
      <c r="P429">
        <v>0</v>
      </c>
      <c r="Q429" t="s">
        <v>2315</v>
      </c>
    </row>
    <row r="430" spans="1:17" x14ac:dyDescent="0.3">
      <c r="A430" t="s">
        <v>4082</v>
      </c>
      <c r="B430" t="b">
        <v>1</v>
      </c>
      <c r="C430" t="s">
        <v>1817</v>
      </c>
      <c r="D430" t="b">
        <v>1</v>
      </c>
      <c r="E430" t="s">
        <v>4653</v>
      </c>
      <c r="F430" t="s">
        <v>3496</v>
      </c>
      <c r="G430" t="s">
        <v>2937</v>
      </c>
      <c r="H430" t="b">
        <v>0</v>
      </c>
      <c r="J430"/>
      <c r="K430"/>
      <c r="L430"/>
      <c r="O430">
        <v>2022</v>
      </c>
      <c r="P430">
        <v>26</v>
      </c>
      <c r="Q430" t="s">
        <v>2316</v>
      </c>
    </row>
    <row r="431" spans="1:17" x14ac:dyDescent="0.3">
      <c r="A431" t="s">
        <v>4083</v>
      </c>
      <c r="B431" t="b">
        <v>1</v>
      </c>
      <c r="C431" t="s">
        <v>596</v>
      </c>
      <c r="D431" t="b">
        <v>1</v>
      </c>
      <c r="E431" t="s">
        <v>4654</v>
      </c>
      <c r="F431" t="s">
        <v>3497</v>
      </c>
      <c r="G431" t="s">
        <v>2938</v>
      </c>
      <c r="H431" t="b">
        <v>1</v>
      </c>
      <c r="I431" t="s">
        <v>5402</v>
      </c>
      <c r="J431" s="7">
        <v>3</v>
      </c>
      <c r="K431" s="7" t="s">
        <v>5416</v>
      </c>
      <c r="O431">
        <v>2022</v>
      </c>
      <c r="P431">
        <v>4</v>
      </c>
      <c r="Q431" t="s">
        <v>2317</v>
      </c>
    </row>
    <row r="432" spans="1:17" x14ac:dyDescent="0.3">
      <c r="A432" t="s">
        <v>4084</v>
      </c>
      <c r="B432" t="b">
        <v>1</v>
      </c>
      <c r="C432" s="40" t="s">
        <v>1800</v>
      </c>
      <c r="D432" t="b">
        <v>1</v>
      </c>
      <c r="E432" t="s">
        <v>4655</v>
      </c>
      <c r="F432" t="s">
        <v>3456</v>
      </c>
      <c r="G432" t="s">
        <v>2893</v>
      </c>
      <c r="H432" t="b">
        <v>1</v>
      </c>
      <c r="I432" t="s">
        <v>5388</v>
      </c>
      <c r="J432" s="7">
        <v>3</v>
      </c>
      <c r="K432" s="7" t="s">
        <v>5410</v>
      </c>
      <c r="L432" s="7" t="s">
        <v>5407</v>
      </c>
      <c r="M432" t="b">
        <v>1</v>
      </c>
      <c r="O432">
        <v>2023</v>
      </c>
      <c r="P432">
        <v>0</v>
      </c>
      <c r="Q432" t="s">
        <v>2267</v>
      </c>
    </row>
    <row r="433" spans="1:17" x14ac:dyDescent="0.3">
      <c r="A433" t="s">
        <v>4085</v>
      </c>
      <c r="B433" t="b">
        <v>1</v>
      </c>
      <c r="C433" t="s">
        <v>494</v>
      </c>
      <c r="D433" t="b">
        <v>1</v>
      </c>
      <c r="E433" t="s">
        <v>4656</v>
      </c>
      <c r="F433" t="s">
        <v>785</v>
      </c>
      <c r="G433" t="s">
        <v>2984</v>
      </c>
      <c r="H433" t="b">
        <v>1</v>
      </c>
      <c r="I433" t="s">
        <v>5402</v>
      </c>
      <c r="J433" s="7">
        <v>3</v>
      </c>
      <c r="K433" s="7" t="s">
        <v>5407</v>
      </c>
      <c r="O433">
        <v>2022</v>
      </c>
      <c r="P433">
        <v>1</v>
      </c>
      <c r="Q433" t="s">
        <v>2373</v>
      </c>
    </row>
    <row r="434" spans="1:17" x14ac:dyDescent="0.3">
      <c r="A434" t="s">
        <v>4086</v>
      </c>
      <c r="B434" t="b">
        <v>1</v>
      </c>
      <c r="C434" t="s">
        <v>624</v>
      </c>
      <c r="D434" t="b">
        <v>0</v>
      </c>
      <c r="E434" t="s">
        <v>4659</v>
      </c>
      <c r="F434" t="s">
        <v>3498</v>
      </c>
      <c r="G434" t="s">
        <v>2939</v>
      </c>
      <c r="J434"/>
      <c r="K434"/>
      <c r="L434"/>
      <c r="O434">
        <v>2022</v>
      </c>
      <c r="P434">
        <v>6</v>
      </c>
      <c r="Q434" t="s">
        <v>2318</v>
      </c>
    </row>
    <row r="435" spans="1:17" x14ac:dyDescent="0.3">
      <c r="A435" t="s">
        <v>4087</v>
      </c>
      <c r="B435" t="b">
        <v>1</v>
      </c>
      <c r="C435" s="40" t="s">
        <v>559</v>
      </c>
      <c r="D435" t="b">
        <v>1</v>
      </c>
      <c r="E435" t="s">
        <v>4660</v>
      </c>
      <c r="F435" t="s">
        <v>785</v>
      </c>
      <c r="G435" s="21" t="s">
        <v>2940</v>
      </c>
      <c r="H435" t="b">
        <v>1</v>
      </c>
      <c r="J435" s="7">
        <v>1</v>
      </c>
      <c r="K435" s="7" t="s">
        <v>5470</v>
      </c>
      <c r="L435" s="7" t="s">
        <v>5407</v>
      </c>
      <c r="M435" t="b">
        <v>1</v>
      </c>
      <c r="O435">
        <v>2022</v>
      </c>
      <c r="P435">
        <v>7</v>
      </c>
      <c r="Q435" t="s">
        <v>2319</v>
      </c>
    </row>
    <row r="436" spans="1:17" x14ac:dyDescent="0.3">
      <c r="A436" t="s">
        <v>4088</v>
      </c>
      <c r="B436" t="b">
        <v>1</v>
      </c>
      <c r="C436" t="s">
        <v>1818</v>
      </c>
      <c r="D436" t="b">
        <v>1</v>
      </c>
      <c r="E436" t="s">
        <v>4662</v>
      </c>
      <c r="F436" t="s">
        <v>3499</v>
      </c>
      <c r="G436" t="s">
        <v>2941</v>
      </c>
      <c r="H436" t="b">
        <v>0</v>
      </c>
      <c r="J436"/>
      <c r="K436"/>
      <c r="L436"/>
      <c r="O436">
        <v>2022</v>
      </c>
      <c r="P436">
        <v>1</v>
      </c>
      <c r="Q436" t="s">
        <v>2320</v>
      </c>
    </row>
    <row r="437" spans="1:17" x14ac:dyDescent="0.3">
      <c r="A437" t="s">
        <v>4089</v>
      </c>
      <c r="B437" t="b">
        <v>1</v>
      </c>
      <c r="C437" t="s">
        <v>1802</v>
      </c>
      <c r="D437" t="b">
        <v>0</v>
      </c>
      <c r="E437" t="s">
        <v>4663</v>
      </c>
      <c r="F437" t="s">
        <v>3461</v>
      </c>
      <c r="G437" t="s">
        <v>5027</v>
      </c>
      <c r="J437"/>
      <c r="K437"/>
      <c r="L437"/>
      <c r="O437">
        <v>2023</v>
      </c>
      <c r="P437">
        <v>1</v>
      </c>
      <c r="Q437" t="s">
        <v>2273</v>
      </c>
    </row>
    <row r="438" spans="1:17" x14ac:dyDescent="0.3">
      <c r="A438" t="s">
        <v>4090</v>
      </c>
      <c r="B438" t="b">
        <v>1</v>
      </c>
      <c r="C438" t="s">
        <v>709</v>
      </c>
      <c r="D438" t="b">
        <v>0</v>
      </c>
      <c r="E438" t="s">
        <v>4665</v>
      </c>
      <c r="F438" t="s">
        <v>3500</v>
      </c>
      <c r="G438" t="s">
        <v>2942</v>
      </c>
      <c r="J438"/>
      <c r="K438"/>
      <c r="L438"/>
      <c r="O438">
        <v>2022</v>
      </c>
      <c r="P438">
        <v>2</v>
      </c>
      <c r="Q438" t="s">
        <v>2321</v>
      </c>
    </row>
    <row r="439" spans="1:17" x14ac:dyDescent="0.3">
      <c r="A439" t="s">
        <v>5280</v>
      </c>
      <c r="B439" t="b">
        <v>1</v>
      </c>
      <c r="C439" t="s">
        <v>524</v>
      </c>
      <c r="D439" t="b">
        <v>1</v>
      </c>
      <c r="E439" t="s">
        <v>4666</v>
      </c>
      <c r="F439" t="s">
        <v>3463</v>
      </c>
      <c r="G439" t="s">
        <v>5028</v>
      </c>
      <c r="H439" t="b">
        <v>1</v>
      </c>
      <c r="I439" t="s">
        <v>5390</v>
      </c>
      <c r="J439" s="7">
        <v>3</v>
      </c>
      <c r="K439" s="7" t="s">
        <v>5471</v>
      </c>
      <c r="O439">
        <v>2023</v>
      </c>
      <c r="P439">
        <v>2</v>
      </c>
      <c r="Q439" t="s">
        <v>2275</v>
      </c>
    </row>
    <row r="440" spans="1:17" x14ac:dyDescent="0.3">
      <c r="A440" t="s">
        <v>4091</v>
      </c>
      <c r="B440" t="b">
        <v>1</v>
      </c>
      <c r="C440" s="40" t="s">
        <v>680</v>
      </c>
      <c r="D440" t="b">
        <v>1</v>
      </c>
      <c r="E440" t="s">
        <v>4667</v>
      </c>
      <c r="F440" t="s">
        <v>3501</v>
      </c>
      <c r="G440" t="s">
        <v>2943</v>
      </c>
      <c r="H440" t="b">
        <v>1</v>
      </c>
      <c r="I440" t="s">
        <v>5392</v>
      </c>
      <c r="J440" s="7">
        <v>1</v>
      </c>
      <c r="K440" s="7" t="s">
        <v>5472</v>
      </c>
      <c r="L440" s="7" t="s">
        <v>5407</v>
      </c>
      <c r="M440" t="b">
        <v>1</v>
      </c>
      <c r="O440">
        <v>2022</v>
      </c>
      <c r="P440">
        <v>38</v>
      </c>
      <c r="Q440" t="s">
        <v>2322</v>
      </c>
    </row>
    <row r="441" spans="1:17" x14ac:dyDescent="0.3">
      <c r="A441" t="s">
        <v>4092</v>
      </c>
      <c r="B441" t="b">
        <v>1</v>
      </c>
      <c r="C441" t="s">
        <v>550</v>
      </c>
      <c r="D441" t="b">
        <v>1</v>
      </c>
      <c r="E441" t="s">
        <v>4666</v>
      </c>
      <c r="F441" t="s">
        <v>3465</v>
      </c>
      <c r="G441" t="s">
        <v>2900</v>
      </c>
      <c r="H441" t="b">
        <v>0</v>
      </c>
      <c r="I441" t="s">
        <v>5390</v>
      </c>
      <c r="O441">
        <v>2023</v>
      </c>
      <c r="P441">
        <v>9</v>
      </c>
      <c r="Q441" t="s">
        <v>2277</v>
      </c>
    </row>
    <row r="442" spans="1:17" x14ac:dyDescent="0.3">
      <c r="A442" t="s">
        <v>4093</v>
      </c>
      <c r="B442" t="b">
        <v>1</v>
      </c>
      <c r="C442" t="s">
        <v>464</v>
      </c>
      <c r="D442" t="b">
        <v>1</v>
      </c>
      <c r="E442" t="s">
        <v>4669</v>
      </c>
      <c r="F442" t="s">
        <v>3502</v>
      </c>
      <c r="G442" t="s">
        <v>2944</v>
      </c>
      <c r="H442" t="b">
        <v>1</v>
      </c>
      <c r="I442" t="s">
        <v>5393</v>
      </c>
      <c r="J442" s="7">
        <v>3</v>
      </c>
      <c r="K442" s="7" t="s">
        <v>5407</v>
      </c>
      <c r="L442" s="7" t="s">
        <v>5407</v>
      </c>
      <c r="M442" t="b">
        <v>1</v>
      </c>
      <c r="O442">
        <v>2022</v>
      </c>
      <c r="P442">
        <v>6</v>
      </c>
      <c r="Q442" t="s">
        <v>2323</v>
      </c>
    </row>
    <row r="443" spans="1:17" x14ac:dyDescent="0.3">
      <c r="A443" t="s">
        <v>4094</v>
      </c>
      <c r="B443" t="b">
        <v>1</v>
      </c>
      <c r="C443" t="s">
        <v>1819</v>
      </c>
      <c r="D443" t="b">
        <v>0</v>
      </c>
      <c r="E443" t="s">
        <v>4670</v>
      </c>
      <c r="F443" t="s">
        <v>785</v>
      </c>
      <c r="G443" t="s">
        <v>2945</v>
      </c>
      <c r="J443"/>
      <c r="K443"/>
      <c r="L443"/>
      <c r="O443">
        <v>2022</v>
      </c>
      <c r="P443">
        <v>2</v>
      </c>
      <c r="Q443" t="s">
        <v>2324</v>
      </c>
    </row>
    <row r="444" spans="1:17" x14ac:dyDescent="0.3">
      <c r="A444" t="s">
        <v>4095</v>
      </c>
      <c r="B444" t="b">
        <v>1</v>
      </c>
      <c r="C444" t="s">
        <v>750</v>
      </c>
      <c r="D444" t="b">
        <v>1</v>
      </c>
      <c r="E444" t="s">
        <v>4672</v>
      </c>
      <c r="F444" t="s">
        <v>3503</v>
      </c>
      <c r="G444" t="s">
        <v>2946</v>
      </c>
      <c r="H444" t="b">
        <v>1</v>
      </c>
      <c r="I444" t="s">
        <v>5392</v>
      </c>
      <c r="J444" s="7">
        <v>1</v>
      </c>
      <c r="K444" s="7" t="s">
        <v>5483</v>
      </c>
      <c r="L444" s="7" t="s">
        <v>5596</v>
      </c>
      <c r="M444" t="b">
        <v>1</v>
      </c>
      <c r="O444">
        <v>2022</v>
      </c>
      <c r="P444">
        <v>4</v>
      </c>
      <c r="Q444" t="s">
        <v>2325</v>
      </c>
    </row>
    <row r="445" spans="1:17" x14ac:dyDescent="0.3">
      <c r="A445" t="s">
        <v>4096</v>
      </c>
      <c r="B445" t="b">
        <v>1</v>
      </c>
      <c r="C445" t="s">
        <v>1804</v>
      </c>
      <c r="D445" t="b">
        <v>0</v>
      </c>
      <c r="E445" t="s">
        <v>4673</v>
      </c>
      <c r="F445" t="s">
        <v>785</v>
      </c>
      <c r="G445" t="s">
        <v>2903</v>
      </c>
      <c r="J445"/>
      <c r="K445"/>
      <c r="L445"/>
      <c r="O445">
        <v>2023</v>
      </c>
      <c r="P445">
        <v>1</v>
      </c>
      <c r="Q445" t="s">
        <v>2280</v>
      </c>
    </row>
    <row r="446" spans="1:17" x14ac:dyDescent="0.3">
      <c r="A446" t="s">
        <v>4097</v>
      </c>
      <c r="B446" t="b">
        <v>1</v>
      </c>
      <c r="C446" t="s">
        <v>593</v>
      </c>
      <c r="D446" t="b">
        <v>0</v>
      </c>
      <c r="E446" t="s">
        <v>4674</v>
      </c>
      <c r="F446" t="s">
        <v>3539</v>
      </c>
      <c r="G446" t="s">
        <v>5030</v>
      </c>
      <c r="J446"/>
      <c r="K446"/>
      <c r="L446"/>
      <c r="O446">
        <v>2022</v>
      </c>
      <c r="P446">
        <v>10</v>
      </c>
      <c r="Q446" t="s">
        <v>2382</v>
      </c>
    </row>
    <row r="447" spans="1:17" x14ac:dyDescent="0.3">
      <c r="A447" t="s">
        <v>4098</v>
      </c>
      <c r="B447" t="b">
        <v>1</v>
      </c>
      <c r="C447" t="s">
        <v>687</v>
      </c>
      <c r="D447" t="b">
        <v>0</v>
      </c>
      <c r="E447" t="s">
        <v>4675</v>
      </c>
      <c r="F447" t="s">
        <v>810</v>
      </c>
      <c r="G447" t="s">
        <v>5031</v>
      </c>
      <c r="J447"/>
      <c r="K447"/>
      <c r="L447"/>
      <c r="O447">
        <v>2022</v>
      </c>
      <c r="P447">
        <v>0</v>
      </c>
      <c r="Q447" t="s">
        <v>2326</v>
      </c>
    </row>
    <row r="448" spans="1:17" x14ac:dyDescent="0.3">
      <c r="A448" t="s">
        <v>5281</v>
      </c>
      <c r="B448" t="b">
        <v>1</v>
      </c>
      <c r="C448" t="s">
        <v>499</v>
      </c>
      <c r="D448" t="b">
        <v>0</v>
      </c>
      <c r="E448" t="s">
        <v>4677</v>
      </c>
      <c r="F448" t="s">
        <v>3504</v>
      </c>
      <c r="G448" t="s">
        <v>2947</v>
      </c>
      <c r="J448"/>
      <c r="K448"/>
      <c r="L448"/>
      <c r="O448">
        <v>2022</v>
      </c>
      <c r="P448">
        <v>2</v>
      </c>
      <c r="Q448" t="s">
        <v>2327</v>
      </c>
    </row>
    <row r="449" spans="1:17" x14ac:dyDescent="0.3">
      <c r="A449" t="s">
        <v>4099</v>
      </c>
      <c r="B449" t="b">
        <v>1</v>
      </c>
      <c r="C449" t="s">
        <v>511</v>
      </c>
      <c r="D449" t="b">
        <v>0</v>
      </c>
      <c r="E449" t="s">
        <v>4678</v>
      </c>
      <c r="F449" t="s">
        <v>3505</v>
      </c>
      <c r="G449" t="s">
        <v>2948</v>
      </c>
      <c r="J449"/>
      <c r="K449"/>
      <c r="L449"/>
      <c r="O449">
        <v>2022</v>
      </c>
      <c r="P449">
        <v>7</v>
      </c>
      <c r="Q449" t="s">
        <v>2328</v>
      </c>
    </row>
    <row r="450" spans="1:17" x14ac:dyDescent="0.3">
      <c r="A450" t="s">
        <v>5282</v>
      </c>
      <c r="B450" t="b">
        <v>1</v>
      </c>
      <c r="C450" t="s">
        <v>644</v>
      </c>
      <c r="D450" t="b">
        <v>0</v>
      </c>
      <c r="E450" t="s">
        <v>4680</v>
      </c>
      <c r="F450" t="s">
        <v>785</v>
      </c>
      <c r="G450" t="s">
        <v>2949</v>
      </c>
      <c r="J450"/>
      <c r="K450"/>
      <c r="L450"/>
      <c r="O450">
        <v>2022</v>
      </c>
      <c r="P450">
        <v>0</v>
      </c>
      <c r="Q450" t="s">
        <v>2329</v>
      </c>
    </row>
    <row r="451" spans="1:17" x14ac:dyDescent="0.3">
      <c r="A451" t="s">
        <v>4100</v>
      </c>
      <c r="B451" t="b">
        <v>1</v>
      </c>
      <c r="C451" t="s">
        <v>472</v>
      </c>
      <c r="D451" t="b">
        <v>0</v>
      </c>
      <c r="E451" t="s">
        <v>4684</v>
      </c>
      <c r="F451" t="s">
        <v>3474</v>
      </c>
      <c r="G451" t="s">
        <v>2912</v>
      </c>
      <c r="J451"/>
      <c r="K451"/>
      <c r="L451"/>
      <c r="O451">
        <v>2023</v>
      </c>
      <c r="P451">
        <v>19</v>
      </c>
      <c r="Q451" t="s">
        <v>2289</v>
      </c>
    </row>
    <row r="452" spans="1:17" x14ac:dyDescent="0.3">
      <c r="A452" t="s">
        <v>4101</v>
      </c>
      <c r="B452" t="b">
        <v>1</v>
      </c>
      <c r="C452" t="s">
        <v>1806</v>
      </c>
      <c r="D452" t="b">
        <v>1</v>
      </c>
      <c r="E452" t="s">
        <v>4687</v>
      </c>
      <c r="F452" t="s">
        <v>3476</v>
      </c>
      <c r="G452" t="s">
        <v>2915</v>
      </c>
      <c r="H452" t="b">
        <v>0</v>
      </c>
      <c r="J452"/>
      <c r="K452"/>
      <c r="L452"/>
      <c r="O452">
        <v>2023</v>
      </c>
      <c r="P452">
        <v>4</v>
      </c>
      <c r="Q452" t="s">
        <v>2292</v>
      </c>
    </row>
    <row r="453" spans="1:17" x14ac:dyDescent="0.3">
      <c r="A453" t="s">
        <v>4102</v>
      </c>
      <c r="B453" t="b">
        <v>1</v>
      </c>
      <c r="C453" t="s">
        <v>665</v>
      </c>
      <c r="D453" t="b">
        <v>0</v>
      </c>
      <c r="E453" t="s">
        <v>4688</v>
      </c>
      <c r="F453" t="s">
        <v>785</v>
      </c>
      <c r="G453" t="s">
        <v>2916</v>
      </c>
      <c r="J453"/>
      <c r="K453"/>
      <c r="L453"/>
      <c r="O453">
        <v>2023</v>
      </c>
      <c r="P453">
        <v>5</v>
      </c>
      <c r="Q453" t="s">
        <v>2293</v>
      </c>
    </row>
    <row r="454" spans="1:17" x14ac:dyDescent="0.3">
      <c r="A454" t="s">
        <v>5283</v>
      </c>
      <c r="B454" t="b">
        <v>1</v>
      </c>
      <c r="C454" t="s">
        <v>1807</v>
      </c>
      <c r="D454" t="b">
        <v>1</v>
      </c>
      <c r="E454" t="s">
        <v>4689</v>
      </c>
      <c r="F454" t="s">
        <v>3477</v>
      </c>
      <c r="G454" t="s">
        <v>2917</v>
      </c>
      <c r="H454" t="b">
        <v>1</v>
      </c>
      <c r="I454" t="s">
        <v>5389</v>
      </c>
      <c r="J454" s="7">
        <v>3</v>
      </c>
      <c r="K454" s="7" t="s">
        <v>5410</v>
      </c>
      <c r="O454">
        <v>2023</v>
      </c>
      <c r="P454">
        <v>0</v>
      </c>
      <c r="Q454" t="s">
        <v>2294</v>
      </c>
    </row>
    <row r="455" spans="1:17" x14ac:dyDescent="0.3">
      <c r="A455" t="s">
        <v>4103</v>
      </c>
      <c r="B455" t="b">
        <v>1</v>
      </c>
      <c r="C455" t="s">
        <v>1808</v>
      </c>
      <c r="D455" t="b">
        <v>1</v>
      </c>
      <c r="E455" t="s">
        <v>4690</v>
      </c>
      <c r="F455" t="s">
        <v>3478</v>
      </c>
      <c r="G455" t="s">
        <v>2918</v>
      </c>
      <c r="H455" t="b">
        <v>1</v>
      </c>
      <c r="J455" s="7">
        <v>1</v>
      </c>
      <c r="M455" t="b">
        <v>1</v>
      </c>
      <c r="O455">
        <v>2023</v>
      </c>
      <c r="P455">
        <v>1</v>
      </c>
      <c r="Q455" t="s">
        <v>2295</v>
      </c>
    </row>
    <row r="456" spans="1:17" x14ac:dyDescent="0.3">
      <c r="A456" t="s">
        <v>4104</v>
      </c>
      <c r="B456" t="b">
        <v>1</v>
      </c>
      <c r="C456" t="s">
        <v>719</v>
      </c>
      <c r="D456" t="b">
        <v>1</v>
      </c>
      <c r="E456" t="s">
        <v>4691</v>
      </c>
      <c r="F456" t="s">
        <v>785</v>
      </c>
      <c r="G456" t="s">
        <v>2950</v>
      </c>
      <c r="H456" t="b">
        <v>1</v>
      </c>
      <c r="I456" t="s">
        <v>5402</v>
      </c>
      <c r="J456" s="7">
        <v>1</v>
      </c>
      <c r="K456" s="7" t="s">
        <v>5473</v>
      </c>
      <c r="L456" s="7" t="s">
        <v>5596</v>
      </c>
      <c r="M456" t="b">
        <v>1</v>
      </c>
      <c r="O456">
        <v>2022</v>
      </c>
      <c r="P456">
        <v>3</v>
      </c>
      <c r="Q456" t="s">
        <v>2331</v>
      </c>
    </row>
    <row r="457" spans="1:17" x14ac:dyDescent="0.3">
      <c r="A457" t="s">
        <v>4105</v>
      </c>
      <c r="B457" t="b">
        <v>1</v>
      </c>
      <c r="C457" t="s">
        <v>1820</v>
      </c>
      <c r="D457" t="b">
        <v>0</v>
      </c>
      <c r="E457" t="s">
        <v>4692</v>
      </c>
      <c r="F457" t="s">
        <v>785</v>
      </c>
      <c r="G457" t="s">
        <v>2951</v>
      </c>
      <c r="J457"/>
      <c r="K457"/>
      <c r="L457"/>
      <c r="O457">
        <v>2022</v>
      </c>
      <c r="P457">
        <v>8</v>
      </c>
      <c r="Q457" t="s">
        <v>2332</v>
      </c>
    </row>
    <row r="458" spans="1:17" x14ac:dyDescent="0.3">
      <c r="A458" t="s">
        <v>4106</v>
      </c>
      <c r="B458" t="b">
        <v>1</v>
      </c>
      <c r="C458" t="s">
        <v>766</v>
      </c>
      <c r="D458" t="b">
        <v>0</v>
      </c>
      <c r="E458" t="s">
        <v>4693</v>
      </c>
      <c r="F458" t="s">
        <v>3507</v>
      </c>
      <c r="G458" t="s">
        <v>5033</v>
      </c>
      <c r="J458"/>
      <c r="K458"/>
      <c r="L458"/>
      <c r="O458">
        <v>2022</v>
      </c>
      <c r="P458">
        <v>1</v>
      </c>
      <c r="Q458" t="s">
        <v>2333</v>
      </c>
    </row>
    <row r="459" spans="1:17" x14ac:dyDescent="0.3">
      <c r="A459" t="s">
        <v>4107</v>
      </c>
      <c r="B459" t="b">
        <v>1</v>
      </c>
      <c r="C459" t="s">
        <v>558</v>
      </c>
      <c r="D459" t="b">
        <v>0</v>
      </c>
      <c r="E459" t="s">
        <v>4694</v>
      </c>
      <c r="F459" t="s">
        <v>785</v>
      </c>
      <c r="G459" t="s">
        <v>2952</v>
      </c>
      <c r="J459"/>
      <c r="K459"/>
      <c r="L459"/>
      <c r="O459">
        <v>2022</v>
      </c>
      <c r="P459">
        <v>2</v>
      </c>
      <c r="Q459" t="s">
        <v>2334</v>
      </c>
    </row>
    <row r="460" spans="1:17" x14ac:dyDescent="0.3">
      <c r="A460" t="s">
        <v>4108</v>
      </c>
      <c r="B460" t="b">
        <v>1</v>
      </c>
      <c r="C460" t="s">
        <v>704</v>
      </c>
      <c r="D460" t="b">
        <v>0</v>
      </c>
      <c r="E460" t="s">
        <v>4695</v>
      </c>
      <c r="F460" t="s">
        <v>3508</v>
      </c>
      <c r="G460" t="s">
        <v>5034</v>
      </c>
      <c r="J460"/>
      <c r="K460"/>
      <c r="L460"/>
      <c r="O460">
        <v>2022</v>
      </c>
      <c r="P460">
        <v>1</v>
      </c>
      <c r="Q460" t="s">
        <v>2335</v>
      </c>
    </row>
    <row r="461" spans="1:17" x14ac:dyDescent="0.3">
      <c r="A461" t="s">
        <v>4109</v>
      </c>
      <c r="B461" t="b">
        <v>1</v>
      </c>
      <c r="C461" t="s">
        <v>1821</v>
      </c>
      <c r="D461" t="b">
        <v>0</v>
      </c>
      <c r="E461" t="s">
        <v>4696</v>
      </c>
      <c r="F461" t="s">
        <v>3509</v>
      </c>
      <c r="G461" t="s">
        <v>5035</v>
      </c>
      <c r="J461"/>
      <c r="K461"/>
      <c r="L461"/>
      <c r="O461">
        <v>2022</v>
      </c>
      <c r="P461">
        <v>0</v>
      </c>
      <c r="Q461" t="s">
        <v>2336</v>
      </c>
    </row>
    <row r="462" spans="1:17" x14ac:dyDescent="0.3">
      <c r="A462" t="s">
        <v>4110</v>
      </c>
      <c r="B462" t="b">
        <v>1</v>
      </c>
      <c r="C462" t="s">
        <v>445</v>
      </c>
      <c r="D462" t="b">
        <v>1</v>
      </c>
      <c r="E462" t="s">
        <v>4697</v>
      </c>
      <c r="F462" t="s">
        <v>3510</v>
      </c>
      <c r="G462" s="21" t="s">
        <v>2953</v>
      </c>
      <c r="H462" t="b">
        <v>0</v>
      </c>
      <c r="J462"/>
      <c r="K462"/>
      <c r="L462"/>
      <c r="O462">
        <v>2022</v>
      </c>
      <c r="P462">
        <v>5</v>
      </c>
      <c r="Q462" t="s">
        <v>2337</v>
      </c>
    </row>
    <row r="463" spans="1:17" x14ac:dyDescent="0.3">
      <c r="A463" t="s">
        <v>4111</v>
      </c>
      <c r="B463" t="b">
        <v>1</v>
      </c>
      <c r="C463" t="s">
        <v>725</v>
      </c>
      <c r="D463" t="b">
        <v>0</v>
      </c>
      <c r="E463" t="s">
        <v>4699</v>
      </c>
      <c r="F463" t="s">
        <v>3511</v>
      </c>
      <c r="G463" t="s">
        <v>2954</v>
      </c>
      <c r="J463"/>
      <c r="K463"/>
      <c r="L463"/>
      <c r="O463">
        <v>2022</v>
      </c>
      <c r="P463">
        <v>6</v>
      </c>
      <c r="Q463" t="s">
        <v>2338</v>
      </c>
    </row>
    <row r="464" spans="1:17" x14ac:dyDescent="0.3">
      <c r="A464" t="s">
        <v>4112</v>
      </c>
      <c r="B464" t="b">
        <v>0</v>
      </c>
      <c r="C464" t="s">
        <v>1822</v>
      </c>
      <c r="E464" t="s">
        <v>785</v>
      </c>
      <c r="F464" t="s">
        <v>785</v>
      </c>
      <c r="G464" t="s">
        <v>2955</v>
      </c>
      <c r="J464"/>
      <c r="K464"/>
      <c r="L464"/>
      <c r="O464">
        <v>2022</v>
      </c>
      <c r="P464">
        <v>0</v>
      </c>
      <c r="Q464" t="s">
        <v>2339</v>
      </c>
    </row>
    <row r="465" spans="1:17" x14ac:dyDescent="0.3">
      <c r="A465" t="s">
        <v>4113</v>
      </c>
      <c r="B465" t="b">
        <v>1</v>
      </c>
      <c r="C465" t="s">
        <v>1809</v>
      </c>
      <c r="D465" t="b">
        <v>0</v>
      </c>
      <c r="E465" t="s">
        <v>4700</v>
      </c>
      <c r="F465" t="s">
        <v>3480</v>
      </c>
      <c r="G465" t="s">
        <v>5036</v>
      </c>
      <c r="J465"/>
      <c r="K465"/>
      <c r="L465"/>
      <c r="O465">
        <v>2023</v>
      </c>
      <c r="P465">
        <v>1</v>
      </c>
      <c r="Q465" t="s">
        <v>2297</v>
      </c>
    </row>
    <row r="466" spans="1:17" x14ac:dyDescent="0.3">
      <c r="A466" t="s">
        <v>4114</v>
      </c>
      <c r="B466" t="b">
        <v>1</v>
      </c>
      <c r="C466" t="s">
        <v>1823</v>
      </c>
      <c r="D466" t="b">
        <v>0</v>
      </c>
      <c r="E466" t="s">
        <v>4701</v>
      </c>
      <c r="F466" t="s">
        <v>785</v>
      </c>
      <c r="G466" t="s">
        <v>2956</v>
      </c>
      <c r="J466"/>
      <c r="K466"/>
      <c r="L466"/>
      <c r="O466">
        <v>2022</v>
      </c>
      <c r="P466">
        <v>2</v>
      </c>
      <c r="Q466" t="s">
        <v>2340</v>
      </c>
    </row>
    <row r="467" spans="1:17" x14ac:dyDescent="0.3">
      <c r="A467" t="s">
        <v>5284</v>
      </c>
      <c r="B467" t="b">
        <v>1</v>
      </c>
      <c r="C467" t="s">
        <v>448</v>
      </c>
      <c r="D467" t="b">
        <v>1</v>
      </c>
      <c r="E467" t="s">
        <v>4702</v>
      </c>
      <c r="F467" t="s">
        <v>3512</v>
      </c>
      <c r="G467" t="s">
        <v>2957</v>
      </c>
      <c r="H467" t="b">
        <v>0</v>
      </c>
      <c r="J467"/>
      <c r="K467"/>
      <c r="L467"/>
      <c r="O467">
        <v>2022</v>
      </c>
      <c r="P467">
        <v>1</v>
      </c>
      <c r="Q467" t="s">
        <v>2341</v>
      </c>
    </row>
    <row r="468" spans="1:17" x14ac:dyDescent="0.3">
      <c r="A468" t="s">
        <v>4115</v>
      </c>
      <c r="B468" t="b">
        <v>1</v>
      </c>
      <c r="C468" t="s">
        <v>736</v>
      </c>
      <c r="D468" t="b">
        <v>0</v>
      </c>
      <c r="E468" t="s">
        <v>4703</v>
      </c>
      <c r="F468" t="s">
        <v>3550</v>
      </c>
      <c r="G468" t="s">
        <v>3007</v>
      </c>
      <c r="J468"/>
      <c r="K468"/>
      <c r="L468"/>
      <c r="O468">
        <v>2022</v>
      </c>
      <c r="P468">
        <v>5</v>
      </c>
      <c r="Q468" t="s">
        <v>2398</v>
      </c>
    </row>
    <row r="469" spans="1:17" x14ac:dyDescent="0.3">
      <c r="A469" t="s">
        <v>5285</v>
      </c>
      <c r="B469" t="b">
        <v>1</v>
      </c>
      <c r="C469" t="s">
        <v>591</v>
      </c>
      <c r="D469" t="b">
        <v>0</v>
      </c>
      <c r="E469" t="s">
        <v>4706</v>
      </c>
      <c r="F469" t="s">
        <v>3513</v>
      </c>
      <c r="G469" t="s">
        <v>5037</v>
      </c>
      <c r="J469"/>
      <c r="K469"/>
      <c r="L469"/>
      <c r="O469">
        <v>2022</v>
      </c>
      <c r="P469">
        <v>2</v>
      </c>
      <c r="Q469" t="s">
        <v>2342</v>
      </c>
    </row>
    <row r="470" spans="1:17" x14ac:dyDescent="0.3">
      <c r="A470" t="s">
        <v>5286</v>
      </c>
      <c r="B470" t="b">
        <v>1</v>
      </c>
      <c r="C470" t="s">
        <v>422</v>
      </c>
      <c r="D470" t="b">
        <v>1</v>
      </c>
      <c r="E470" t="s">
        <v>4707</v>
      </c>
      <c r="F470" t="s">
        <v>786</v>
      </c>
      <c r="G470" t="s">
        <v>2958</v>
      </c>
      <c r="H470" t="b">
        <v>1</v>
      </c>
      <c r="I470" t="s">
        <v>5392</v>
      </c>
      <c r="J470" s="7">
        <v>1</v>
      </c>
      <c r="K470" s="7" t="s">
        <v>5660</v>
      </c>
      <c r="L470" s="7" t="s">
        <v>5595</v>
      </c>
      <c r="M470" t="b">
        <v>1</v>
      </c>
      <c r="O470">
        <v>2022</v>
      </c>
      <c r="P470">
        <v>2</v>
      </c>
      <c r="Q470" t="s">
        <v>2343</v>
      </c>
    </row>
    <row r="471" spans="1:17" x14ac:dyDescent="0.3">
      <c r="A471" t="s">
        <v>4116</v>
      </c>
      <c r="B471" t="b">
        <v>1</v>
      </c>
      <c r="C471" t="s">
        <v>482</v>
      </c>
      <c r="D471" t="b">
        <v>0</v>
      </c>
      <c r="E471" t="s">
        <v>4711</v>
      </c>
      <c r="F471" t="s">
        <v>785</v>
      </c>
      <c r="G471" t="s">
        <v>2959</v>
      </c>
      <c r="J471"/>
      <c r="K471"/>
      <c r="L471"/>
      <c r="O471">
        <v>2022</v>
      </c>
      <c r="P471">
        <v>6</v>
      </c>
      <c r="Q471" t="s">
        <v>2344</v>
      </c>
    </row>
    <row r="472" spans="1:17" x14ac:dyDescent="0.3">
      <c r="A472" t="s">
        <v>4117</v>
      </c>
      <c r="B472" t="b">
        <v>1</v>
      </c>
      <c r="C472" t="s">
        <v>468</v>
      </c>
      <c r="D472" t="b">
        <v>0</v>
      </c>
      <c r="E472" t="s">
        <v>4712</v>
      </c>
      <c r="F472" t="s">
        <v>3514</v>
      </c>
      <c r="G472" t="s">
        <v>2960</v>
      </c>
      <c r="J472"/>
      <c r="K472"/>
      <c r="L472"/>
      <c r="O472">
        <v>2022</v>
      </c>
      <c r="P472">
        <v>2</v>
      </c>
      <c r="Q472" t="s">
        <v>2345</v>
      </c>
    </row>
    <row r="473" spans="1:17" x14ac:dyDescent="0.3">
      <c r="A473" t="s">
        <v>4118</v>
      </c>
      <c r="B473" t="b">
        <v>1</v>
      </c>
      <c r="C473" s="40" t="s">
        <v>701</v>
      </c>
      <c r="D473" t="b">
        <v>1</v>
      </c>
      <c r="E473" t="s">
        <v>4713</v>
      </c>
      <c r="F473" t="s">
        <v>3515</v>
      </c>
      <c r="G473" t="s">
        <v>2961</v>
      </c>
      <c r="H473" t="b">
        <v>1</v>
      </c>
      <c r="I473" t="s">
        <v>5388</v>
      </c>
      <c r="J473" s="7">
        <v>1</v>
      </c>
      <c r="K473" s="7" t="s">
        <v>5648</v>
      </c>
      <c r="L473" s="7" t="s">
        <v>5445</v>
      </c>
      <c r="M473" t="b">
        <v>1</v>
      </c>
      <c r="O473">
        <v>2022</v>
      </c>
      <c r="P473">
        <v>22</v>
      </c>
      <c r="Q473" t="s">
        <v>2346</v>
      </c>
    </row>
    <row r="474" spans="1:17" x14ac:dyDescent="0.3">
      <c r="A474" t="s">
        <v>4119</v>
      </c>
      <c r="B474" t="b">
        <v>1</v>
      </c>
      <c r="C474" t="s">
        <v>570</v>
      </c>
      <c r="D474" t="b">
        <v>0</v>
      </c>
      <c r="E474" t="s">
        <v>4714</v>
      </c>
      <c r="F474" t="s">
        <v>3516</v>
      </c>
      <c r="G474" t="s">
        <v>2962</v>
      </c>
      <c r="J474"/>
      <c r="K474"/>
      <c r="L474"/>
      <c r="O474">
        <v>2022</v>
      </c>
      <c r="P474">
        <v>9</v>
      </c>
      <c r="Q474" t="s">
        <v>2347</v>
      </c>
    </row>
    <row r="475" spans="1:17" x14ac:dyDescent="0.3">
      <c r="A475" t="s">
        <v>4120</v>
      </c>
      <c r="B475" t="b">
        <v>1</v>
      </c>
      <c r="C475" s="40" t="s">
        <v>1842</v>
      </c>
      <c r="D475" t="b">
        <v>1</v>
      </c>
      <c r="E475" t="s">
        <v>4715</v>
      </c>
      <c r="F475" t="s">
        <v>3552</v>
      </c>
      <c r="G475" t="s">
        <v>3009</v>
      </c>
      <c r="H475" t="b">
        <v>1</v>
      </c>
      <c r="I475" t="s">
        <v>5390</v>
      </c>
      <c r="J475" s="7">
        <v>1</v>
      </c>
      <c r="K475" s="7" t="s">
        <v>5407</v>
      </c>
      <c r="L475" s="7" t="s">
        <v>5407</v>
      </c>
      <c r="M475" t="b">
        <v>1</v>
      </c>
      <c r="O475">
        <v>2022</v>
      </c>
      <c r="P475">
        <v>21</v>
      </c>
      <c r="Q475" t="s">
        <v>2400</v>
      </c>
    </row>
    <row r="476" spans="1:17" x14ac:dyDescent="0.3">
      <c r="A476" t="s">
        <v>4121</v>
      </c>
      <c r="B476" t="b">
        <v>1</v>
      </c>
      <c r="C476" t="s">
        <v>1843</v>
      </c>
      <c r="D476" t="b">
        <v>1</v>
      </c>
      <c r="E476" t="s">
        <v>4716</v>
      </c>
      <c r="F476" t="s">
        <v>3553</v>
      </c>
      <c r="G476" t="s">
        <v>3010</v>
      </c>
      <c r="H476" t="b">
        <v>0</v>
      </c>
      <c r="J476"/>
      <c r="K476"/>
      <c r="L476"/>
      <c r="O476">
        <v>2022</v>
      </c>
      <c r="P476">
        <v>3</v>
      </c>
      <c r="Q476" t="s">
        <v>2401</v>
      </c>
    </row>
    <row r="477" spans="1:17" x14ac:dyDescent="0.3">
      <c r="A477" t="s">
        <v>4122</v>
      </c>
      <c r="B477" t="b">
        <v>1</v>
      </c>
      <c r="C477" t="s">
        <v>495</v>
      </c>
      <c r="D477" t="b">
        <v>0</v>
      </c>
      <c r="E477" t="s">
        <v>4718</v>
      </c>
      <c r="F477" t="s">
        <v>785</v>
      </c>
      <c r="G477" t="s">
        <v>3046</v>
      </c>
      <c r="J477"/>
      <c r="K477"/>
      <c r="L477"/>
      <c r="O477">
        <v>2021</v>
      </c>
      <c r="P477">
        <v>5</v>
      </c>
      <c r="Q477" t="s">
        <v>2445</v>
      </c>
    </row>
    <row r="478" spans="1:17" x14ac:dyDescent="0.3">
      <c r="A478" t="s">
        <v>4123</v>
      </c>
      <c r="B478" t="b">
        <v>1</v>
      </c>
      <c r="C478" t="s">
        <v>1824</v>
      </c>
      <c r="D478" t="b">
        <v>0</v>
      </c>
      <c r="E478" t="s">
        <v>4719</v>
      </c>
      <c r="F478" t="s">
        <v>785</v>
      </c>
      <c r="G478" t="s">
        <v>2965</v>
      </c>
      <c r="J478"/>
      <c r="K478"/>
      <c r="L478"/>
      <c r="O478">
        <v>2022</v>
      </c>
      <c r="P478">
        <v>0</v>
      </c>
      <c r="Q478" t="s">
        <v>2350</v>
      </c>
    </row>
    <row r="479" spans="1:17" x14ac:dyDescent="0.3">
      <c r="A479" t="s">
        <v>4124</v>
      </c>
      <c r="B479" t="b">
        <v>1</v>
      </c>
      <c r="C479" t="s">
        <v>436</v>
      </c>
      <c r="D479" t="b">
        <v>0</v>
      </c>
      <c r="E479" t="s">
        <v>4720</v>
      </c>
      <c r="F479" t="s">
        <v>3554</v>
      </c>
      <c r="G479" t="s">
        <v>3011</v>
      </c>
      <c r="J479"/>
      <c r="K479"/>
      <c r="L479"/>
      <c r="O479">
        <v>2022</v>
      </c>
      <c r="P479">
        <v>1</v>
      </c>
      <c r="Q479" t="s">
        <v>2402</v>
      </c>
    </row>
    <row r="480" spans="1:17" x14ac:dyDescent="0.3">
      <c r="A480" t="s">
        <v>4125</v>
      </c>
      <c r="B480" t="b">
        <v>1</v>
      </c>
      <c r="C480" t="s">
        <v>1825</v>
      </c>
      <c r="D480" t="b">
        <v>0</v>
      </c>
      <c r="E480" t="s">
        <v>4721</v>
      </c>
      <c r="F480" t="s">
        <v>3518</v>
      </c>
      <c r="G480" t="s">
        <v>2966</v>
      </c>
      <c r="J480"/>
      <c r="K480"/>
      <c r="L480"/>
      <c r="O480">
        <v>2022</v>
      </c>
      <c r="P480">
        <v>20</v>
      </c>
      <c r="Q480" t="s">
        <v>2351</v>
      </c>
    </row>
    <row r="481" spans="1:17" x14ac:dyDescent="0.3">
      <c r="A481" t="s">
        <v>5287</v>
      </c>
      <c r="B481" t="b">
        <v>1</v>
      </c>
      <c r="C481" t="s">
        <v>1826</v>
      </c>
      <c r="D481" t="b">
        <v>0</v>
      </c>
      <c r="E481" t="s">
        <v>4722</v>
      </c>
      <c r="F481" t="s">
        <v>3519</v>
      </c>
      <c r="G481" t="s">
        <v>2967</v>
      </c>
      <c r="J481"/>
      <c r="K481"/>
      <c r="L481"/>
      <c r="O481">
        <v>2022</v>
      </c>
      <c r="P481">
        <v>0</v>
      </c>
      <c r="Q481" t="s">
        <v>2352</v>
      </c>
    </row>
    <row r="482" spans="1:17" x14ac:dyDescent="0.3">
      <c r="A482" t="s">
        <v>4126</v>
      </c>
      <c r="B482" t="b">
        <v>1</v>
      </c>
      <c r="C482" t="s">
        <v>480</v>
      </c>
      <c r="D482" t="b">
        <v>0</v>
      </c>
      <c r="E482" t="s">
        <v>4725</v>
      </c>
      <c r="F482" t="s">
        <v>785</v>
      </c>
      <c r="G482" t="s">
        <v>2970</v>
      </c>
      <c r="J482"/>
      <c r="K482"/>
      <c r="L482"/>
      <c r="O482">
        <v>2022</v>
      </c>
      <c r="P482">
        <v>2</v>
      </c>
      <c r="Q482" t="s">
        <v>2355</v>
      </c>
    </row>
    <row r="483" spans="1:17" x14ac:dyDescent="0.3">
      <c r="A483" t="s">
        <v>4127</v>
      </c>
      <c r="B483" t="b">
        <v>1</v>
      </c>
      <c r="C483" t="s">
        <v>1862</v>
      </c>
      <c r="D483" t="b">
        <v>0</v>
      </c>
      <c r="E483" t="s">
        <v>4726</v>
      </c>
      <c r="F483" t="s">
        <v>3580</v>
      </c>
      <c r="G483" t="s">
        <v>5038</v>
      </c>
      <c r="J483"/>
      <c r="K483"/>
      <c r="L483"/>
      <c r="O483">
        <v>2021</v>
      </c>
      <c r="P483">
        <v>2</v>
      </c>
      <c r="Q483" t="s">
        <v>2446</v>
      </c>
    </row>
    <row r="484" spans="1:17" x14ac:dyDescent="0.3">
      <c r="A484" t="s">
        <v>4128</v>
      </c>
      <c r="B484" t="b">
        <v>1</v>
      </c>
      <c r="C484" t="s">
        <v>651</v>
      </c>
      <c r="D484" t="b">
        <v>0</v>
      </c>
      <c r="E484" t="s">
        <v>4727</v>
      </c>
      <c r="F484" t="s">
        <v>3521</v>
      </c>
      <c r="G484" t="s">
        <v>5039</v>
      </c>
      <c r="J484"/>
      <c r="K484"/>
      <c r="L484"/>
      <c r="O484">
        <v>2022</v>
      </c>
      <c r="P484">
        <v>7</v>
      </c>
      <c r="Q484" t="s">
        <v>2356</v>
      </c>
    </row>
    <row r="485" spans="1:17" x14ac:dyDescent="0.3">
      <c r="A485" t="s">
        <v>4129</v>
      </c>
      <c r="B485" t="b">
        <v>1</v>
      </c>
      <c r="C485" t="s">
        <v>466</v>
      </c>
      <c r="D485" t="b">
        <v>1</v>
      </c>
      <c r="E485" t="s">
        <v>4729</v>
      </c>
      <c r="F485" t="s">
        <v>785</v>
      </c>
      <c r="G485" t="s">
        <v>3012</v>
      </c>
      <c r="H485" t="b">
        <v>1</v>
      </c>
      <c r="I485" t="s">
        <v>5388</v>
      </c>
      <c r="J485" s="7">
        <v>1</v>
      </c>
      <c r="M485" t="b">
        <v>1</v>
      </c>
      <c r="O485">
        <v>2022</v>
      </c>
      <c r="P485">
        <v>15</v>
      </c>
      <c r="Q485" t="s">
        <v>2403</v>
      </c>
    </row>
    <row r="486" spans="1:17" x14ac:dyDescent="0.3">
      <c r="A486" t="s">
        <v>5288</v>
      </c>
      <c r="B486" t="b">
        <v>1</v>
      </c>
      <c r="C486" t="s">
        <v>459</v>
      </c>
      <c r="D486" t="b">
        <v>0</v>
      </c>
      <c r="E486" t="s">
        <v>4730</v>
      </c>
      <c r="F486" t="s">
        <v>785</v>
      </c>
      <c r="G486" t="s">
        <v>3047</v>
      </c>
      <c r="J486"/>
      <c r="K486"/>
      <c r="L486"/>
      <c r="O486">
        <v>2021</v>
      </c>
      <c r="P486">
        <v>17</v>
      </c>
      <c r="Q486" t="s">
        <v>2447</v>
      </c>
    </row>
    <row r="487" spans="1:17" x14ac:dyDescent="0.3">
      <c r="A487" t="s">
        <v>4130</v>
      </c>
      <c r="B487" t="b">
        <v>1</v>
      </c>
      <c r="C487" t="s">
        <v>1827</v>
      </c>
      <c r="D487" t="b">
        <v>1</v>
      </c>
      <c r="E487" t="s">
        <v>4731</v>
      </c>
      <c r="F487" t="s">
        <v>3523</v>
      </c>
      <c r="G487" t="s">
        <v>2972</v>
      </c>
      <c r="H487" t="b">
        <v>0</v>
      </c>
      <c r="I487" t="s">
        <v>5388</v>
      </c>
      <c r="O487">
        <v>2022</v>
      </c>
      <c r="P487">
        <v>5</v>
      </c>
      <c r="Q487" t="s">
        <v>2358</v>
      </c>
    </row>
    <row r="488" spans="1:17" x14ac:dyDescent="0.3">
      <c r="A488" t="s">
        <v>4131</v>
      </c>
      <c r="B488" t="b">
        <v>0</v>
      </c>
      <c r="C488" t="s">
        <v>1828</v>
      </c>
      <c r="E488" t="s">
        <v>785</v>
      </c>
      <c r="F488" t="s">
        <v>785</v>
      </c>
      <c r="G488" t="s">
        <v>2973</v>
      </c>
      <c r="J488"/>
      <c r="K488"/>
      <c r="L488"/>
      <c r="O488">
        <v>2022</v>
      </c>
      <c r="P488">
        <v>0</v>
      </c>
      <c r="Q488" t="s">
        <v>2359</v>
      </c>
    </row>
    <row r="489" spans="1:17" x14ac:dyDescent="0.3">
      <c r="A489" t="s">
        <v>4132</v>
      </c>
      <c r="B489" t="b">
        <v>1</v>
      </c>
      <c r="C489" t="s">
        <v>1844</v>
      </c>
      <c r="D489" t="b">
        <v>1</v>
      </c>
      <c r="E489" t="s">
        <v>4732</v>
      </c>
      <c r="F489" t="s">
        <v>3555</v>
      </c>
      <c r="G489" t="s">
        <v>3013</v>
      </c>
      <c r="H489" t="b">
        <v>0</v>
      </c>
      <c r="J489"/>
      <c r="K489"/>
      <c r="L489"/>
      <c r="O489">
        <v>2022</v>
      </c>
      <c r="P489">
        <v>1</v>
      </c>
      <c r="Q489" t="s">
        <v>2404</v>
      </c>
    </row>
    <row r="490" spans="1:17" x14ac:dyDescent="0.3">
      <c r="A490" t="s">
        <v>5289</v>
      </c>
      <c r="B490" t="b">
        <v>1</v>
      </c>
      <c r="C490" t="s">
        <v>1829</v>
      </c>
      <c r="D490" t="b">
        <v>1</v>
      </c>
      <c r="E490" t="s">
        <v>4733</v>
      </c>
      <c r="F490" t="s">
        <v>3524</v>
      </c>
      <c r="G490" t="s">
        <v>2974</v>
      </c>
      <c r="H490" t="b">
        <v>1</v>
      </c>
      <c r="I490" t="s">
        <v>5392</v>
      </c>
      <c r="J490" s="7">
        <v>3</v>
      </c>
      <c r="K490" s="7" t="s">
        <v>5407</v>
      </c>
      <c r="O490">
        <v>2022</v>
      </c>
      <c r="P490">
        <v>2</v>
      </c>
      <c r="Q490" t="s">
        <v>2360</v>
      </c>
    </row>
    <row r="491" spans="1:17" x14ac:dyDescent="0.3">
      <c r="A491" t="s">
        <v>4133</v>
      </c>
      <c r="B491" t="b">
        <v>1</v>
      </c>
      <c r="C491" t="s">
        <v>561</v>
      </c>
      <c r="D491" t="b">
        <v>1</v>
      </c>
      <c r="E491" t="s">
        <v>4734</v>
      </c>
      <c r="F491" t="s">
        <v>3556</v>
      </c>
      <c r="G491" t="s">
        <v>3014</v>
      </c>
      <c r="H491" t="b">
        <v>0</v>
      </c>
      <c r="J491"/>
      <c r="K491"/>
      <c r="L491"/>
      <c r="O491">
        <v>2022</v>
      </c>
      <c r="P491">
        <v>4</v>
      </c>
      <c r="Q491" t="s">
        <v>2405</v>
      </c>
    </row>
    <row r="492" spans="1:17" x14ac:dyDescent="0.3">
      <c r="A492" t="s">
        <v>4134</v>
      </c>
      <c r="B492" t="b">
        <v>1</v>
      </c>
      <c r="C492" s="40" t="s">
        <v>1845</v>
      </c>
      <c r="D492" t="b">
        <v>1</v>
      </c>
      <c r="E492" t="s">
        <v>4735</v>
      </c>
      <c r="F492" t="s">
        <v>3557</v>
      </c>
      <c r="G492" t="s">
        <v>5040</v>
      </c>
      <c r="H492" t="b">
        <v>1</v>
      </c>
      <c r="I492" t="s">
        <v>5392</v>
      </c>
      <c r="J492" s="7">
        <v>1</v>
      </c>
      <c r="K492" s="7" t="s">
        <v>5474</v>
      </c>
      <c r="L492" s="7" t="s">
        <v>5407</v>
      </c>
      <c r="M492" t="b">
        <v>0</v>
      </c>
      <c r="N492" t="s">
        <v>5605</v>
      </c>
      <c r="O492">
        <v>2022</v>
      </c>
      <c r="P492">
        <v>8</v>
      </c>
      <c r="Q492" t="s">
        <v>2406</v>
      </c>
    </row>
    <row r="493" spans="1:17" x14ac:dyDescent="0.3">
      <c r="A493" t="s">
        <v>5290</v>
      </c>
      <c r="B493" t="b">
        <v>1</v>
      </c>
      <c r="C493" t="s">
        <v>1831</v>
      </c>
      <c r="D493" t="b">
        <v>0</v>
      </c>
      <c r="E493" t="s">
        <v>4737</v>
      </c>
      <c r="F493" t="s">
        <v>3527</v>
      </c>
      <c r="G493" t="s">
        <v>5041</v>
      </c>
      <c r="J493"/>
      <c r="K493"/>
      <c r="L493"/>
      <c r="O493">
        <v>2022</v>
      </c>
      <c r="P493">
        <v>0</v>
      </c>
      <c r="Q493" t="s">
        <v>2363</v>
      </c>
    </row>
    <row r="494" spans="1:17" x14ac:dyDescent="0.3">
      <c r="A494" t="s">
        <v>4135</v>
      </c>
      <c r="B494" t="b">
        <v>1</v>
      </c>
      <c r="C494" t="s">
        <v>1832</v>
      </c>
      <c r="D494" t="b">
        <v>1</v>
      </c>
      <c r="E494" t="s">
        <v>4738</v>
      </c>
      <c r="F494" t="s">
        <v>785</v>
      </c>
      <c r="G494" t="s">
        <v>5042</v>
      </c>
      <c r="H494" t="b">
        <v>0</v>
      </c>
      <c r="J494"/>
      <c r="K494"/>
      <c r="L494"/>
      <c r="O494">
        <v>2022</v>
      </c>
      <c r="P494">
        <v>2</v>
      </c>
      <c r="Q494" t="s">
        <v>2364</v>
      </c>
    </row>
    <row r="495" spans="1:17" x14ac:dyDescent="0.3">
      <c r="A495" t="s">
        <v>4136</v>
      </c>
      <c r="B495" t="b">
        <v>1</v>
      </c>
      <c r="C495" t="s">
        <v>456</v>
      </c>
      <c r="D495" t="b">
        <v>0</v>
      </c>
      <c r="E495" t="s">
        <v>4741</v>
      </c>
      <c r="F495" t="s">
        <v>3558</v>
      </c>
      <c r="G495" t="s">
        <v>3015</v>
      </c>
      <c r="J495"/>
      <c r="K495"/>
      <c r="L495"/>
      <c r="O495">
        <v>2021</v>
      </c>
      <c r="P495">
        <v>2</v>
      </c>
      <c r="Q495" t="s">
        <v>2407</v>
      </c>
    </row>
    <row r="496" spans="1:17" x14ac:dyDescent="0.3">
      <c r="A496" t="s">
        <v>4137</v>
      </c>
      <c r="B496" t="b">
        <v>1</v>
      </c>
      <c r="C496" t="s">
        <v>469</v>
      </c>
      <c r="D496" t="b">
        <v>0</v>
      </c>
      <c r="E496" t="s">
        <v>4742</v>
      </c>
      <c r="F496" t="s">
        <v>785</v>
      </c>
      <c r="G496" t="s">
        <v>3016</v>
      </c>
      <c r="J496"/>
      <c r="K496"/>
      <c r="L496"/>
      <c r="O496">
        <v>2022</v>
      </c>
      <c r="P496">
        <v>2</v>
      </c>
      <c r="Q496" t="s">
        <v>2408</v>
      </c>
    </row>
    <row r="497" spans="1:17" x14ac:dyDescent="0.3">
      <c r="A497" t="s">
        <v>4138</v>
      </c>
      <c r="B497" t="b">
        <v>0</v>
      </c>
      <c r="C497" t="s">
        <v>1846</v>
      </c>
      <c r="E497" t="s">
        <v>785</v>
      </c>
      <c r="F497" t="s">
        <v>785</v>
      </c>
      <c r="G497" t="s">
        <v>5043</v>
      </c>
      <c r="J497"/>
      <c r="K497"/>
      <c r="L497"/>
      <c r="O497">
        <v>2022</v>
      </c>
      <c r="P497">
        <v>0</v>
      </c>
      <c r="Q497" t="s">
        <v>2409</v>
      </c>
    </row>
    <row r="498" spans="1:17" x14ac:dyDescent="0.3">
      <c r="A498" t="s">
        <v>4139</v>
      </c>
      <c r="B498" t="b">
        <v>1</v>
      </c>
      <c r="C498" t="s">
        <v>1833</v>
      </c>
      <c r="D498" t="b">
        <v>0</v>
      </c>
      <c r="E498" t="s">
        <v>4743</v>
      </c>
      <c r="F498" t="s">
        <v>3530</v>
      </c>
      <c r="G498" t="s">
        <v>5044</v>
      </c>
      <c r="J498"/>
      <c r="K498"/>
      <c r="L498"/>
      <c r="O498">
        <v>2022</v>
      </c>
      <c r="P498">
        <v>4</v>
      </c>
      <c r="Q498" t="s">
        <v>2367</v>
      </c>
    </row>
    <row r="499" spans="1:17" x14ac:dyDescent="0.3">
      <c r="A499" t="s">
        <v>4140</v>
      </c>
      <c r="B499" t="b">
        <v>1</v>
      </c>
      <c r="C499" s="40" t="s">
        <v>519</v>
      </c>
      <c r="D499" t="b">
        <v>1</v>
      </c>
      <c r="E499" t="s">
        <v>4744</v>
      </c>
      <c r="F499" t="s">
        <v>3531</v>
      </c>
      <c r="G499" t="s">
        <v>2980</v>
      </c>
      <c r="H499" t="b">
        <v>1</v>
      </c>
      <c r="I499" t="s">
        <v>5388</v>
      </c>
      <c r="J499" s="7">
        <v>1</v>
      </c>
      <c r="K499" s="7" t="s">
        <v>5475</v>
      </c>
      <c r="L499" s="7" t="s">
        <v>5407</v>
      </c>
      <c r="M499" t="b">
        <v>1</v>
      </c>
      <c r="O499">
        <v>2022</v>
      </c>
      <c r="P499">
        <v>56</v>
      </c>
      <c r="Q499" t="s">
        <v>2369</v>
      </c>
    </row>
    <row r="500" spans="1:17" x14ac:dyDescent="0.3">
      <c r="A500" t="s">
        <v>4141</v>
      </c>
      <c r="B500" t="b">
        <v>1</v>
      </c>
      <c r="C500" t="s">
        <v>1834</v>
      </c>
      <c r="D500" t="b">
        <v>1</v>
      </c>
      <c r="E500" t="s">
        <v>4746</v>
      </c>
      <c r="F500" t="s">
        <v>3532</v>
      </c>
      <c r="G500" t="s">
        <v>2981</v>
      </c>
      <c r="H500" t="b">
        <v>0</v>
      </c>
      <c r="J500"/>
      <c r="K500"/>
      <c r="L500"/>
      <c r="O500">
        <v>2022</v>
      </c>
      <c r="P500">
        <v>1</v>
      </c>
      <c r="Q500" t="s">
        <v>2370</v>
      </c>
    </row>
    <row r="501" spans="1:17" x14ac:dyDescent="0.3">
      <c r="A501" t="s">
        <v>4142</v>
      </c>
      <c r="B501" t="b">
        <v>1</v>
      </c>
      <c r="C501" t="s">
        <v>1835</v>
      </c>
      <c r="D501" t="b">
        <v>0</v>
      </c>
      <c r="E501" t="s">
        <v>4748</v>
      </c>
      <c r="F501" t="s">
        <v>3533</v>
      </c>
      <c r="G501" t="s">
        <v>2982</v>
      </c>
      <c r="J501"/>
      <c r="K501"/>
      <c r="L501"/>
      <c r="O501">
        <v>2022</v>
      </c>
      <c r="P501">
        <v>5</v>
      </c>
      <c r="Q501" t="s">
        <v>2371</v>
      </c>
    </row>
    <row r="502" spans="1:17" x14ac:dyDescent="0.3">
      <c r="A502" t="s">
        <v>4143</v>
      </c>
      <c r="B502" t="b">
        <v>0</v>
      </c>
      <c r="C502" t="s">
        <v>1847</v>
      </c>
      <c r="E502" t="s">
        <v>785</v>
      </c>
      <c r="F502" t="s">
        <v>785</v>
      </c>
      <c r="G502" t="s">
        <v>5046</v>
      </c>
      <c r="J502"/>
      <c r="K502"/>
      <c r="L502"/>
      <c r="O502">
        <v>2022</v>
      </c>
      <c r="P502">
        <v>0</v>
      </c>
      <c r="Q502" t="s">
        <v>2412</v>
      </c>
    </row>
    <row r="503" spans="1:17" x14ac:dyDescent="0.3">
      <c r="A503" t="s">
        <v>4144</v>
      </c>
      <c r="B503" t="b">
        <v>1</v>
      </c>
      <c r="C503" t="s">
        <v>1848</v>
      </c>
      <c r="D503" t="b">
        <v>0</v>
      </c>
      <c r="E503" t="s">
        <v>4749</v>
      </c>
      <c r="F503" t="s">
        <v>785</v>
      </c>
      <c r="G503" t="s">
        <v>5047</v>
      </c>
      <c r="J503"/>
      <c r="K503"/>
      <c r="L503"/>
      <c r="O503">
        <v>2022</v>
      </c>
      <c r="P503">
        <v>1</v>
      </c>
      <c r="Q503" t="s">
        <v>2413</v>
      </c>
    </row>
    <row r="504" spans="1:17" x14ac:dyDescent="0.3">
      <c r="A504" t="s">
        <v>4145</v>
      </c>
      <c r="B504" t="b">
        <v>1</v>
      </c>
      <c r="C504" s="40" t="s">
        <v>567</v>
      </c>
      <c r="D504" t="b">
        <v>0</v>
      </c>
      <c r="E504" t="s">
        <v>4751</v>
      </c>
      <c r="F504" t="s">
        <v>3534</v>
      </c>
      <c r="G504" t="s">
        <v>2983</v>
      </c>
      <c r="H504" t="b">
        <v>1</v>
      </c>
      <c r="I504" t="s">
        <v>5388</v>
      </c>
      <c r="J504" s="7">
        <v>1</v>
      </c>
      <c r="K504" s="7" t="s">
        <v>5476</v>
      </c>
      <c r="L504" s="7" t="s">
        <v>5407</v>
      </c>
      <c r="M504" t="b">
        <v>1</v>
      </c>
      <c r="O504">
        <v>2022</v>
      </c>
      <c r="P504">
        <v>8</v>
      </c>
      <c r="Q504" t="s">
        <v>2372</v>
      </c>
    </row>
    <row r="505" spans="1:17" x14ac:dyDescent="0.3">
      <c r="A505" t="s">
        <v>5291</v>
      </c>
      <c r="B505" t="b">
        <v>0</v>
      </c>
      <c r="C505" t="s">
        <v>1849</v>
      </c>
      <c r="E505" t="s">
        <v>785</v>
      </c>
      <c r="F505" t="s">
        <v>785</v>
      </c>
      <c r="G505" t="s">
        <v>5048</v>
      </c>
      <c r="J505"/>
      <c r="K505"/>
      <c r="L505"/>
      <c r="O505">
        <v>2022</v>
      </c>
      <c r="P505">
        <v>0</v>
      </c>
      <c r="Q505" t="s">
        <v>2415</v>
      </c>
    </row>
    <row r="506" spans="1:17" x14ac:dyDescent="0.3">
      <c r="A506" t="s">
        <v>5292</v>
      </c>
      <c r="B506" t="b">
        <v>1</v>
      </c>
      <c r="C506" t="s">
        <v>1836</v>
      </c>
      <c r="D506" t="b">
        <v>0</v>
      </c>
      <c r="E506" t="s">
        <v>4754</v>
      </c>
      <c r="F506" t="s">
        <v>785</v>
      </c>
      <c r="G506" t="s">
        <v>2987</v>
      </c>
      <c r="J506"/>
      <c r="K506"/>
      <c r="L506"/>
      <c r="O506">
        <v>2022</v>
      </c>
      <c r="P506">
        <v>11</v>
      </c>
      <c r="Q506" t="s">
        <v>2376</v>
      </c>
    </row>
    <row r="507" spans="1:17" x14ac:dyDescent="0.3">
      <c r="A507" t="s">
        <v>4146</v>
      </c>
      <c r="B507" t="b">
        <v>1</v>
      </c>
      <c r="C507" t="s">
        <v>419</v>
      </c>
      <c r="D507" t="b">
        <v>1</v>
      </c>
      <c r="E507" t="s">
        <v>4755</v>
      </c>
      <c r="F507" t="s">
        <v>785</v>
      </c>
      <c r="G507" t="s">
        <v>2988</v>
      </c>
      <c r="H507" t="b">
        <v>1</v>
      </c>
      <c r="J507" s="7">
        <v>1</v>
      </c>
      <c r="K507" s="7" t="s">
        <v>5477</v>
      </c>
      <c r="L507" s="7" t="s">
        <v>5595</v>
      </c>
      <c r="M507" t="b">
        <v>1</v>
      </c>
      <c r="O507">
        <v>2022</v>
      </c>
      <c r="P507">
        <v>2</v>
      </c>
      <c r="Q507" t="s">
        <v>2377</v>
      </c>
    </row>
    <row r="508" spans="1:17" x14ac:dyDescent="0.3">
      <c r="A508" t="s">
        <v>5293</v>
      </c>
      <c r="B508" t="b">
        <v>1</v>
      </c>
      <c r="C508" t="s">
        <v>1850</v>
      </c>
      <c r="D508" t="b">
        <v>0</v>
      </c>
      <c r="E508" t="s">
        <v>4756</v>
      </c>
      <c r="F508" t="s">
        <v>3561</v>
      </c>
      <c r="G508" t="s">
        <v>5049</v>
      </c>
      <c r="J508"/>
      <c r="K508"/>
      <c r="L508"/>
      <c r="O508">
        <v>2021</v>
      </c>
      <c r="P508">
        <v>3</v>
      </c>
      <c r="Q508" t="s">
        <v>2416</v>
      </c>
    </row>
    <row r="509" spans="1:17" x14ac:dyDescent="0.3">
      <c r="A509" t="s">
        <v>5294</v>
      </c>
      <c r="B509" t="b">
        <v>1</v>
      </c>
      <c r="C509" t="s">
        <v>1867</v>
      </c>
      <c r="D509" t="b">
        <v>0</v>
      </c>
      <c r="E509" t="s">
        <v>4758</v>
      </c>
      <c r="F509" t="s">
        <v>3587</v>
      </c>
      <c r="G509" t="s">
        <v>5050</v>
      </c>
      <c r="J509"/>
      <c r="K509"/>
      <c r="L509"/>
      <c r="O509">
        <v>2021</v>
      </c>
      <c r="P509">
        <v>1</v>
      </c>
      <c r="Q509" t="s">
        <v>2455</v>
      </c>
    </row>
    <row r="510" spans="1:17" x14ac:dyDescent="0.3">
      <c r="A510" t="s">
        <v>4147</v>
      </c>
      <c r="B510" t="b">
        <v>1</v>
      </c>
      <c r="C510" t="s">
        <v>1851</v>
      </c>
      <c r="D510" t="b">
        <v>1</v>
      </c>
      <c r="E510" t="s">
        <v>4759</v>
      </c>
      <c r="F510" t="s">
        <v>3562</v>
      </c>
      <c r="G510" t="s">
        <v>3019</v>
      </c>
      <c r="H510" t="b">
        <v>1</v>
      </c>
      <c r="I510" t="s">
        <v>5390</v>
      </c>
      <c r="J510" s="7">
        <v>1</v>
      </c>
      <c r="M510" t="b">
        <v>1</v>
      </c>
      <c r="O510">
        <v>2022</v>
      </c>
      <c r="P510">
        <v>0</v>
      </c>
      <c r="Q510" t="s">
        <v>2417</v>
      </c>
    </row>
    <row r="511" spans="1:17" x14ac:dyDescent="0.3">
      <c r="A511" t="s">
        <v>4148</v>
      </c>
      <c r="B511" t="b">
        <v>1</v>
      </c>
      <c r="C511" t="s">
        <v>647</v>
      </c>
      <c r="D511" t="b">
        <v>0</v>
      </c>
      <c r="E511" t="s">
        <v>4760</v>
      </c>
      <c r="F511" t="s">
        <v>785</v>
      </c>
      <c r="G511" t="s">
        <v>3020</v>
      </c>
      <c r="J511"/>
      <c r="K511"/>
      <c r="L511"/>
      <c r="O511">
        <v>2022</v>
      </c>
      <c r="P511">
        <v>3</v>
      </c>
      <c r="Q511" t="s">
        <v>2418</v>
      </c>
    </row>
    <row r="512" spans="1:17" x14ac:dyDescent="0.3">
      <c r="A512" t="s">
        <v>4149</v>
      </c>
      <c r="B512" t="b">
        <v>1</v>
      </c>
      <c r="C512" t="s">
        <v>772</v>
      </c>
      <c r="D512" t="b">
        <v>0</v>
      </c>
      <c r="E512" t="s">
        <v>4761</v>
      </c>
      <c r="F512" t="s">
        <v>3588</v>
      </c>
      <c r="G512" t="s">
        <v>5051</v>
      </c>
      <c r="J512"/>
      <c r="K512"/>
      <c r="L512"/>
      <c r="O512">
        <v>2021</v>
      </c>
      <c r="P512">
        <v>8</v>
      </c>
      <c r="Q512" t="s">
        <v>2456</v>
      </c>
    </row>
    <row r="513" spans="1:17" x14ac:dyDescent="0.3">
      <c r="A513" t="s">
        <v>4150</v>
      </c>
      <c r="B513" t="b">
        <v>1</v>
      </c>
      <c r="C513" t="s">
        <v>1852</v>
      </c>
      <c r="D513" t="b">
        <v>0</v>
      </c>
      <c r="E513" t="s">
        <v>4762</v>
      </c>
      <c r="F513" t="s">
        <v>3563</v>
      </c>
      <c r="G513" t="s">
        <v>3021</v>
      </c>
      <c r="J513"/>
      <c r="K513"/>
      <c r="L513"/>
      <c r="O513">
        <v>2021</v>
      </c>
      <c r="P513">
        <v>1</v>
      </c>
      <c r="Q513" t="s">
        <v>2419</v>
      </c>
    </row>
    <row r="514" spans="1:17" x14ac:dyDescent="0.3">
      <c r="A514" t="s">
        <v>4151</v>
      </c>
      <c r="B514" t="b">
        <v>1</v>
      </c>
      <c r="C514" t="s">
        <v>523</v>
      </c>
      <c r="D514" t="b">
        <v>1</v>
      </c>
      <c r="E514" t="s">
        <v>4763</v>
      </c>
      <c r="F514" t="s">
        <v>3537</v>
      </c>
      <c r="G514" t="s">
        <v>2990</v>
      </c>
      <c r="H514" t="b">
        <v>0</v>
      </c>
      <c r="J514"/>
      <c r="K514"/>
      <c r="L514"/>
      <c r="O514">
        <v>2022</v>
      </c>
      <c r="P514">
        <v>3</v>
      </c>
      <c r="Q514" t="s">
        <v>2379</v>
      </c>
    </row>
    <row r="515" spans="1:17" x14ac:dyDescent="0.3">
      <c r="A515" t="s">
        <v>5295</v>
      </c>
      <c r="B515" t="b">
        <v>1</v>
      </c>
      <c r="C515" t="s">
        <v>597</v>
      </c>
      <c r="D515" t="b">
        <v>1</v>
      </c>
      <c r="E515" t="s">
        <v>4765</v>
      </c>
      <c r="F515" t="s">
        <v>793</v>
      </c>
      <c r="G515" t="s">
        <v>3055</v>
      </c>
      <c r="H515" t="b">
        <v>0</v>
      </c>
      <c r="J515"/>
      <c r="K515"/>
      <c r="L515"/>
      <c r="O515">
        <v>2021</v>
      </c>
      <c r="P515">
        <v>28</v>
      </c>
      <c r="Q515" t="s">
        <v>2458</v>
      </c>
    </row>
    <row r="516" spans="1:17" x14ac:dyDescent="0.3">
      <c r="A516" t="s">
        <v>5296</v>
      </c>
      <c r="B516" t="b">
        <v>1</v>
      </c>
      <c r="C516" t="s">
        <v>1853</v>
      </c>
      <c r="D516" t="b">
        <v>0</v>
      </c>
      <c r="E516" t="s">
        <v>4766</v>
      </c>
      <c r="F516" t="s">
        <v>785</v>
      </c>
      <c r="G516" t="s">
        <v>3023</v>
      </c>
      <c r="J516"/>
      <c r="K516"/>
      <c r="L516"/>
      <c r="O516">
        <v>2022</v>
      </c>
      <c r="P516">
        <v>1</v>
      </c>
      <c r="Q516" t="s">
        <v>2421</v>
      </c>
    </row>
    <row r="517" spans="1:17" x14ac:dyDescent="0.3">
      <c r="A517" t="s">
        <v>4152</v>
      </c>
      <c r="B517" t="b">
        <v>1</v>
      </c>
      <c r="C517" t="s">
        <v>1870</v>
      </c>
      <c r="D517" t="b">
        <v>0</v>
      </c>
      <c r="E517" t="s">
        <v>4767</v>
      </c>
      <c r="F517" t="s">
        <v>3590</v>
      </c>
      <c r="G517" t="s">
        <v>3057</v>
      </c>
      <c r="J517"/>
      <c r="K517"/>
      <c r="L517"/>
      <c r="O517">
        <v>2021</v>
      </c>
      <c r="P517">
        <v>0</v>
      </c>
      <c r="Q517" t="s">
        <v>2460</v>
      </c>
    </row>
    <row r="518" spans="1:17" x14ac:dyDescent="0.3">
      <c r="A518" t="s">
        <v>4153</v>
      </c>
      <c r="B518" t="b">
        <v>1</v>
      </c>
      <c r="C518" t="s">
        <v>1837</v>
      </c>
      <c r="D518" t="b">
        <v>1</v>
      </c>
      <c r="E518" t="s">
        <v>4768</v>
      </c>
      <c r="F518" t="s">
        <v>3538</v>
      </c>
      <c r="G518" t="s">
        <v>2991</v>
      </c>
      <c r="H518" t="b">
        <v>0</v>
      </c>
      <c r="J518"/>
      <c r="K518"/>
      <c r="L518"/>
      <c r="O518">
        <v>2022</v>
      </c>
      <c r="P518">
        <v>0</v>
      </c>
      <c r="Q518" t="s">
        <v>2380</v>
      </c>
    </row>
    <row r="519" spans="1:17" x14ac:dyDescent="0.3">
      <c r="A519" t="s">
        <v>5297</v>
      </c>
      <c r="B519" t="b">
        <v>1</v>
      </c>
      <c r="C519" t="s">
        <v>1838</v>
      </c>
      <c r="D519" t="b">
        <v>1</v>
      </c>
      <c r="E519" t="s">
        <v>4770</v>
      </c>
      <c r="F519" t="s">
        <v>785</v>
      </c>
      <c r="G519" t="s">
        <v>2992</v>
      </c>
      <c r="H519" t="b">
        <v>0</v>
      </c>
      <c r="J519"/>
      <c r="K519"/>
      <c r="L519"/>
      <c r="O519">
        <v>2022</v>
      </c>
      <c r="P519">
        <v>10</v>
      </c>
      <c r="Q519" t="s">
        <v>2381</v>
      </c>
    </row>
    <row r="520" spans="1:17" x14ac:dyDescent="0.3">
      <c r="A520" t="s">
        <v>4154</v>
      </c>
      <c r="B520" t="b">
        <v>1</v>
      </c>
      <c r="C520" t="s">
        <v>646</v>
      </c>
      <c r="D520" t="b">
        <v>0</v>
      </c>
      <c r="E520" t="s">
        <v>4771</v>
      </c>
      <c r="F520" t="s">
        <v>785</v>
      </c>
      <c r="G520" t="s">
        <v>5052</v>
      </c>
      <c r="J520"/>
      <c r="K520"/>
      <c r="L520"/>
      <c r="O520">
        <v>2022</v>
      </c>
      <c r="P520">
        <v>20</v>
      </c>
      <c r="Q520" t="s">
        <v>2383</v>
      </c>
    </row>
    <row r="521" spans="1:17" x14ac:dyDescent="0.3">
      <c r="A521" t="s">
        <v>4155</v>
      </c>
      <c r="B521" t="b">
        <v>1</v>
      </c>
      <c r="C521" t="s">
        <v>1854</v>
      </c>
      <c r="D521" t="b">
        <v>0</v>
      </c>
      <c r="E521" t="s">
        <v>4774</v>
      </c>
      <c r="F521" t="s">
        <v>785</v>
      </c>
      <c r="G521" t="s">
        <v>3025</v>
      </c>
      <c r="J521"/>
      <c r="K521"/>
      <c r="L521"/>
      <c r="O521">
        <v>2022</v>
      </c>
      <c r="P521">
        <v>4</v>
      </c>
      <c r="Q521" t="s">
        <v>2424</v>
      </c>
    </row>
    <row r="522" spans="1:17" x14ac:dyDescent="0.3">
      <c r="A522" t="s">
        <v>4156</v>
      </c>
      <c r="B522" t="b">
        <v>1</v>
      </c>
      <c r="C522" t="s">
        <v>1872</v>
      </c>
      <c r="D522" t="b">
        <v>0</v>
      </c>
      <c r="E522" t="s">
        <v>4776</v>
      </c>
      <c r="F522" t="s">
        <v>3592</v>
      </c>
      <c r="G522" t="s">
        <v>3061</v>
      </c>
      <c r="J522"/>
      <c r="K522"/>
      <c r="L522"/>
      <c r="O522">
        <v>2021</v>
      </c>
      <c r="P522">
        <v>12</v>
      </c>
      <c r="Q522" t="s">
        <v>2464</v>
      </c>
    </row>
    <row r="523" spans="1:17" x14ac:dyDescent="0.3">
      <c r="A523" t="s">
        <v>5298</v>
      </c>
      <c r="B523" t="b">
        <v>1</v>
      </c>
      <c r="C523" t="s">
        <v>476</v>
      </c>
      <c r="D523" t="b">
        <v>0</v>
      </c>
      <c r="E523" t="s">
        <v>4778</v>
      </c>
      <c r="F523" t="s">
        <v>3567</v>
      </c>
      <c r="G523" t="s">
        <v>3028</v>
      </c>
      <c r="J523"/>
      <c r="K523"/>
      <c r="L523"/>
      <c r="O523">
        <v>2022</v>
      </c>
      <c r="P523">
        <v>6</v>
      </c>
      <c r="Q523" t="s">
        <v>2427</v>
      </c>
    </row>
    <row r="524" spans="1:17" x14ac:dyDescent="0.3">
      <c r="A524" t="s">
        <v>4157</v>
      </c>
      <c r="B524" t="b">
        <v>1</v>
      </c>
      <c r="C524" t="s">
        <v>1855</v>
      </c>
      <c r="D524" t="b">
        <v>0</v>
      </c>
      <c r="E524" t="s">
        <v>4781</v>
      </c>
      <c r="F524" t="s">
        <v>3569</v>
      </c>
      <c r="G524" t="s">
        <v>3030</v>
      </c>
      <c r="J524"/>
      <c r="K524"/>
      <c r="L524"/>
      <c r="O524">
        <v>2022</v>
      </c>
      <c r="P524">
        <v>1</v>
      </c>
      <c r="Q524" t="s">
        <v>2429</v>
      </c>
    </row>
    <row r="525" spans="1:17" x14ac:dyDescent="0.3">
      <c r="A525" t="s">
        <v>5299</v>
      </c>
      <c r="B525" t="b">
        <v>1</v>
      </c>
      <c r="C525" t="s">
        <v>1839</v>
      </c>
      <c r="D525" t="b">
        <v>1</v>
      </c>
      <c r="E525" t="s">
        <v>4782</v>
      </c>
      <c r="F525" t="s">
        <v>3542</v>
      </c>
      <c r="G525" t="s">
        <v>2996</v>
      </c>
      <c r="H525" t="b">
        <v>1</v>
      </c>
      <c r="I525" t="s">
        <v>5392</v>
      </c>
      <c r="J525" s="7">
        <v>1</v>
      </c>
      <c r="K525" s="7" t="s">
        <v>5478</v>
      </c>
      <c r="L525" s="7" t="s">
        <v>5433</v>
      </c>
      <c r="M525" t="b">
        <v>1</v>
      </c>
      <c r="O525">
        <v>2022</v>
      </c>
      <c r="P525">
        <v>3</v>
      </c>
      <c r="Q525" t="s">
        <v>2387</v>
      </c>
    </row>
    <row r="526" spans="1:17" x14ac:dyDescent="0.3">
      <c r="A526" t="s">
        <v>4158</v>
      </c>
      <c r="B526" t="b">
        <v>1</v>
      </c>
      <c r="C526" t="s">
        <v>733</v>
      </c>
      <c r="D526" t="b">
        <v>0</v>
      </c>
      <c r="E526" t="s">
        <v>4783</v>
      </c>
      <c r="F526" t="s">
        <v>3543</v>
      </c>
      <c r="G526" t="s">
        <v>2997</v>
      </c>
      <c r="J526"/>
      <c r="K526"/>
      <c r="L526"/>
      <c r="O526">
        <v>2022</v>
      </c>
      <c r="P526">
        <v>11</v>
      </c>
      <c r="Q526" t="s">
        <v>2388</v>
      </c>
    </row>
    <row r="527" spans="1:17" x14ac:dyDescent="0.3">
      <c r="A527" t="s">
        <v>5300</v>
      </c>
      <c r="B527" t="b">
        <v>1</v>
      </c>
      <c r="C527" t="s">
        <v>1245</v>
      </c>
      <c r="D527" t="b">
        <v>1</v>
      </c>
      <c r="E527" t="s">
        <v>4786</v>
      </c>
      <c r="F527" t="s">
        <v>3571</v>
      </c>
      <c r="G527" t="s">
        <v>3032</v>
      </c>
      <c r="H527" t="b">
        <v>1</v>
      </c>
      <c r="I527" t="s">
        <v>5392</v>
      </c>
      <c r="J527" s="7">
        <v>1</v>
      </c>
      <c r="K527" s="7" t="s">
        <v>5479</v>
      </c>
      <c r="L527" s="7" t="s">
        <v>5595</v>
      </c>
      <c r="M527" t="b">
        <v>1</v>
      </c>
      <c r="O527">
        <v>2022</v>
      </c>
      <c r="P527">
        <v>0</v>
      </c>
      <c r="Q527" t="s">
        <v>2431</v>
      </c>
    </row>
    <row r="528" spans="1:17" x14ac:dyDescent="0.3">
      <c r="A528" t="s">
        <v>4159</v>
      </c>
      <c r="B528" t="b">
        <v>1</v>
      </c>
      <c r="C528" s="40" t="s">
        <v>1229</v>
      </c>
      <c r="D528" t="b">
        <v>1</v>
      </c>
      <c r="E528" t="s">
        <v>4787</v>
      </c>
      <c r="F528" t="s">
        <v>787</v>
      </c>
      <c r="G528" t="s">
        <v>3065</v>
      </c>
      <c r="H528" t="b">
        <v>1</v>
      </c>
      <c r="I528" t="s">
        <v>5393</v>
      </c>
      <c r="J528" s="7">
        <v>1</v>
      </c>
      <c r="K528" s="7" t="s">
        <v>5480</v>
      </c>
      <c r="L528" s="7" t="s">
        <v>5407</v>
      </c>
      <c r="M528" t="b">
        <v>1</v>
      </c>
      <c r="O528">
        <v>2021</v>
      </c>
      <c r="P528">
        <v>20</v>
      </c>
      <c r="Q528" t="s">
        <v>2469</v>
      </c>
    </row>
    <row r="529" spans="1:17" x14ac:dyDescent="0.3">
      <c r="A529" t="s">
        <v>4160</v>
      </c>
      <c r="B529" t="b">
        <v>1</v>
      </c>
      <c r="C529" t="s">
        <v>1840</v>
      </c>
      <c r="D529" t="b">
        <v>0</v>
      </c>
      <c r="E529" t="s">
        <v>4788</v>
      </c>
      <c r="F529" t="s">
        <v>3545</v>
      </c>
      <c r="G529" t="s">
        <v>2999</v>
      </c>
      <c r="J529"/>
      <c r="K529"/>
      <c r="L529"/>
      <c r="O529">
        <v>2022</v>
      </c>
      <c r="P529">
        <v>8</v>
      </c>
      <c r="Q529" t="s">
        <v>2390</v>
      </c>
    </row>
    <row r="530" spans="1:17" x14ac:dyDescent="0.3">
      <c r="A530" t="s">
        <v>4161</v>
      </c>
      <c r="B530" t="b">
        <v>1</v>
      </c>
      <c r="C530" t="s">
        <v>1857</v>
      </c>
      <c r="D530" t="b">
        <v>1</v>
      </c>
      <c r="E530" t="s">
        <v>4798</v>
      </c>
      <c r="F530" t="s">
        <v>3575</v>
      </c>
      <c r="G530" t="s">
        <v>3037</v>
      </c>
      <c r="H530" t="b">
        <v>0</v>
      </c>
      <c r="J530"/>
      <c r="K530"/>
      <c r="L530"/>
      <c r="O530">
        <v>2022</v>
      </c>
      <c r="P530">
        <v>28</v>
      </c>
      <c r="Q530" t="s">
        <v>2436</v>
      </c>
    </row>
    <row r="531" spans="1:17" x14ac:dyDescent="0.3">
      <c r="A531" t="s">
        <v>4162</v>
      </c>
      <c r="B531" t="b">
        <v>1</v>
      </c>
      <c r="C531" t="s">
        <v>1841</v>
      </c>
      <c r="D531" t="b">
        <v>0</v>
      </c>
      <c r="E531" t="s">
        <v>4800</v>
      </c>
      <c r="F531" t="s">
        <v>785</v>
      </c>
      <c r="G531" t="s">
        <v>3006</v>
      </c>
      <c r="J531"/>
      <c r="K531"/>
      <c r="L531"/>
      <c r="O531">
        <v>2022</v>
      </c>
      <c r="P531">
        <v>3</v>
      </c>
      <c r="Q531" t="s">
        <v>2397</v>
      </c>
    </row>
    <row r="532" spans="1:17" x14ac:dyDescent="0.3">
      <c r="A532" t="s">
        <v>4163</v>
      </c>
      <c r="B532" t="b">
        <v>1</v>
      </c>
      <c r="C532" t="s">
        <v>618</v>
      </c>
      <c r="D532" t="b">
        <v>0</v>
      </c>
      <c r="E532" t="s">
        <v>4801</v>
      </c>
      <c r="F532" t="s">
        <v>785</v>
      </c>
      <c r="G532" t="s">
        <v>3038</v>
      </c>
      <c r="J532"/>
      <c r="K532"/>
      <c r="L532"/>
      <c r="O532">
        <v>2022</v>
      </c>
      <c r="P532">
        <v>2</v>
      </c>
      <c r="Q532" t="s">
        <v>2437</v>
      </c>
    </row>
    <row r="533" spans="1:17" x14ac:dyDescent="0.3">
      <c r="A533" t="s">
        <v>4164</v>
      </c>
      <c r="B533" t="b">
        <v>1</v>
      </c>
      <c r="C533" t="s">
        <v>1858</v>
      </c>
      <c r="D533" t="b">
        <v>0</v>
      </c>
      <c r="E533" t="s">
        <v>4802</v>
      </c>
      <c r="F533" t="s">
        <v>3576</v>
      </c>
      <c r="G533" t="s">
        <v>3039</v>
      </c>
      <c r="J533"/>
      <c r="K533"/>
      <c r="L533"/>
      <c r="O533">
        <v>2022</v>
      </c>
      <c r="P533">
        <v>74</v>
      </c>
      <c r="Q533" t="s">
        <v>2438</v>
      </c>
    </row>
    <row r="534" spans="1:17" x14ac:dyDescent="0.3">
      <c r="A534" t="s">
        <v>5301</v>
      </c>
      <c r="B534" t="b">
        <v>1</v>
      </c>
      <c r="C534" t="s">
        <v>1859</v>
      </c>
      <c r="D534" t="b">
        <v>0</v>
      </c>
      <c r="E534" t="s">
        <v>4804</v>
      </c>
      <c r="F534" t="s">
        <v>3578</v>
      </c>
      <c r="G534" t="s">
        <v>3041</v>
      </c>
      <c r="J534"/>
      <c r="K534"/>
      <c r="L534"/>
      <c r="O534">
        <v>2022</v>
      </c>
      <c r="P534">
        <v>1</v>
      </c>
      <c r="Q534" t="s">
        <v>2440</v>
      </c>
    </row>
    <row r="535" spans="1:17" x14ac:dyDescent="0.3">
      <c r="A535" t="s">
        <v>5302</v>
      </c>
      <c r="B535" t="b">
        <v>1</v>
      </c>
      <c r="C535" t="s">
        <v>518</v>
      </c>
      <c r="D535" t="b">
        <v>1</v>
      </c>
      <c r="E535" t="s">
        <v>4805</v>
      </c>
      <c r="F535" t="s">
        <v>3551</v>
      </c>
      <c r="G535" t="s">
        <v>3008</v>
      </c>
      <c r="H535" t="b">
        <v>1</v>
      </c>
      <c r="I535" t="s">
        <v>5388</v>
      </c>
      <c r="J535" s="7">
        <v>3</v>
      </c>
      <c r="K535" s="7" t="s">
        <v>5427</v>
      </c>
      <c r="O535">
        <v>2022</v>
      </c>
      <c r="P535">
        <v>2</v>
      </c>
      <c r="Q535" t="s">
        <v>2399</v>
      </c>
    </row>
    <row r="536" spans="1:17" x14ac:dyDescent="0.3">
      <c r="A536" t="s">
        <v>4165</v>
      </c>
      <c r="B536" t="b">
        <v>1</v>
      </c>
      <c r="C536" t="s">
        <v>1860</v>
      </c>
      <c r="D536" t="b">
        <v>0</v>
      </c>
      <c r="E536" t="s">
        <v>4807</v>
      </c>
      <c r="F536" t="s">
        <v>785</v>
      </c>
      <c r="G536" t="s">
        <v>3043</v>
      </c>
      <c r="J536"/>
      <c r="K536"/>
      <c r="L536"/>
      <c r="O536">
        <v>2022</v>
      </c>
      <c r="P536">
        <v>7</v>
      </c>
      <c r="Q536" t="s">
        <v>2442</v>
      </c>
    </row>
    <row r="537" spans="1:17" x14ac:dyDescent="0.3">
      <c r="A537" t="s">
        <v>5303</v>
      </c>
      <c r="B537" t="b">
        <v>1</v>
      </c>
      <c r="C537" t="s">
        <v>536</v>
      </c>
      <c r="D537" t="b">
        <v>1</v>
      </c>
      <c r="E537" t="s">
        <v>4810</v>
      </c>
      <c r="F537" t="s">
        <v>785</v>
      </c>
      <c r="G537" t="s">
        <v>3072</v>
      </c>
      <c r="H537" t="b">
        <v>0</v>
      </c>
      <c r="I537" t="s">
        <v>5389</v>
      </c>
      <c r="O537">
        <v>2021</v>
      </c>
      <c r="P537">
        <v>6</v>
      </c>
      <c r="Q537" t="s">
        <v>2476</v>
      </c>
    </row>
    <row r="538" spans="1:17" x14ac:dyDescent="0.3">
      <c r="A538" t="s">
        <v>5304</v>
      </c>
      <c r="B538" t="b">
        <v>1</v>
      </c>
      <c r="C538" t="s">
        <v>498</v>
      </c>
      <c r="D538" t="b">
        <v>1</v>
      </c>
      <c r="E538" t="s">
        <v>4811</v>
      </c>
      <c r="F538" t="s">
        <v>793</v>
      </c>
      <c r="G538" t="s">
        <v>3045</v>
      </c>
      <c r="H538" t="b">
        <v>1</v>
      </c>
      <c r="I538" t="s">
        <v>5390</v>
      </c>
      <c r="J538" s="7">
        <v>3</v>
      </c>
      <c r="K538" s="7" t="s">
        <v>5407</v>
      </c>
      <c r="O538">
        <v>2021</v>
      </c>
      <c r="P538">
        <v>0</v>
      </c>
      <c r="Q538" t="s">
        <v>2444</v>
      </c>
    </row>
    <row r="539" spans="1:17" x14ac:dyDescent="0.3">
      <c r="A539" t="s">
        <v>4166</v>
      </c>
      <c r="B539" t="b">
        <v>1</v>
      </c>
      <c r="C539" t="s">
        <v>656</v>
      </c>
      <c r="D539" t="b">
        <v>1</v>
      </c>
      <c r="E539" t="s">
        <v>4812</v>
      </c>
      <c r="F539" t="s">
        <v>3602</v>
      </c>
      <c r="G539" t="s">
        <v>3073</v>
      </c>
      <c r="H539" t="b">
        <v>1</v>
      </c>
      <c r="I539" t="s">
        <v>5395</v>
      </c>
      <c r="J539" s="7">
        <v>3</v>
      </c>
      <c r="K539" s="7" t="s">
        <v>5407</v>
      </c>
      <c r="O539">
        <v>2021</v>
      </c>
      <c r="P539">
        <v>47</v>
      </c>
      <c r="Q539" t="s">
        <v>2477</v>
      </c>
    </row>
    <row r="540" spans="1:17" x14ac:dyDescent="0.3">
      <c r="A540" t="s">
        <v>5305</v>
      </c>
      <c r="B540" t="b">
        <v>1</v>
      </c>
      <c r="C540" t="s">
        <v>1233</v>
      </c>
      <c r="D540" t="b">
        <v>1</v>
      </c>
      <c r="E540" t="s">
        <v>4813</v>
      </c>
      <c r="F540" t="s">
        <v>3631</v>
      </c>
      <c r="G540" t="s">
        <v>3117</v>
      </c>
      <c r="H540" t="b">
        <v>1</v>
      </c>
      <c r="I540" t="s">
        <v>5390</v>
      </c>
      <c r="J540" s="7">
        <v>1</v>
      </c>
      <c r="K540" s="7" t="s">
        <v>5646</v>
      </c>
      <c r="L540" s="7" t="s">
        <v>5445</v>
      </c>
      <c r="M540" t="b">
        <v>1</v>
      </c>
      <c r="O540">
        <v>2020</v>
      </c>
      <c r="P540">
        <v>0</v>
      </c>
      <c r="Q540" t="s">
        <v>2525</v>
      </c>
    </row>
    <row r="541" spans="1:17" x14ac:dyDescent="0.3">
      <c r="A541" t="s">
        <v>5306</v>
      </c>
      <c r="B541" t="b">
        <v>1</v>
      </c>
      <c r="C541" t="s">
        <v>1878</v>
      </c>
      <c r="D541" t="b">
        <v>0</v>
      </c>
      <c r="E541" t="s">
        <v>4814</v>
      </c>
      <c r="F541" t="s">
        <v>3603</v>
      </c>
      <c r="G541" t="s">
        <v>3074</v>
      </c>
      <c r="J541"/>
      <c r="K541"/>
      <c r="L541"/>
      <c r="O541">
        <v>2021</v>
      </c>
      <c r="P541">
        <v>0</v>
      </c>
      <c r="Q541" t="s">
        <v>2478</v>
      </c>
    </row>
    <row r="542" spans="1:17" x14ac:dyDescent="0.3">
      <c r="A542" t="s">
        <v>4167</v>
      </c>
      <c r="B542" t="b">
        <v>1</v>
      </c>
      <c r="C542" t="s">
        <v>409</v>
      </c>
      <c r="D542" t="b">
        <v>1</v>
      </c>
      <c r="E542" t="s">
        <v>4815</v>
      </c>
      <c r="F542" t="s">
        <v>784</v>
      </c>
      <c r="G542" s="21" t="s">
        <v>3075</v>
      </c>
      <c r="H542" t="b">
        <v>1</v>
      </c>
      <c r="J542" s="7">
        <v>2</v>
      </c>
      <c r="K542" s="7" t="s">
        <v>5494</v>
      </c>
      <c r="O542">
        <v>2021</v>
      </c>
      <c r="P542">
        <v>0</v>
      </c>
      <c r="Q542" t="s">
        <v>2479</v>
      </c>
    </row>
    <row r="543" spans="1:17" x14ac:dyDescent="0.3">
      <c r="A543" t="s">
        <v>4168</v>
      </c>
      <c r="B543" t="b">
        <v>1</v>
      </c>
      <c r="C543" t="s">
        <v>1901</v>
      </c>
      <c r="D543" t="b">
        <v>0</v>
      </c>
      <c r="E543" t="s">
        <v>4816</v>
      </c>
      <c r="F543" t="s">
        <v>3632</v>
      </c>
      <c r="G543" t="s">
        <v>3118</v>
      </c>
      <c r="J543"/>
      <c r="K543"/>
      <c r="L543"/>
      <c r="O543">
        <v>2021</v>
      </c>
      <c r="P543">
        <v>1</v>
      </c>
      <c r="Q543" t="s">
        <v>2526</v>
      </c>
    </row>
    <row r="544" spans="1:17" x14ac:dyDescent="0.3">
      <c r="A544" t="s">
        <v>4169</v>
      </c>
      <c r="B544" t="b">
        <v>1</v>
      </c>
      <c r="C544" t="s">
        <v>1879</v>
      </c>
      <c r="D544" t="b">
        <v>0</v>
      </c>
      <c r="E544" t="s">
        <v>4817</v>
      </c>
      <c r="F544" t="s">
        <v>3604</v>
      </c>
      <c r="G544" t="s">
        <v>3076</v>
      </c>
      <c r="J544"/>
      <c r="K544"/>
      <c r="L544"/>
      <c r="O544">
        <v>2021</v>
      </c>
      <c r="P544">
        <v>16</v>
      </c>
      <c r="Q544" t="s">
        <v>2480</v>
      </c>
    </row>
    <row r="545" spans="1:17" x14ac:dyDescent="0.3">
      <c r="A545" t="s">
        <v>5307</v>
      </c>
      <c r="B545" t="b">
        <v>1</v>
      </c>
      <c r="C545" t="s">
        <v>1902</v>
      </c>
      <c r="D545" t="b">
        <v>1</v>
      </c>
      <c r="E545" t="s">
        <v>4818</v>
      </c>
      <c r="F545" t="s">
        <v>785</v>
      </c>
      <c r="G545" t="s">
        <v>3119</v>
      </c>
      <c r="H545" t="b">
        <v>1</v>
      </c>
      <c r="I545" t="s">
        <v>5392</v>
      </c>
      <c r="J545" s="7">
        <v>1</v>
      </c>
      <c r="L545" s="7" t="s">
        <v>5596</v>
      </c>
      <c r="M545" t="b">
        <v>1</v>
      </c>
      <c r="O545">
        <v>2021</v>
      </c>
      <c r="P545">
        <v>1</v>
      </c>
      <c r="Q545" t="s">
        <v>2527</v>
      </c>
    </row>
    <row r="546" spans="1:17" x14ac:dyDescent="0.3">
      <c r="A546" t="s">
        <v>4170</v>
      </c>
      <c r="B546" t="b">
        <v>1</v>
      </c>
      <c r="C546" s="40" t="s">
        <v>634</v>
      </c>
      <c r="D546" t="b">
        <v>1</v>
      </c>
      <c r="E546" t="s">
        <v>4820</v>
      </c>
      <c r="F546" t="s">
        <v>3634</v>
      </c>
      <c r="G546" t="s">
        <v>3121</v>
      </c>
      <c r="H546" t="b">
        <v>1</v>
      </c>
      <c r="I546" t="s">
        <v>5396</v>
      </c>
      <c r="J546" s="7">
        <v>1</v>
      </c>
      <c r="K546" s="7" t="s">
        <v>5407</v>
      </c>
      <c r="L546" s="7" t="s">
        <v>5407</v>
      </c>
      <c r="M546" t="b">
        <v>1</v>
      </c>
      <c r="O546">
        <v>2021</v>
      </c>
      <c r="P546">
        <v>0</v>
      </c>
      <c r="Q546" t="s">
        <v>2529</v>
      </c>
    </row>
    <row r="547" spans="1:17" x14ac:dyDescent="0.3">
      <c r="A547" t="s">
        <v>4171</v>
      </c>
      <c r="B547" t="b">
        <v>1</v>
      </c>
      <c r="C547" t="s">
        <v>442</v>
      </c>
      <c r="D547" t="b">
        <v>0</v>
      </c>
      <c r="E547" t="s">
        <v>4821</v>
      </c>
      <c r="F547" t="s">
        <v>3626</v>
      </c>
      <c r="G547" t="s">
        <v>3122</v>
      </c>
      <c r="J547"/>
      <c r="K547"/>
      <c r="L547"/>
      <c r="O547">
        <v>2021</v>
      </c>
      <c r="P547">
        <v>11</v>
      </c>
      <c r="Q547" t="s">
        <v>2530</v>
      </c>
    </row>
    <row r="548" spans="1:17" x14ac:dyDescent="0.3">
      <c r="A548" t="s">
        <v>4172</v>
      </c>
      <c r="B548" t="b">
        <v>0</v>
      </c>
      <c r="C548" t="s">
        <v>1880</v>
      </c>
      <c r="E548" t="s">
        <v>785</v>
      </c>
      <c r="F548" t="s">
        <v>785</v>
      </c>
      <c r="G548" t="s">
        <v>5053</v>
      </c>
      <c r="J548"/>
      <c r="K548"/>
      <c r="L548"/>
      <c r="O548">
        <v>2021</v>
      </c>
      <c r="P548">
        <v>0</v>
      </c>
      <c r="Q548" t="s">
        <v>2481</v>
      </c>
    </row>
    <row r="549" spans="1:17" x14ac:dyDescent="0.3">
      <c r="A549" t="s">
        <v>4173</v>
      </c>
      <c r="B549" t="b">
        <v>1</v>
      </c>
      <c r="C549" t="s">
        <v>718</v>
      </c>
      <c r="D549" t="b">
        <v>0</v>
      </c>
      <c r="E549" t="s">
        <v>4822</v>
      </c>
      <c r="F549" t="s">
        <v>3581</v>
      </c>
      <c r="G549" t="s">
        <v>3048</v>
      </c>
      <c r="J549"/>
      <c r="K549"/>
      <c r="L549"/>
      <c r="O549">
        <v>2021</v>
      </c>
      <c r="P549">
        <v>12</v>
      </c>
      <c r="Q549" t="s">
        <v>2448</v>
      </c>
    </row>
    <row r="550" spans="1:17" x14ac:dyDescent="0.3">
      <c r="A550" t="s">
        <v>4174</v>
      </c>
      <c r="B550" t="b">
        <v>1</v>
      </c>
      <c r="C550" t="s">
        <v>497</v>
      </c>
      <c r="D550" t="b">
        <v>0</v>
      </c>
      <c r="E550" t="s">
        <v>4823</v>
      </c>
      <c r="F550" t="s">
        <v>3635</v>
      </c>
      <c r="G550" t="s">
        <v>3123</v>
      </c>
      <c r="J550"/>
      <c r="K550"/>
      <c r="L550"/>
      <c r="O550">
        <v>2021</v>
      </c>
      <c r="P550">
        <v>11</v>
      </c>
      <c r="Q550" t="s">
        <v>2531</v>
      </c>
    </row>
    <row r="551" spans="1:17" x14ac:dyDescent="0.3">
      <c r="A551" t="s">
        <v>5308</v>
      </c>
      <c r="B551" t="b">
        <v>1</v>
      </c>
      <c r="C551" t="s">
        <v>1881</v>
      </c>
      <c r="D551" t="b">
        <v>1</v>
      </c>
      <c r="E551" t="s">
        <v>4824</v>
      </c>
      <c r="F551" t="s">
        <v>3605</v>
      </c>
      <c r="G551" t="s">
        <v>3077</v>
      </c>
      <c r="H551" t="b">
        <v>1</v>
      </c>
      <c r="I551" t="s">
        <v>5392</v>
      </c>
      <c r="J551" s="7">
        <v>1</v>
      </c>
      <c r="L551" s="7" t="s">
        <v>5596</v>
      </c>
      <c r="M551" t="b">
        <v>1</v>
      </c>
      <c r="O551">
        <v>2021</v>
      </c>
      <c r="P551">
        <v>1</v>
      </c>
      <c r="Q551" t="s">
        <v>2482</v>
      </c>
    </row>
    <row r="552" spans="1:17" x14ac:dyDescent="0.3">
      <c r="A552" t="s">
        <v>4175</v>
      </c>
      <c r="B552" t="b">
        <v>1</v>
      </c>
      <c r="C552" t="s">
        <v>1882</v>
      </c>
      <c r="D552" t="b">
        <v>0</v>
      </c>
      <c r="E552" t="s">
        <v>4825</v>
      </c>
      <c r="F552" t="s">
        <v>3606</v>
      </c>
      <c r="G552" t="s">
        <v>3078</v>
      </c>
      <c r="J552"/>
      <c r="K552"/>
      <c r="L552"/>
      <c r="O552">
        <v>2021</v>
      </c>
      <c r="P552">
        <v>0</v>
      </c>
      <c r="Q552" t="s">
        <v>2483</v>
      </c>
    </row>
    <row r="553" spans="1:17" x14ac:dyDescent="0.3">
      <c r="A553" t="s">
        <v>5309</v>
      </c>
      <c r="B553" t="b">
        <v>1</v>
      </c>
      <c r="C553" t="s">
        <v>1883</v>
      </c>
      <c r="D553" t="b">
        <v>1</v>
      </c>
      <c r="E553" t="s">
        <v>4826</v>
      </c>
      <c r="F553" t="s">
        <v>3607</v>
      </c>
      <c r="G553" t="s">
        <v>3079</v>
      </c>
      <c r="H553" t="b">
        <v>0</v>
      </c>
      <c r="J553"/>
      <c r="K553"/>
      <c r="L553"/>
      <c r="O553">
        <v>2021</v>
      </c>
      <c r="P553">
        <v>6</v>
      </c>
      <c r="Q553" t="s">
        <v>2484</v>
      </c>
    </row>
    <row r="554" spans="1:17" x14ac:dyDescent="0.3">
      <c r="A554" t="s">
        <v>5310</v>
      </c>
      <c r="B554" t="b">
        <v>0</v>
      </c>
      <c r="C554" t="s">
        <v>1884</v>
      </c>
      <c r="E554" t="s">
        <v>785</v>
      </c>
      <c r="F554" t="s">
        <v>785</v>
      </c>
      <c r="G554" t="s">
        <v>3080</v>
      </c>
      <c r="J554"/>
      <c r="K554"/>
      <c r="L554"/>
      <c r="O554">
        <v>2021</v>
      </c>
      <c r="P554">
        <v>0</v>
      </c>
      <c r="Q554" t="s">
        <v>2485</v>
      </c>
    </row>
    <row r="555" spans="1:17" x14ac:dyDescent="0.3">
      <c r="A555" t="s">
        <v>4176</v>
      </c>
      <c r="B555" t="b">
        <v>1</v>
      </c>
      <c r="C555" t="s">
        <v>764</v>
      </c>
      <c r="D555" t="b">
        <v>0</v>
      </c>
      <c r="E555" t="s">
        <v>4827</v>
      </c>
      <c r="F555" t="s">
        <v>785</v>
      </c>
      <c r="G555" t="s">
        <v>3125</v>
      </c>
      <c r="J555"/>
      <c r="K555"/>
      <c r="L555"/>
      <c r="O555">
        <v>2020</v>
      </c>
      <c r="P555">
        <v>273</v>
      </c>
      <c r="Q555" t="s">
        <v>2533</v>
      </c>
    </row>
    <row r="556" spans="1:17" x14ac:dyDescent="0.3">
      <c r="A556" t="s">
        <v>5311</v>
      </c>
      <c r="B556" t="b">
        <v>1</v>
      </c>
      <c r="C556" t="s">
        <v>1863</v>
      </c>
      <c r="D556" t="b">
        <v>1</v>
      </c>
      <c r="E556" t="s">
        <v>4828</v>
      </c>
      <c r="F556" t="s">
        <v>3582</v>
      </c>
      <c r="G556" t="s">
        <v>3049</v>
      </c>
      <c r="H556" t="b">
        <v>1</v>
      </c>
      <c r="I556" t="s">
        <v>5388</v>
      </c>
      <c r="J556" s="7">
        <v>3</v>
      </c>
      <c r="K556" s="7" t="s">
        <v>5462</v>
      </c>
      <c r="O556">
        <v>2021</v>
      </c>
      <c r="P556">
        <v>5</v>
      </c>
      <c r="Q556" t="s">
        <v>2449</v>
      </c>
    </row>
    <row r="557" spans="1:17" x14ac:dyDescent="0.3">
      <c r="A557" t="s">
        <v>5312</v>
      </c>
      <c r="B557" t="b">
        <v>1</v>
      </c>
      <c r="C557" t="s">
        <v>1864</v>
      </c>
      <c r="D557" t="b">
        <v>0</v>
      </c>
      <c r="E557" t="s">
        <v>4829</v>
      </c>
      <c r="F557" t="s">
        <v>3583</v>
      </c>
      <c r="G557" t="s">
        <v>3050</v>
      </c>
      <c r="J557"/>
      <c r="K557"/>
      <c r="L557"/>
      <c r="O557">
        <v>2021</v>
      </c>
      <c r="P557">
        <v>7</v>
      </c>
      <c r="Q557" t="s">
        <v>2450</v>
      </c>
    </row>
    <row r="558" spans="1:17" x14ac:dyDescent="0.3">
      <c r="A558" t="s">
        <v>4177</v>
      </c>
      <c r="B558" t="b">
        <v>1</v>
      </c>
      <c r="C558" t="s">
        <v>1885</v>
      </c>
      <c r="D558" t="b">
        <v>0</v>
      </c>
      <c r="E558" t="s">
        <v>4830</v>
      </c>
      <c r="F558" t="s">
        <v>3608</v>
      </c>
      <c r="G558" t="s">
        <v>3081</v>
      </c>
      <c r="J558"/>
      <c r="K558"/>
      <c r="L558"/>
      <c r="O558">
        <v>2021</v>
      </c>
      <c r="P558">
        <v>15</v>
      </c>
      <c r="Q558" t="s">
        <v>2486</v>
      </c>
    </row>
    <row r="559" spans="1:17" x14ac:dyDescent="0.3">
      <c r="A559" t="s">
        <v>4178</v>
      </c>
      <c r="B559" t="b">
        <v>1</v>
      </c>
      <c r="C559" t="s">
        <v>1865</v>
      </c>
      <c r="D559" t="b">
        <v>0</v>
      </c>
      <c r="E559" t="s">
        <v>4832</v>
      </c>
      <c r="F559" t="s">
        <v>3584</v>
      </c>
      <c r="G559" t="s">
        <v>3051</v>
      </c>
      <c r="J559"/>
      <c r="K559"/>
      <c r="L559"/>
      <c r="O559">
        <v>2021</v>
      </c>
      <c r="P559">
        <v>4</v>
      </c>
      <c r="Q559" t="s">
        <v>2451</v>
      </c>
    </row>
    <row r="560" spans="1:17" x14ac:dyDescent="0.3">
      <c r="A560" t="s">
        <v>4179</v>
      </c>
      <c r="B560" t="b">
        <v>1</v>
      </c>
      <c r="C560" t="s">
        <v>1887</v>
      </c>
      <c r="D560" t="b">
        <v>1</v>
      </c>
      <c r="E560" t="s">
        <v>4833</v>
      </c>
      <c r="F560" t="s">
        <v>3610</v>
      </c>
      <c r="G560" t="s">
        <v>3083</v>
      </c>
      <c r="H560" t="b">
        <v>1</v>
      </c>
      <c r="I560" t="s">
        <v>5392</v>
      </c>
      <c r="J560" s="7">
        <v>3</v>
      </c>
      <c r="K560" s="7" t="s">
        <v>5407</v>
      </c>
      <c r="O560">
        <v>2021</v>
      </c>
      <c r="P560">
        <v>4</v>
      </c>
      <c r="Q560" t="s">
        <v>2488</v>
      </c>
    </row>
    <row r="561" spans="1:17" x14ac:dyDescent="0.3">
      <c r="A561" t="s">
        <v>5313</v>
      </c>
      <c r="B561" t="b">
        <v>1</v>
      </c>
      <c r="C561" t="s">
        <v>648</v>
      </c>
      <c r="D561" t="b">
        <v>0</v>
      </c>
      <c r="E561" t="s">
        <v>4834</v>
      </c>
      <c r="F561" t="s">
        <v>785</v>
      </c>
      <c r="G561" t="s">
        <v>3084</v>
      </c>
      <c r="J561"/>
      <c r="K561"/>
      <c r="L561"/>
      <c r="O561">
        <v>2021</v>
      </c>
      <c r="P561">
        <v>7</v>
      </c>
      <c r="Q561" t="s">
        <v>2489</v>
      </c>
    </row>
    <row r="562" spans="1:17" x14ac:dyDescent="0.3">
      <c r="A562" t="s">
        <v>4180</v>
      </c>
      <c r="B562" t="b">
        <v>1</v>
      </c>
      <c r="C562" t="s">
        <v>1906</v>
      </c>
      <c r="D562" t="b">
        <v>0</v>
      </c>
      <c r="E562" t="s">
        <v>4835</v>
      </c>
      <c r="F562" t="s">
        <v>785</v>
      </c>
      <c r="G562" t="s">
        <v>3127</v>
      </c>
      <c r="J562"/>
      <c r="K562"/>
      <c r="L562"/>
      <c r="O562">
        <v>2021</v>
      </c>
      <c r="P562">
        <v>4</v>
      </c>
      <c r="Q562" t="s">
        <v>2535</v>
      </c>
    </row>
    <row r="563" spans="1:17" x14ac:dyDescent="0.3">
      <c r="A563" t="s">
        <v>4181</v>
      </c>
      <c r="B563" t="b">
        <v>1</v>
      </c>
      <c r="C563" t="s">
        <v>775</v>
      </c>
      <c r="D563" t="b">
        <v>0</v>
      </c>
      <c r="E563" t="s">
        <v>4836</v>
      </c>
      <c r="F563" t="s">
        <v>815</v>
      </c>
      <c r="G563" t="s">
        <v>5054</v>
      </c>
      <c r="J563"/>
      <c r="K563"/>
      <c r="L563"/>
      <c r="O563">
        <v>2021</v>
      </c>
      <c r="P563">
        <v>9</v>
      </c>
      <c r="Q563" t="s">
        <v>2537</v>
      </c>
    </row>
    <row r="564" spans="1:17" x14ac:dyDescent="0.3">
      <c r="A564" t="s">
        <v>5314</v>
      </c>
      <c r="B564" t="b">
        <v>1</v>
      </c>
      <c r="C564" t="s">
        <v>632</v>
      </c>
      <c r="D564" t="b">
        <v>1</v>
      </c>
      <c r="E564" t="s">
        <v>4837</v>
      </c>
      <c r="F564" t="s">
        <v>785</v>
      </c>
      <c r="G564" t="s">
        <v>3085</v>
      </c>
      <c r="H564" t="b">
        <v>0</v>
      </c>
      <c r="J564"/>
      <c r="K564"/>
      <c r="L564"/>
      <c r="O564">
        <v>2021</v>
      </c>
      <c r="P564">
        <v>20</v>
      </c>
      <c r="Q564" t="s">
        <v>2491</v>
      </c>
    </row>
    <row r="565" spans="1:17" x14ac:dyDescent="0.3">
      <c r="A565" t="s">
        <v>4182</v>
      </c>
      <c r="B565" t="b">
        <v>1</v>
      </c>
      <c r="C565" t="s">
        <v>1907</v>
      </c>
      <c r="D565" t="b">
        <v>1</v>
      </c>
      <c r="E565" t="s">
        <v>4838</v>
      </c>
      <c r="F565" t="s">
        <v>3639</v>
      </c>
      <c r="G565" t="s">
        <v>3129</v>
      </c>
      <c r="H565" t="b">
        <v>1</v>
      </c>
      <c r="I565" t="s">
        <v>5393</v>
      </c>
      <c r="J565" s="7">
        <v>3</v>
      </c>
      <c r="K565" s="7" t="s">
        <v>5471</v>
      </c>
      <c r="O565">
        <v>2020</v>
      </c>
      <c r="P565">
        <v>5</v>
      </c>
      <c r="Q565" t="s">
        <v>2538</v>
      </c>
    </row>
    <row r="566" spans="1:17" x14ac:dyDescent="0.3">
      <c r="A566" t="s">
        <v>4183</v>
      </c>
      <c r="B566" t="b">
        <v>1</v>
      </c>
      <c r="C566" t="s">
        <v>512</v>
      </c>
      <c r="D566" t="b">
        <v>0</v>
      </c>
      <c r="E566" t="s">
        <v>4839</v>
      </c>
      <c r="F566" t="s">
        <v>785</v>
      </c>
      <c r="G566" t="s">
        <v>3086</v>
      </c>
      <c r="J566"/>
      <c r="K566"/>
      <c r="L566"/>
      <c r="O566">
        <v>2021</v>
      </c>
      <c r="P566">
        <v>12</v>
      </c>
      <c r="Q566" t="s">
        <v>2492</v>
      </c>
    </row>
    <row r="567" spans="1:17" x14ac:dyDescent="0.3">
      <c r="A567" t="s">
        <v>4184</v>
      </c>
      <c r="B567" t="b">
        <v>1</v>
      </c>
      <c r="C567" s="40" t="s">
        <v>617</v>
      </c>
      <c r="D567" t="b">
        <v>1</v>
      </c>
      <c r="E567" t="s">
        <v>4840</v>
      </c>
      <c r="F567" t="s">
        <v>3585</v>
      </c>
      <c r="G567" t="s">
        <v>3052</v>
      </c>
      <c r="H567" t="b">
        <v>1</v>
      </c>
      <c r="I567" t="s">
        <v>5390</v>
      </c>
      <c r="J567" s="7">
        <v>1</v>
      </c>
      <c r="K567" s="7" t="s">
        <v>5481</v>
      </c>
      <c r="L567" s="7" t="s">
        <v>5407</v>
      </c>
      <c r="M567" t="b">
        <v>1</v>
      </c>
      <c r="O567">
        <v>2021</v>
      </c>
      <c r="P567">
        <v>24</v>
      </c>
      <c r="Q567" t="s">
        <v>2452</v>
      </c>
    </row>
    <row r="568" spans="1:17" x14ac:dyDescent="0.3">
      <c r="A568" t="s">
        <v>5315</v>
      </c>
      <c r="B568" t="b">
        <v>1</v>
      </c>
      <c r="C568" t="s">
        <v>1909</v>
      </c>
      <c r="D568" t="b">
        <v>0</v>
      </c>
      <c r="E568" t="s">
        <v>4842</v>
      </c>
      <c r="F568" t="s">
        <v>785</v>
      </c>
      <c r="G568" t="s">
        <v>3130</v>
      </c>
      <c r="J568"/>
      <c r="K568"/>
      <c r="L568"/>
      <c r="O568">
        <v>2020</v>
      </c>
      <c r="P568">
        <v>1</v>
      </c>
      <c r="Q568" t="s">
        <v>2540</v>
      </c>
    </row>
    <row r="569" spans="1:17" x14ac:dyDescent="0.3">
      <c r="A569" t="s">
        <v>4185</v>
      </c>
      <c r="B569" t="b">
        <v>1</v>
      </c>
      <c r="C569" t="s">
        <v>1866</v>
      </c>
      <c r="D569" t="b">
        <v>0</v>
      </c>
      <c r="E569" t="s">
        <v>4843</v>
      </c>
      <c r="F569" t="s">
        <v>3586</v>
      </c>
      <c r="G569" t="s">
        <v>3053</v>
      </c>
      <c r="J569"/>
      <c r="K569"/>
      <c r="L569"/>
      <c r="O569">
        <v>2021</v>
      </c>
      <c r="P569">
        <v>7</v>
      </c>
      <c r="Q569" t="s">
        <v>2453</v>
      </c>
    </row>
    <row r="570" spans="1:17" x14ac:dyDescent="0.3">
      <c r="A570" t="s">
        <v>5316</v>
      </c>
      <c r="B570" t="b">
        <v>1</v>
      </c>
      <c r="C570" t="s">
        <v>714</v>
      </c>
      <c r="D570" t="b">
        <v>0</v>
      </c>
      <c r="E570" t="s">
        <v>4844</v>
      </c>
      <c r="F570" t="s">
        <v>3611</v>
      </c>
      <c r="G570" t="s">
        <v>3088</v>
      </c>
      <c r="J570"/>
      <c r="K570"/>
      <c r="L570"/>
      <c r="O570">
        <v>2021</v>
      </c>
      <c r="P570">
        <v>6</v>
      </c>
      <c r="Q570" t="s">
        <v>2494</v>
      </c>
    </row>
    <row r="571" spans="1:17" x14ac:dyDescent="0.3">
      <c r="A571" t="s">
        <v>4186</v>
      </c>
      <c r="B571" t="b">
        <v>1</v>
      </c>
      <c r="C571" t="s">
        <v>513</v>
      </c>
      <c r="D571" t="b">
        <v>1</v>
      </c>
      <c r="E571" t="s">
        <v>4848</v>
      </c>
      <c r="F571" t="s">
        <v>3613</v>
      </c>
      <c r="G571" t="s">
        <v>3091</v>
      </c>
      <c r="H571" t="b">
        <v>1</v>
      </c>
      <c r="I571" t="s">
        <v>5395</v>
      </c>
      <c r="J571" s="7">
        <v>3</v>
      </c>
      <c r="L571" s="7" t="s">
        <v>5596</v>
      </c>
      <c r="M571" t="b">
        <v>1</v>
      </c>
      <c r="O571">
        <v>2021</v>
      </c>
      <c r="P571">
        <v>2</v>
      </c>
      <c r="Q571" t="s">
        <v>2497</v>
      </c>
    </row>
    <row r="572" spans="1:17" x14ac:dyDescent="0.3">
      <c r="A572" t="s">
        <v>4187</v>
      </c>
      <c r="B572" t="b">
        <v>1</v>
      </c>
      <c r="C572" t="s">
        <v>1890</v>
      </c>
      <c r="D572" t="b">
        <v>0</v>
      </c>
      <c r="E572" t="s">
        <v>4850</v>
      </c>
      <c r="F572" t="s">
        <v>785</v>
      </c>
      <c r="G572" t="s">
        <v>3093</v>
      </c>
      <c r="J572"/>
      <c r="K572"/>
      <c r="L572"/>
      <c r="O572">
        <v>2021</v>
      </c>
      <c r="P572">
        <v>11</v>
      </c>
      <c r="Q572" t="s">
        <v>2499</v>
      </c>
    </row>
    <row r="573" spans="1:17" x14ac:dyDescent="0.3">
      <c r="A573" t="s">
        <v>5317</v>
      </c>
      <c r="B573" t="b">
        <v>1</v>
      </c>
      <c r="C573" t="s">
        <v>611</v>
      </c>
      <c r="D573" t="b">
        <v>0</v>
      </c>
      <c r="E573" t="s">
        <v>4851</v>
      </c>
      <c r="F573" t="s">
        <v>785</v>
      </c>
      <c r="G573" t="s">
        <v>3054</v>
      </c>
      <c r="J573"/>
      <c r="K573"/>
      <c r="L573"/>
      <c r="O573">
        <v>2021</v>
      </c>
      <c r="P573">
        <v>3</v>
      </c>
      <c r="Q573" t="s">
        <v>2454</v>
      </c>
    </row>
    <row r="574" spans="1:17" x14ac:dyDescent="0.3">
      <c r="A574" t="s">
        <v>4188</v>
      </c>
      <c r="B574" t="b">
        <v>1</v>
      </c>
      <c r="C574" t="s">
        <v>458</v>
      </c>
      <c r="D574" t="b">
        <v>1</v>
      </c>
      <c r="E574" t="s">
        <v>4853</v>
      </c>
      <c r="F574" t="s">
        <v>3497</v>
      </c>
      <c r="G574" t="s">
        <v>3095</v>
      </c>
      <c r="H574" t="b">
        <v>1</v>
      </c>
      <c r="J574" s="7">
        <v>3</v>
      </c>
      <c r="K574" s="7" t="s">
        <v>5416</v>
      </c>
      <c r="O574">
        <v>2021</v>
      </c>
      <c r="P574">
        <v>11</v>
      </c>
      <c r="Q574" t="s">
        <v>2501</v>
      </c>
    </row>
    <row r="575" spans="1:17" x14ac:dyDescent="0.3">
      <c r="A575" t="s">
        <v>4189</v>
      </c>
      <c r="B575" t="b">
        <v>1</v>
      </c>
      <c r="C575" t="s">
        <v>645</v>
      </c>
      <c r="D575" t="b">
        <v>0</v>
      </c>
      <c r="E575" t="s">
        <v>4854</v>
      </c>
      <c r="F575" t="s">
        <v>785</v>
      </c>
      <c r="G575" t="s">
        <v>3132</v>
      </c>
      <c r="J575"/>
      <c r="K575"/>
      <c r="L575"/>
      <c r="O575">
        <v>2021</v>
      </c>
      <c r="P575">
        <v>3</v>
      </c>
      <c r="Q575" t="s">
        <v>2542</v>
      </c>
    </row>
    <row r="576" spans="1:17" x14ac:dyDescent="0.3">
      <c r="A576" t="s">
        <v>4190</v>
      </c>
      <c r="B576" t="b">
        <v>1</v>
      </c>
      <c r="C576" t="s">
        <v>544</v>
      </c>
      <c r="D576" t="b">
        <v>0</v>
      </c>
      <c r="E576" t="s">
        <v>4855</v>
      </c>
      <c r="F576" t="s">
        <v>3641</v>
      </c>
      <c r="G576" t="s">
        <v>3133</v>
      </c>
      <c r="J576"/>
      <c r="K576"/>
      <c r="L576"/>
      <c r="O576">
        <v>2021</v>
      </c>
      <c r="P576">
        <v>15</v>
      </c>
      <c r="Q576" t="s">
        <v>2543</v>
      </c>
    </row>
    <row r="577" spans="1:17" x14ac:dyDescent="0.3">
      <c r="A577" t="s">
        <v>4191</v>
      </c>
      <c r="B577" t="b">
        <v>1</v>
      </c>
      <c r="C577" t="s">
        <v>1910</v>
      </c>
      <c r="D577" t="b">
        <v>0</v>
      </c>
      <c r="E577" t="s">
        <v>4856</v>
      </c>
      <c r="F577" t="s">
        <v>3642</v>
      </c>
      <c r="G577" t="s">
        <v>5055</v>
      </c>
      <c r="J577"/>
      <c r="K577"/>
      <c r="L577"/>
      <c r="O577">
        <v>2021</v>
      </c>
      <c r="P577">
        <v>47</v>
      </c>
      <c r="Q577" t="s">
        <v>2544</v>
      </c>
    </row>
    <row r="578" spans="1:17" x14ac:dyDescent="0.3">
      <c r="A578" t="s">
        <v>4192</v>
      </c>
      <c r="B578" t="b">
        <v>1</v>
      </c>
      <c r="C578" t="s">
        <v>1868</v>
      </c>
      <c r="D578" t="b">
        <v>0</v>
      </c>
      <c r="E578" t="s">
        <v>4859</v>
      </c>
      <c r="F578" t="s">
        <v>785</v>
      </c>
      <c r="G578" t="s">
        <v>5056</v>
      </c>
      <c r="J578"/>
      <c r="K578"/>
      <c r="L578"/>
      <c r="O578">
        <v>2021</v>
      </c>
      <c r="P578">
        <v>1</v>
      </c>
      <c r="Q578" t="s">
        <v>2457</v>
      </c>
    </row>
    <row r="579" spans="1:17" x14ac:dyDescent="0.3">
      <c r="A579" t="s">
        <v>4193</v>
      </c>
      <c r="B579" t="b">
        <v>1</v>
      </c>
      <c r="C579" t="s">
        <v>1911</v>
      </c>
      <c r="D579" t="b">
        <v>0</v>
      </c>
      <c r="E579" t="s">
        <v>4860</v>
      </c>
      <c r="F579" t="s">
        <v>3643</v>
      </c>
      <c r="G579" t="s">
        <v>3134</v>
      </c>
      <c r="J579"/>
      <c r="K579"/>
      <c r="L579"/>
      <c r="O579">
        <v>2021</v>
      </c>
      <c r="P579">
        <v>21</v>
      </c>
      <c r="Q579" t="s">
        <v>2545</v>
      </c>
    </row>
    <row r="580" spans="1:17" x14ac:dyDescent="0.3">
      <c r="A580" t="s">
        <v>4194</v>
      </c>
      <c r="B580" t="b">
        <v>1</v>
      </c>
      <c r="C580" t="s">
        <v>1869</v>
      </c>
      <c r="D580" t="b">
        <v>1</v>
      </c>
      <c r="E580" t="s">
        <v>4861</v>
      </c>
      <c r="F580" t="s">
        <v>3589</v>
      </c>
      <c r="G580" t="s">
        <v>3056</v>
      </c>
      <c r="H580" t="b">
        <v>0</v>
      </c>
      <c r="J580"/>
      <c r="K580"/>
      <c r="L580"/>
      <c r="O580">
        <v>2021</v>
      </c>
      <c r="P580">
        <v>37</v>
      </c>
      <c r="Q580" t="s">
        <v>2459</v>
      </c>
    </row>
    <row r="581" spans="1:17" x14ac:dyDescent="0.3">
      <c r="A581" t="s">
        <v>5318</v>
      </c>
      <c r="B581" t="b">
        <v>1</v>
      </c>
      <c r="C581" t="s">
        <v>609</v>
      </c>
      <c r="D581" t="b">
        <v>0</v>
      </c>
      <c r="E581" t="s">
        <v>4862</v>
      </c>
      <c r="F581" t="s">
        <v>3617</v>
      </c>
      <c r="G581" t="s">
        <v>3098</v>
      </c>
      <c r="J581"/>
      <c r="K581"/>
      <c r="L581"/>
      <c r="O581">
        <v>2021</v>
      </c>
      <c r="P581">
        <v>5</v>
      </c>
      <c r="Q581" t="s">
        <v>2504</v>
      </c>
    </row>
    <row r="582" spans="1:17" x14ac:dyDescent="0.3">
      <c r="A582" t="s">
        <v>5319</v>
      </c>
      <c r="B582" t="b">
        <v>1</v>
      </c>
      <c r="C582" t="s">
        <v>447</v>
      </c>
      <c r="D582" t="b">
        <v>0</v>
      </c>
      <c r="E582" t="s">
        <v>4863</v>
      </c>
      <c r="F582" t="s">
        <v>785</v>
      </c>
      <c r="G582" t="s">
        <v>3099</v>
      </c>
      <c r="J582"/>
      <c r="K582"/>
      <c r="L582"/>
      <c r="O582">
        <v>2021</v>
      </c>
      <c r="P582">
        <v>2</v>
      </c>
      <c r="Q582" t="s">
        <v>2505</v>
      </c>
    </row>
    <row r="583" spans="1:17" x14ac:dyDescent="0.3">
      <c r="A583" t="s">
        <v>4195</v>
      </c>
      <c r="B583" t="b">
        <v>1</v>
      </c>
      <c r="C583" t="s">
        <v>1891</v>
      </c>
      <c r="D583" t="b">
        <v>1</v>
      </c>
      <c r="E583" t="s">
        <v>4864</v>
      </c>
      <c r="F583" t="s">
        <v>3618</v>
      </c>
      <c r="G583" t="s">
        <v>3100</v>
      </c>
      <c r="H583" t="b">
        <v>1</v>
      </c>
      <c r="I583" t="s">
        <v>5388</v>
      </c>
      <c r="J583" s="7">
        <v>1</v>
      </c>
      <c r="M583" t="b">
        <v>1</v>
      </c>
      <c r="O583">
        <v>2021</v>
      </c>
      <c r="P583">
        <v>30</v>
      </c>
      <c r="Q583" t="s">
        <v>2506</v>
      </c>
    </row>
    <row r="584" spans="1:17" x14ac:dyDescent="0.3">
      <c r="A584" t="s">
        <v>4196</v>
      </c>
      <c r="B584" t="b">
        <v>1</v>
      </c>
      <c r="C584" t="s">
        <v>505</v>
      </c>
      <c r="D584" t="b">
        <v>0</v>
      </c>
      <c r="E584" t="s">
        <v>4865</v>
      </c>
      <c r="F584" t="s">
        <v>3591</v>
      </c>
      <c r="G584" t="s">
        <v>3059</v>
      </c>
      <c r="J584"/>
      <c r="K584"/>
      <c r="L584"/>
      <c r="O584">
        <v>2021</v>
      </c>
      <c r="P584">
        <v>7</v>
      </c>
      <c r="Q584" t="s">
        <v>2462</v>
      </c>
    </row>
    <row r="585" spans="1:17" x14ac:dyDescent="0.3">
      <c r="A585" t="s">
        <v>5320</v>
      </c>
      <c r="B585" t="b">
        <v>1</v>
      </c>
      <c r="C585" t="s">
        <v>1871</v>
      </c>
      <c r="D585" t="b">
        <v>0</v>
      </c>
      <c r="E585" t="s">
        <v>4866</v>
      </c>
      <c r="F585" t="s">
        <v>785</v>
      </c>
      <c r="G585" t="s">
        <v>3060</v>
      </c>
      <c r="J585"/>
      <c r="K585"/>
      <c r="L585"/>
      <c r="O585">
        <v>2021</v>
      </c>
      <c r="P585">
        <v>19</v>
      </c>
      <c r="Q585" t="s">
        <v>2463</v>
      </c>
    </row>
    <row r="586" spans="1:17" x14ac:dyDescent="0.3">
      <c r="A586" t="s">
        <v>5321</v>
      </c>
      <c r="B586" t="b">
        <v>1</v>
      </c>
      <c r="C586" t="s">
        <v>1892</v>
      </c>
      <c r="D586" t="b">
        <v>0</v>
      </c>
      <c r="E586" t="s">
        <v>4868</v>
      </c>
      <c r="F586" t="s">
        <v>3620</v>
      </c>
      <c r="G586" t="s">
        <v>3102</v>
      </c>
      <c r="J586"/>
      <c r="K586"/>
      <c r="L586"/>
      <c r="O586">
        <v>2021</v>
      </c>
      <c r="P586">
        <v>4</v>
      </c>
      <c r="Q586" t="s">
        <v>2508</v>
      </c>
    </row>
    <row r="587" spans="1:17" x14ac:dyDescent="0.3">
      <c r="A587" t="s">
        <v>5322</v>
      </c>
      <c r="B587" t="b">
        <v>1</v>
      </c>
      <c r="C587" t="s">
        <v>1893</v>
      </c>
      <c r="D587" t="b">
        <v>1</v>
      </c>
      <c r="E587" t="s">
        <v>4869</v>
      </c>
      <c r="F587" t="s">
        <v>3621</v>
      </c>
      <c r="G587" t="s">
        <v>3103</v>
      </c>
      <c r="H587" t="b">
        <v>0</v>
      </c>
      <c r="I587" t="s">
        <v>5397</v>
      </c>
      <c r="O587">
        <v>2021</v>
      </c>
      <c r="P587">
        <v>5</v>
      </c>
      <c r="Q587" t="s">
        <v>2509</v>
      </c>
    </row>
    <row r="588" spans="1:17" x14ac:dyDescent="0.3">
      <c r="A588" t="s">
        <v>4197</v>
      </c>
      <c r="B588" t="b">
        <v>1</v>
      </c>
      <c r="C588" t="s">
        <v>1894</v>
      </c>
      <c r="D588" t="b">
        <v>1</v>
      </c>
      <c r="E588" t="s">
        <v>4871</v>
      </c>
      <c r="F588" t="s">
        <v>3622</v>
      </c>
      <c r="G588" t="s">
        <v>3104</v>
      </c>
      <c r="H588" t="b">
        <v>0</v>
      </c>
      <c r="J588"/>
      <c r="K588"/>
      <c r="L588"/>
      <c r="O588">
        <v>2021</v>
      </c>
      <c r="P588">
        <v>9</v>
      </c>
      <c r="Q588" t="s">
        <v>2510</v>
      </c>
    </row>
    <row r="589" spans="1:17" x14ac:dyDescent="0.3">
      <c r="A589" t="s">
        <v>5323</v>
      </c>
      <c r="B589" t="b">
        <v>1</v>
      </c>
      <c r="C589" t="s">
        <v>1912</v>
      </c>
      <c r="D589" t="b">
        <v>0</v>
      </c>
      <c r="E589" t="s">
        <v>4872</v>
      </c>
      <c r="F589" t="s">
        <v>3645</v>
      </c>
      <c r="G589" t="s">
        <v>3136</v>
      </c>
      <c r="J589"/>
      <c r="K589"/>
      <c r="L589"/>
      <c r="O589">
        <v>2020</v>
      </c>
      <c r="P589">
        <v>15</v>
      </c>
      <c r="Q589" t="s">
        <v>2547</v>
      </c>
    </row>
    <row r="590" spans="1:17" x14ac:dyDescent="0.3">
      <c r="A590" t="s">
        <v>5324</v>
      </c>
      <c r="B590" t="b">
        <v>1</v>
      </c>
      <c r="C590" t="s">
        <v>1874</v>
      </c>
      <c r="D590" t="b">
        <v>0</v>
      </c>
      <c r="E590" t="s">
        <v>4873</v>
      </c>
      <c r="F590" t="s">
        <v>3594</v>
      </c>
      <c r="G590" t="s">
        <v>5057</v>
      </c>
      <c r="J590"/>
      <c r="K590"/>
      <c r="L590"/>
      <c r="O590">
        <v>2021</v>
      </c>
      <c r="P590">
        <v>3</v>
      </c>
      <c r="Q590" t="s">
        <v>2466</v>
      </c>
    </row>
    <row r="591" spans="1:17" x14ac:dyDescent="0.3">
      <c r="A591" t="s">
        <v>5325</v>
      </c>
      <c r="B591" t="b">
        <v>1</v>
      </c>
      <c r="C591" t="s">
        <v>1913</v>
      </c>
      <c r="D591" t="b">
        <v>1</v>
      </c>
      <c r="E591" t="s">
        <v>4874</v>
      </c>
      <c r="F591" t="s">
        <v>3646</v>
      </c>
      <c r="G591" t="s">
        <v>5058</v>
      </c>
      <c r="H591" t="b">
        <v>0</v>
      </c>
      <c r="J591"/>
      <c r="K591"/>
      <c r="L591"/>
      <c r="O591">
        <v>2020</v>
      </c>
      <c r="P591">
        <v>5</v>
      </c>
      <c r="Q591" t="s">
        <v>2548</v>
      </c>
    </row>
    <row r="592" spans="1:17" x14ac:dyDescent="0.3">
      <c r="A592" t="s">
        <v>5326</v>
      </c>
      <c r="B592" t="b">
        <v>1</v>
      </c>
      <c r="C592" t="s">
        <v>584</v>
      </c>
      <c r="D592" t="b">
        <v>0</v>
      </c>
      <c r="E592" t="s">
        <v>4876</v>
      </c>
      <c r="F592" t="s">
        <v>785</v>
      </c>
      <c r="G592" t="s">
        <v>5059</v>
      </c>
      <c r="J592"/>
      <c r="K592"/>
      <c r="L592"/>
      <c r="O592">
        <v>2021</v>
      </c>
      <c r="P592">
        <v>7</v>
      </c>
      <c r="Q592" t="s">
        <v>2511</v>
      </c>
    </row>
    <row r="593" spans="1:17" x14ac:dyDescent="0.3">
      <c r="A593" t="s">
        <v>4198</v>
      </c>
      <c r="B593" t="b">
        <v>1</v>
      </c>
      <c r="C593" t="s">
        <v>1875</v>
      </c>
      <c r="D593" t="b">
        <v>0</v>
      </c>
      <c r="E593" t="s">
        <v>4877</v>
      </c>
      <c r="F593" t="s">
        <v>3595</v>
      </c>
      <c r="G593" t="s">
        <v>3063</v>
      </c>
      <c r="J593"/>
      <c r="K593"/>
      <c r="L593"/>
      <c r="O593">
        <v>2021</v>
      </c>
      <c r="P593">
        <v>4</v>
      </c>
      <c r="Q593" t="s">
        <v>2467</v>
      </c>
    </row>
    <row r="594" spans="1:17" x14ac:dyDescent="0.3">
      <c r="A594" t="s">
        <v>4199</v>
      </c>
      <c r="B594" t="b">
        <v>1</v>
      </c>
      <c r="C594" t="s">
        <v>426</v>
      </c>
      <c r="D594" t="b">
        <v>0</v>
      </c>
      <c r="E594" t="s">
        <v>4880</v>
      </c>
      <c r="F594" t="s">
        <v>3624</v>
      </c>
      <c r="G594" t="s">
        <v>3106</v>
      </c>
      <c r="J594"/>
      <c r="K594"/>
      <c r="L594"/>
      <c r="O594">
        <v>2021</v>
      </c>
      <c r="P594">
        <v>1</v>
      </c>
      <c r="Q594" t="s">
        <v>2513</v>
      </c>
    </row>
    <row r="595" spans="1:17" x14ac:dyDescent="0.3">
      <c r="A595" t="s">
        <v>4200</v>
      </c>
      <c r="B595" t="b">
        <v>1</v>
      </c>
      <c r="C595" t="s">
        <v>1916</v>
      </c>
      <c r="D595" t="b">
        <v>0</v>
      </c>
      <c r="E595" t="s">
        <v>4881</v>
      </c>
      <c r="F595" t="s">
        <v>3650</v>
      </c>
      <c r="G595" t="s">
        <v>3141</v>
      </c>
      <c r="J595"/>
      <c r="K595"/>
      <c r="L595"/>
      <c r="O595">
        <v>2021</v>
      </c>
      <c r="P595">
        <v>0</v>
      </c>
      <c r="Q595" t="s">
        <v>2553</v>
      </c>
    </row>
    <row r="596" spans="1:17" x14ac:dyDescent="0.3">
      <c r="A596" t="s">
        <v>4201</v>
      </c>
      <c r="B596" t="b">
        <v>1</v>
      </c>
      <c r="C596" t="s">
        <v>564</v>
      </c>
      <c r="D596" t="b">
        <v>0</v>
      </c>
      <c r="E596" t="s">
        <v>4882</v>
      </c>
      <c r="F596" t="s">
        <v>3596</v>
      </c>
      <c r="G596" t="s">
        <v>3064</v>
      </c>
      <c r="J596"/>
      <c r="K596"/>
      <c r="L596"/>
      <c r="O596">
        <v>2021</v>
      </c>
      <c r="P596">
        <v>21</v>
      </c>
      <c r="Q596" t="s">
        <v>2468</v>
      </c>
    </row>
    <row r="597" spans="1:17" x14ac:dyDescent="0.3">
      <c r="A597" t="s">
        <v>4202</v>
      </c>
      <c r="B597" t="b">
        <v>1</v>
      </c>
      <c r="C597" t="s">
        <v>1918</v>
      </c>
      <c r="D597" t="b">
        <v>0</v>
      </c>
      <c r="E597" t="s">
        <v>4883</v>
      </c>
      <c r="F597" t="s">
        <v>3652</v>
      </c>
      <c r="G597" t="s">
        <v>3143</v>
      </c>
      <c r="J597"/>
      <c r="K597"/>
      <c r="L597"/>
      <c r="O597">
        <v>2021</v>
      </c>
      <c r="P597">
        <v>30</v>
      </c>
      <c r="Q597" t="s">
        <v>2555</v>
      </c>
    </row>
    <row r="598" spans="1:17" x14ac:dyDescent="0.3">
      <c r="A598" t="s">
        <v>4203</v>
      </c>
      <c r="B598" t="b">
        <v>1</v>
      </c>
      <c r="C598" t="s">
        <v>1920</v>
      </c>
      <c r="D598" t="b">
        <v>0</v>
      </c>
      <c r="E598" t="s">
        <v>4885</v>
      </c>
      <c r="F598" t="s">
        <v>3654</v>
      </c>
      <c r="G598" t="s">
        <v>3145</v>
      </c>
      <c r="J598"/>
      <c r="K598"/>
      <c r="L598"/>
      <c r="O598">
        <v>2021</v>
      </c>
      <c r="P598">
        <v>16</v>
      </c>
      <c r="Q598" t="s">
        <v>2557</v>
      </c>
    </row>
    <row r="599" spans="1:17" x14ac:dyDescent="0.3">
      <c r="A599" t="s">
        <v>4204</v>
      </c>
      <c r="B599" t="b">
        <v>0</v>
      </c>
      <c r="C599" t="s">
        <v>1921</v>
      </c>
      <c r="E599" t="s">
        <v>785</v>
      </c>
      <c r="F599" t="s">
        <v>785</v>
      </c>
      <c r="G599" t="s">
        <v>3146</v>
      </c>
      <c r="J599"/>
      <c r="K599"/>
      <c r="L599"/>
      <c r="O599">
        <v>2021</v>
      </c>
      <c r="P599">
        <v>0</v>
      </c>
      <c r="Q599" t="s">
        <v>2558</v>
      </c>
    </row>
    <row r="600" spans="1:17" x14ac:dyDescent="0.3">
      <c r="A600" t="s">
        <v>5327</v>
      </c>
      <c r="B600" t="b">
        <v>1</v>
      </c>
      <c r="C600" t="s">
        <v>1895</v>
      </c>
      <c r="D600" t="b">
        <v>1</v>
      </c>
      <c r="E600" t="s">
        <v>4886</v>
      </c>
      <c r="F600" t="s">
        <v>785</v>
      </c>
      <c r="G600" t="s">
        <v>3108</v>
      </c>
      <c r="H600" t="b">
        <v>1</v>
      </c>
      <c r="I600" t="s">
        <v>5388</v>
      </c>
      <c r="J600" s="7">
        <v>2</v>
      </c>
      <c r="K600" s="7" t="s">
        <v>5495</v>
      </c>
      <c r="O600">
        <v>2021</v>
      </c>
      <c r="P600">
        <v>4</v>
      </c>
      <c r="Q600" t="s">
        <v>2515</v>
      </c>
    </row>
    <row r="601" spans="1:17" x14ac:dyDescent="0.3">
      <c r="A601" t="s">
        <v>4205</v>
      </c>
      <c r="B601" t="b">
        <v>1</v>
      </c>
      <c r="C601" t="s">
        <v>1922</v>
      </c>
      <c r="D601" t="b">
        <v>0</v>
      </c>
      <c r="E601" t="s">
        <v>4888</v>
      </c>
      <c r="F601" t="s">
        <v>3656</v>
      </c>
      <c r="G601" t="s">
        <v>3148</v>
      </c>
      <c r="J601"/>
      <c r="K601"/>
      <c r="L601"/>
      <c r="O601">
        <v>2021</v>
      </c>
      <c r="P601">
        <v>13</v>
      </c>
      <c r="Q601" t="s">
        <v>2560</v>
      </c>
    </row>
    <row r="602" spans="1:17" x14ac:dyDescent="0.3">
      <c r="A602" t="s">
        <v>4206</v>
      </c>
      <c r="B602" t="b">
        <v>1</v>
      </c>
      <c r="C602" s="40" t="s">
        <v>1923</v>
      </c>
      <c r="D602" t="b">
        <v>1</v>
      </c>
      <c r="E602" t="s">
        <v>4889</v>
      </c>
      <c r="F602" t="s">
        <v>785</v>
      </c>
      <c r="G602" t="s">
        <v>3149</v>
      </c>
      <c r="H602" t="b">
        <v>1</v>
      </c>
      <c r="I602" t="s">
        <v>5388</v>
      </c>
      <c r="J602" s="7">
        <v>3</v>
      </c>
      <c r="K602" s="7" t="s">
        <v>5607</v>
      </c>
      <c r="L602" s="7" t="s">
        <v>5407</v>
      </c>
      <c r="M602" t="b">
        <v>1</v>
      </c>
      <c r="O602">
        <v>2021</v>
      </c>
      <c r="P602">
        <v>2</v>
      </c>
      <c r="Q602" t="s">
        <v>2561</v>
      </c>
    </row>
    <row r="603" spans="1:17" x14ac:dyDescent="0.3">
      <c r="A603" t="s">
        <v>5328</v>
      </c>
      <c r="B603" t="b">
        <v>1</v>
      </c>
      <c r="C603" t="s">
        <v>692</v>
      </c>
      <c r="D603" t="b">
        <v>1</v>
      </c>
      <c r="E603" t="s">
        <v>4891</v>
      </c>
      <c r="F603" t="s">
        <v>3599</v>
      </c>
      <c r="G603" t="s">
        <v>3069</v>
      </c>
      <c r="H603" t="b">
        <v>0</v>
      </c>
      <c r="J603"/>
      <c r="K603"/>
      <c r="L603"/>
      <c r="O603">
        <v>2021</v>
      </c>
      <c r="P603">
        <v>37</v>
      </c>
      <c r="Q603" t="s">
        <v>2473</v>
      </c>
    </row>
    <row r="604" spans="1:17" x14ac:dyDescent="0.3">
      <c r="A604" t="s">
        <v>5329</v>
      </c>
      <c r="B604" t="b">
        <v>1</v>
      </c>
      <c r="C604" t="s">
        <v>490</v>
      </c>
      <c r="D604" t="b">
        <v>0</v>
      </c>
      <c r="E604" t="s">
        <v>4892</v>
      </c>
      <c r="F604" t="s">
        <v>792</v>
      </c>
      <c r="G604" t="s">
        <v>3151</v>
      </c>
      <c r="J604"/>
      <c r="K604"/>
      <c r="L604"/>
      <c r="O604">
        <v>2020</v>
      </c>
      <c r="P604">
        <v>6</v>
      </c>
      <c r="Q604" t="s">
        <v>2563</v>
      </c>
    </row>
    <row r="605" spans="1:17" x14ac:dyDescent="0.3">
      <c r="A605" t="s">
        <v>4207</v>
      </c>
      <c r="B605" t="b">
        <v>1</v>
      </c>
      <c r="C605" t="s">
        <v>1896</v>
      </c>
      <c r="D605" t="b">
        <v>0</v>
      </c>
      <c r="E605" t="s">
        <v>4893</v>
      </c>
      <c r="F605" t="s">
        <v>785</v>
      </c>
      <c r="G605" t="s">
        <v>3110</v>
      </c>
      <c r="J605"/>
      <c r="K605"/>
      <c r="L605"/>
      <c r="O605">
        <v>2021</v>
      </c>
      <c r="P605">
        <v>0</v>
      </c>
      <c r="Q605" t="s">
        <v>2517</v>
      </c>
    </row>
    <row r="606" spans="1:17" x14ac:dyDescent="0.3">
      <c r="A606" t="s">
        <v>5330</v>
      </c>
      <c r="B606" t="b">
        <v>1</v>
      </c>
      <c r="C606" t="s">
        <v>1876</v>
      </c>
      <c r="D606" t="b">
        <v>1</v>
      </c>
      <c r="E606" t="s">
        <v>4895</v>
      </c>
      <c r="F606" t="s">
        <v>3600</v>
      </c>
      <c r="G606" t="s">
        <v>3070</v>
      </c>
      <c r="H606" t="b">
        <v>1</v>
      </c>
      <c r="I606" t="s">
        <v>5392</v>
      </c>
      <c r="J606" s="7">
        <v>3</v>
      </c>
      <c r="K606" s="7" t="s">
        <v>5407</v>
      </c>
      <c r="O606">
        <v>2021</v>
      </c>
      <c r="P606">
        <v>2</v>
      </c>
      <c r="Q606" t="s">
        <v>2474</v>
      </c>
    </row>
    <row r="607" spans="1:17" x14ac:dyDescent="0.3">
      <c r="A607" t="s">
        <v>5331</v>
      </c>
      <c r="B607" t="b">
        <v>1</v>
      </c>
      <c r="C607" t="s">
        <v>628</v>
      </c>
      <c r="D607" t="b">
        <v>1</v>
      </c>
      <c r="E607" t="s">
        <v>4896</v>
      </c>
      <c r="F607" t="s">
        <v>785</v>
      </c>
      <c r="G607" t="s">
        <v>3153</v>
      </c>
      <c r="H607" t="b">
        <v>1</v>
      </c>
      <c r="I607" t="s">
        <v>5390</v>
      </c>
      <c r="J607" s="7">
        <v>1</v>
      </c>
      <c r="K607" s="7" t="s">
        <v>5482</v>
      </c>
      <c r="L607" s="7" t="s">
        <v>5595</v>
      </c>
      <c r="M607" t="b">
        <v>1</v>
      </c>
      <c r="O607">
        <v>2021</v>
      </c>
      <c r="P607">
        <v>20</v>
      </c>
      <c r="Q607" t="s">
        <v>2565</v>
      </c>
    </row>
    <row r="608" spans="1:17" x14ac:dyDescent="0.3">
      <c r="A608" t="s">
        <v>5332</v>
      </c>
      <c r="B608" t="b">
        <v>1</v>
      </c>
      <c r="C608" t="s">
        <v>1897</v>
      </c>
      <c r="D608" t="b">
        <v>1</v>
      </c>
      <c r="E608" t="s">
        <v>4897</v>
      </c>
      <c r="F608" t="s">
        <v>785</v>
      </c>
      <c r="G608" t="s">
        <v>3112</v>
      </c>
      <c r="H608" t="b">
        <v>0</v>
      </c>
      <c r="I608" t="s">
        <v>5388</v>
      </c>
      <c r="O608">
        <v>2021</v>
      </c>
      <c r="P608">
        <v>2</v>
      </c>
      <c r="Q608" t="s">
        <v>2519</v>
      </c>
    </row>
    <row r="609" spans="1:17" x14ac:dyDescent="0.3">
      <c r="A609" t="s">
        <v>4208</v>
      </c>
      <c r="B609" t="b">
        <v>1</v>
      </c>
      <c r="C609" t="s">
        <v>652</v>
      </c>
      <c r="D609" t="b">
        <v>1</v>
      </c>
      <c r="E609" t="s">
        <v>4899</v>
      </c>
      <c r="F609" t="s">
        <v>785</v>
      </c>
      <c r="G609" t="s">
        <v>3113</v>
      </c>
      <c r="H609" t="b">
        <v>0</v>
      </c>
      <c r="J609"/>
      <c r="K609"/>
      <c r="L609"/>
      <c r="O609">
        <v>2021</v>
      </c>
      <c r="P609">
        <v>0</v>
      </c>
      <c r="Q609" t="s">
        <v>2520</v>
      </c>
    </row>
    <row r="610" spans="1:17" x14ac:dyDescent="0.3">
      <c r="A610" t="s">
        <v>4209</v>
      </c>
      <c r="B610" t="b">
        <v>1</v>
      </c>
      <c r="C610" t="s">
        <v>1898</v>
      </c>
      <c r="D610" t="b">
        <v>0</v>
      </c>
      <c r="E610" t="s">
        <v>785</v>
      </c>
      <c r="F610" t="s">
        <v>785</v>
      </c>
      <c r="G610" t="s">
        <v>5060</v>
      </c>
      <c r="J610"/>
      <c r="K610"/>
      <c r="L610"/>
      <c r="O610">
        <v>2021</v>
      </c>
      <c r="P610">
        <v>0</v>
      </c>
      <c r="Q610" t="s">
        <v>2521</v>
      </c>
    </row>
    <row r="611" spans="1:17" x14ac:dyDescent="0.3">
      <c r="A611" t="s">
        <v>5333</v>
      </c>
      <c r="B611" t="b">
        <v>1</v>
      </c>
      <c r="C611" t="s">
        <v>451</v>
      </c>
      <c r="D611" t="b">
        <v>0</v>
      </c>
      <c r="E611" t="s">
        <v>4900</v>
      </c>
      <c r="F611" t="s">
        <v>3628</v>
      </c>
      <c r="G611" t="s">
        <v>3114</v>
      </c>
      <c r="J611"/>
      <c r="K611"/>
      <c r="L611"/>
      <c r="O611">
        <v>2021</v>
      </c>
      <c r="P611">
        <v>0</v>
      </c>
      <c r="Q611" t="s">
        <v>2522</v>
      </c>
    </row>
    <row r="612" spans="1:17" x14ac:dyDescent="0.3">
      <c r="A612" t="s">
        <v>5334</v>
      </c>
      <c r="B612" t="b">
        <v>1</v>
      </c>
      <c r="C612" t="s">
        <v>1877</v>
      </c>
      <c r="D612" t="b">
        <v>0</v>
      </c>
      <c r="E612" t="s">
        <v>4901</v>
      </c>
      <c r="F612" t="s">
        <v>3601</v>
      </c>
      <c r="G612" t="s">
        <v>3071</v>
      </c>
      <c r="J612"/>
      <c r="K612"/>
      <c r="L612"/>
      <c r="O612">
        <v>2021</v>
      </c>
      <c r="P612">
        <v>11</v>
      </c>
      <c r="Q612" t="s">
        <v>2475</v>
      </c>
    </row>
    <row r="613" spans="1:17" x14ac:dyDescent="0.3">
      <c r="A613" t="s">
        <v>4210</v>
      </c>
      <c r="B613" t="b">
        <v>1</v>
      </c>
      <c r="C613" t="s">
        <v>537</v>
      </c>
      <c r="D613" t="b">
        <v>0</v>
      </c>
      <c r="E613" t="s">
        <v>4902</v>
      </c>
      <c r="F613" t="s">
        <v>3678</v>
      </c>
      <c r="G613" t="s">
        <v>3177</v>
      </c>
      <c r="J613"/>
      <c r="K613"/>
      <c r="L613"/>
      <c r="O613">
        <v>2020</v>
      </c>
      <c r="P613">
        <v>9</v>
      </c>
      <c r="Q613" t="s">
        <v>2592</v>
      </c>
    </row>
    <row r="614" spans="1:17" x14ac:dyDescent="0.3">
      <c r="A614" t="s">
        <v>4211</v>
      </c>
      <c r="B614" t="b">
        <v>1</v>
      </c>
      <c r="C614" t="s">
        <v>1900</v>
      </c>
      <c r="D614" t="b">
        <v>0</v>
      </c>
      <c r="E614" t="s">
        <v>4903</v>
      </c>
      <c r="F614" t="s">
        <v>3630</v>
      </c>
      <c r="G614" t="s">
        <v>3116</v>
      </c>
      <c r="J614"/>
      <c r="K614"/>
      <c r="L614"/>
      <c r="O614">
        <v>2020</v>
      </c>
      <c r="P614">
        <v>70</v>
      </c>
      <c r="Q614" t="s">
        <v>2524</v>
      </c>
    </row>
    <row r="615" spans="1:17" x14ac:dyDescent="0.3">
      <c r="A615" t="s">
        <v>4212</v>
      </c>
      <c r="B615" t="b">
        <v>0</v>
      </c>
      <c r="C615" t="s">
        <v>1941</v>
      </c>
      <c r="E615" t="s">
        <v>785</v>
      </c>
      <c r="F615" t="s">
        <v>785</v>
      </c>
      <c r="G615" t="s">
        <v>3189</v>
      </c>
      <c r="J615"/>
      <c r="K615"/>
      <c r="L615"/>
      <c r="O615">
        <v>2020</v>
      </c>
      <c r="P615">
        <v>0</v>
      </c>
      <c r="Q615" t="s">
        <v>2604</v>
      </c>
    </row>
    <row r="616" spans="1:17" x14ac:dyDescent="0.3">
      <c r="A616" t="s">
        <v>4213</v>
      </c>
      <c r="B616" t="b">
        <v>1</v>
      </c>
      <c r="C616" t="s">
        <v>1942</v>
      </c>
      <c r="D616" t="b">
        <v>0</v>
      </c>
      <c r="E616" t="s">
        <v>4904</v>
      </c>
      <c r="F616" t="s">
        <v>785</v>
      </c>
      <c r="G616" t="s">
        <v>3190</v>
      </c>
      <c r="J616"/>
      <c r="K616"/>
      <c r="L616"/>
      <c r="O616">
        <v>2020</v>
      </c>
      <c r="P616">
        <v>15</v>
      </c>
      <c r="Q616" t="s">
        <v>2605</v>
      </c>
    </row>
    <row r="617" spans="1:17" x14ac:dyDescent="0.3">
      <c r="A617" t="s">
        <v>4214</v>
      </c>
      <c r="B617" t="b">
        <v>1</v>
      </c>
      <c r="C617" t="s">
        <v>1935</v>
      </c>
      <c r="D617" t="b">
        <v>0</v>
      </c>
      <c r="E617" t="s">
        <v>4905</v>
      </c>
      <c r="F617" t="s">
        <v>3679</v>
      </c>
      <c r="G617" t="s">
        <v>3178</v>
      </c>
      <c r="J617"/>
      <c r="K617"/>
      <c r="L617"/>
      <c r="O617">
        <v>2020</v>
      </c>
      <c r="P617">
        <v>2</v>
      </c>
      <c r="Q617" t="s">
        <v>2593</v>
      </c>
    </row>
    <row r="618" spans="1:17" x14ac:dyDescent="0.3">
      <c r="A618" t="s">
        <v>5335</v>
      </c>
      <c r="B618" t="b">
        <v>1</v>
      </c>
      <c r="C618" t="s">
        <v>1925</v>
      </c>
      <c r="D618" t="b">
        <v>0</v>
      </c>
      <c r="E618" t="s">
        <v>4906</v>
      </c>
      <c r="F618" t="s">
        <v>3659</v>
      </c>
      <c r="G618" t="s">
        <v>3155</v>
      </c>
      <c r="J618"/>
      <c r="K618"/>
      <c r="L618"/>
      <c r="O618">
        <v>2020</v>
      </c>
      <c r="P618">
        <v>5</v>
      </c>
      <c r="Q618" t="s">
        <v>2567</v>
      </c>
    </row>
    <row r="619" spans="1:17" x14ac:dyDescent="0.3">
      <c r="A619" t="s">
        <v>4215</v>
      </c>
      <c r="B619" t="b">
        <v>1</v>
      </c>
      <c r="C619" t="s">
        <v>1943</v>
      </c>
      <c r="D619" t="b">
        <v>0</v>
      </c>
      <c r="E619" t="s">
        <v>4907</v>
      </c>
      <c r="F619" t="s">
        <v>3686</v>
      </c>
      <c r="G619" t="s">
        <v>3191</v>
      </c>
      <c r="J619"/>
      <c r="K619"/>
      <c r="L619"/>
      <c r="O619">
        <v>2020</v>
      </c>
      <c r="P619">
        <v>71</v>
      </c>
      <c r="Q619" t="s">
        <v>2606</v>
      </c>
    </row>
    <row r="620" spans="1:17" x14ac:dyDescent="0.3">
      <c r="A620" t="s">
        <v>4216</v>
      </c>
      <c r="B620" t="b">
        <v>1</v>
      </c>
      <c r="C620" t="s">
        <v>391</v>
      </c>
      <c r="D620" t="b">
        <v>1</v>
      </c>
      <c r="E620" t="s">
        <v>4908</v>
      </c>
      <c r="F620" t="s">
        <v>3687</v>
      </c>
      <c r="G620" t="s">
        <v>3192</v>
      </c>
      <c r="H620" t="b">
        <v>1</v>
      </c>
      <c r="I620" t="s">
        <v>5388</v>
      </c>
      <c r="J620" s="7">
        <v>3</v>
      </c>
      <c r="K620" s="7" t="s">
        <v>5495</v>
      </c>
      <c r="O620">
        <v>2020</v>
      </c>
      <c r="P620">
        <v>28</v>
      </c>
      <c r="Q620" s="13" t="s">
        <v>2607</v>
      </c>
    </row>
    <row r="621" spans="1:17" x14ac:dyDescent="0.3">
      <c r="A621" t="s">
        <v>4217</v>
      </c>
      <c r="B621" t="b">
        <v>1</v>
      </c>
      <c r="C621" t="s">
        <v>475</v>
      </c>
      <c r="D621" t="b">
        <v>0</v>
      </c>
      <c r="E621" t="s">
        <v>4909</v>
      </c>
      <c r="F621" t="s">
        <v>3644</v>
      </c>
      <c r="G621" t="s">
        <v>3135</v>
      </c>
      <c r="J621"/>
      <c r="K621"/>
      <c r="L621"/>
      <c r="O621">
        <v>2020</v>
      </c>
      <c r="P621">
        <v>19</v>
      </c>
      <c r="Q621" t="s">
        <v>2546</v>
      </c>
    </row>
    <row r="622" spans="1:17" x14ac:dyDescent="0.3">
      <c r="A622" t="s">
        <v>4218</v>
      </c>
      <c r="B622" t="b">
        <v>1</v>
      </c>
      <c r="C622" t="s">
        <v>1926</v>
      </c>
      <c r="D622" t="b">
        <v>1</v>
      </c>
      <c r="E622" t="s">
        <v>4911</v>
      </c>
      <c r="F622" t="s">
        <v>3660</v>
      </c>
      <c r="G622" t="s">
        <v>3156</v>
      </c>
      <c r="H622" t="b">
        <v>1</v>
      </c>
      <c r="I622" t="s">
        <v>5390</v>
      </c>
      <c r="J622" s="7">
        <v>3</v>
      </c>
      <c r="K622" s="7" t="s">
        <v>5483</v>
      </c>
      <c r="O622">
        <v>2020</v>
      </c>
      <c r="P622">
        <v>29</v>
      </c>
      <c r="Q622" t="s">
        <v>2568</v>
      </c>
    </row>
    <row r="623" spans="1:17" x14ac:dyDescent="0.3">
      <c r="A623" t="s">
        <v>5336</v>
      </c>
      <c r="B623" t="b">
        <v>1</v>
      </c>
      <c r="C623" t="s">
        <v>402</v>
      </c>
      <c r="D623" t="b">
        <v>1</v>
      </c>
      <c r="E623" t="s">
        <v>4913</v>
      </c>
      <c r="F623" t="s">
        <v>3662</v>
      </c>
      <c r="G623" t="s">
        <v>3158</v>
      </c>
      <c r="H623" t="b">
        <v>0</v>
      </c>
      <c r="O623">
        <v>2020</v>
      </c>
      <c r="P623">
        <v>13</v>
      </c>
      <c r="Q623" t="s">
        <v>2570</v>
      </c>
    </row>
    <row r="624" spans="1:17" x14ac:dyDescent="0.3">
      <c r="A624" t="s">
        <v>4219</v>
      </c>
      <c r="B624" t="b">
        <v>1</v>
      </c>
      <c r="C624" t="s">
        <v>1927</v>
      </c>
      <c r="D624" t="b">
        <v>0</v>
      </c>
      <c r="E624" t="s">
        <v>4914</v>
      </c>
      <c r="F624" t="s">
        <v>3663</v>
      </c>
      <c r="G624" t="s">
        <v>3159</v>
      </c>
      <c r="J624"/>
      <c r="K624"/>
      <c r="L624"/>
      <c r="O624">
        <v>2020</v>
      </c>
      <c r="P624">
        <v>0</v>
      </c>
      <c r="Q624" t="s">
        <v>2571</v>
      </c>
    </row>
    <row r="625" spans="1:17" x14ac:dyDescent="0.3">
      <c r="A625" t="s">
        <v>4220</v>
      </c>
      <c r="B625" t="b">
        <v>0</v>
      </c>
      <c r="C625" t="s">
        <v>1945</v>
      </c>
      <c r="E625" t="s">
        <v>785</v>
      </c>
      <c r="F625" t="s">
        <v>785</v>
      </c>
      <c r="G625" t="s">
        <v>3194</v>
      </c>
      <c r="J625"/>
      <c r="K625"/>
      <c r="L625"/>
      <c r="O625">
        <v>2020</v>
      </c>
      <c r="P625">
        <v>0</v>
      </c>
      <c r="Q625" t="s">
        <v>2609</v>
      </c>
    </row>
    <row r="626" spans="1:17" x14ac:dyDescent="0.3">
      <c r="A626" t="s">
        <v>5337</v>
      </c>
      <c r="B626" t="b">
        <v>1</v>
      </c>
      <c r="C626" t="s">
        <v>1936</v>
      </c>
      <c r="D626" t="b">
        <v>0</v>
      </c>
      <c r="E626" t="s">
        <v>4915</v>
      </c>
      <c r="F626" t="s">
        <v>785</v>
      </c>
      <c r="G626" t="s">
        <v>3179</v>
      </c>
      <c r="J626"/>
      <c r="K626"/>
      <c r="L626"/>
      <c r="O626">
        <v>2020</v>
      </c>
      <c r="P626">
        <v>6</v>
      </c>
      <c r="Q626" t="s">
        <v>2594</v>
      </c>
    </row>
    <row r="627" spans="1:17" x14ac:dyDescent="0.3">
      <c r="A627" t="s">
        <v>4221</v>
      </c>
      <c r="B627" t="b">
        <v>1</v>
      </c>
      <c r="C627" t="s">
        <v>532</v>
      </c>
      <c r="D627" t="b">
        <v>0</v>
      </c>
      <c r="E627" t="s">
        <v>4916</v>
      </c>
      <c r="F627" t="s">
        <v>785</v>
      </c>
      <c r="G627" t="s">
        <v>3160</v>
      </c>
      <c r="J627"/>
      <c r="K627"/>
      <c r="L627"/>
      <c r="O627">
        <v>2020</v>
      </c>
      <c r="P627">
        <v>11</v>
      </c>
      <c r="Q627" t="s">
        <v>2572</v>
      </c>
    </row>
    <row r="628" spans="1:17" x14ac:dyDescent="0.3">
      <c r="A628" t="s">
        <v>4222</v>
      </c>
      <c r="B628" t="b">
        <v>1</v>
      </c>
      <c r="C628" t="s">
        <v>1946</v>
      </c>
      <c r="D628" t="b">
        <v>0</v>
      </c>
      <c r="E628" t="s">
        <v>4917</v>
      </c>
      <c r="F628" t="s">
        <v>3688</v>
      </c>
      <c r="G628" t="s">
        <v>3195</v>
      </c>
      <c r="J628"/>
      <c r="K628"/>
      <c r="L628"/>
      <c r="O628">
        <v>2020</v>
      </c>
      <c r="P628">
        <v>39</v>
      </c>
      <c r="Q628" t="s">
        <v>2610</v>
      </c>
    </row>
    <row r="629" spans="1:17" x14ac:dyDescent="0.3">
      <c r="A629" t="s">
        <v>4223</v>
      </c>
      <c r="B629" t="b">
        <v>1</v>
      </c>
      <c r="C629" t="s">
        <v>521</v>
      </c>
      <c r="D629" t="b">
        <v>0</v>
      </c>
      <c r="E629" t="s">
        <v>4918</v>
      </c>
      <c r="F629" t="s">
        <v>3664</v>
      </c>
      <c r="G629" t="s">
        <v>3161</v>
      </c>
      <c r="J629"/>
      <c r="K629"/>
      <c r="L629"/>
      <c r="O629">
        <v>2020</v>
      </c>
      <c r="P629">
        <v>13</v>
      </c>
      <c r="Q629" t="s">
        <v>2573</v>
      </c>
    </row>
    <row r="630" spans="1:17" x14ac:dyDescent="0.3">
      <c r="A630" t="s">
        <v>4224</v>
      </c>
      <c r="B630" t="b">
        <v>1</v>
      </c>
      <c r="C630" t="s">
        <v>1947</v>
      </c>
      <c r="D630" t="b">
        <v>0</v>
      </c>
      <c r="E630" t="s">
        <v>4919</v>
      </c>
      <c r="F630" t="s">
        <v>3689</v>
      </c>
      <c r="G630" t="s">
        <v>3196</v>
      </c>
      <c r="J630"/>
      <c r="K630"/>
      <c r="L630"/>
      <c r="O630">
        <v>2020</v>
      </c>
      <c r="P630">
        <v>2</v>
      </c>
      <c r="Q630" t="s">
        <v>2611</v>
      </c>
    </row>
    <row r="631" spans="1:17" x14ac:dyDescent="0.3">
      <c r="A631" t="s">
        <v>4225</v>
      </c>
      <c r="B631" t="b">
        <v>1</v>
      </c>
      <c r="C631" t="s">
        <v>754</v>
      </c>
      <c r="D631" t="b">
        <v>0</v>
      </c>
      <c r="E631" t="s">
        <v>4920</v>
      </c>
      <c r="F631" t="s">
        <v>812</v>
      </c>
      <c r="G631" t="s">
        <v>3162</v>
      </c>
      <c r="J631"/>
      <c r="K631"/>
      <c r="L631"/>
      <c r="O631">
        <v>2020</v>
      </c>
      <c r="P631">
        <v>24</v>
      </c>
      <c r="Q631" t="s">
        <v>2574</v>
      </c>
    </row>
    <row r="632" spans="1:17" x14ac:dyDescent="0.3">
      <c r="A632" t="s">
        <v>4226</v>
      </c>
      <c r="B632" t="b">
        <v>1</v>
      </c>
      <c r="C632" t="s">
        <v>742</v>
      </c>
      <c r="D632" t="b">
        <v>0</v>
      </c>
      <c r="E632" t="s">
        <v>4921</v>
      </c>
      <c r="F632" t="s">
        <v>3665</v>
      </c>
      <c r="G632" t="s">
        <v>3163</v>
      </c>
      <c r="J632"/>
      <c r="K632"/>
      <c r="L632"/>
      <c r="O632">
        <v>2020</v>
      </c>
      <c r="P632">
        <v>9</v>
      </c>
      <c r="Q632" t="s">
        <v>2575</v>
      </c>
    </row>
    <row r="633" spans="1:17" x14ac:dyDescent="0.3">
      <c r="A633" t="s">
        <v>4227</v>
      </c>
      <c r="B633" t="b">
        <v>1</v>
      </c>
      <c r="C633" t="s">
        <v>418</v>
      </c>
      <c r="D633" t="b">
        <v>0</v>
      </c>
      <c r="E633" t="s">
        <v>4922</v>
      </c>
      <c r="F633" t="s">
        <v>785</v>
      </c>
      <c r="G633" t="s">
        <v>3164</v>
      </c>
      <c r="J633"/>
      <c r="K633"/>
      <c r="L633"/>
      <c r="O633">
        <v>2020</v>
      </c>
      <c r="P633">
        <v>1</v>
      </c>
      <c r="Q633" t="s">
        <v>2576</v>
      </c>
    </row>
    <row r="634" spans="1:17" x14ac:dyDescent="0.3">
      <c r="A634" t="s">
        <v>5338</v>
      </c>
      <c r="B634" t="b">
        <v>1</v>
      </c>
      <c r="C634" t="s">
        <v>777</v>
      </c>
      <c r="D634" t="b">
        <v>0</v>
      </c>
      <c r="E634" t="s">
        <v>4923</v>
      </c>
      <c r="F634" t="s">
        <v>3666</v>
      </c>
      <c r="G634" t="s">
        <v>3165</v>
      </c>
      <c r="J634"/>
      <c r="K634"/>
      <c r="L634"/>
      <c r="O634">
        <v>2020</v>
      </c>
      <c r="P634">
        <v>25</v>
      </c>
      <c r="Q634" t="s">
        <v>2577</v>
      </c>
    </row>
    <row r="635" spans="1:17" x14ac:dyDescent="0.3">
      <c r="A635" t="s">
        <v>5339</v>
      </c>
      <c r="B635" t="b">
        <v>1</v>
      </c>
      <c r="C635" t="s">
        <v>1948</v>
      </c>
      <c r="D635" t="b">
        <v>0</v>
      </c>
      <c r="E635" t="s">
        <v>4924</v>
      </c>
      <c r="F635" t="s">
        <v>3690</v>
      </c>
      <c r="G635" t="s">
        <v>5061</v>
      </c>
      <c r="J635"/>
      <c r="K635"/>
      <c r="L635"/>
      <c r="O635">
        <v>2020</v>
      </c>
      <c r="P635">
        <v>2</v>
      </c>
      <c r="Q635" t="s">
        <v>2612</v>
      </c>
    </row>
    <row r="636" spans="1:17" x14ac:dyDescent="0.3">
      <c r="A636" t="s">
        <v>4228</v>
      </c>
      <c r="B636" t="b">
        <v>1</v>
      </c>
      <c r="C636" t="s">
        <v>1949</v>
      </c>
      <c r="D636" t="b">
        <v>1</v>
      </c>
      <c r="E636" t="s">
        <v>4925</v>
      </c>
      <c r="F636" t="s">
        <v>785</v>
      </c>
      <c r="G636" t="s">
        <v>3197</v>
      </c>
      <c r="H636" t="b">
        <v>0</v>
      </c>
      <c r="O636">
        <v>2020</v>
      </c>
      <c r="P636">
        <v>0</v>
      </c>
      <c r="Q636" t="s">
        <v>2613</v>
      </c>
    </row>
    <row r="637" spans="1:17" x14ac:dyDescent="0.3">
      <c r="A637" t="s">
        <v>4229</v>
      </c>
      <c r="B637" t="b">
        <v>0</v>
      </c>
      <c r="C637" t="s">
        <v>1950</v>
      </c>
      <c r="E637" t="s">
        <v>785</v>
      </c>
      <c r="F637" t="s">
        <v>785</v>
      </c>
      <c r="G637" t="s">
        <v>3198</v>
      </c>
      <c r="J637"/>
      <c r="K637"/>
      <c r="L637"/>
      <c r="O637">
        <v>2020</v>
      </c>
      <c r="P637">
        <v>0</v>
      </c>
      <c r="Q637" t="s">
        <v>2614</v>
      </c>
    </row>
    <row r="638" spans="1:17" x14ac:dyDescent="0.3">
      <c r="A638" t="s">
        <v>4230</v>
      </c>
      <c r="B638" t="b">
        <v>1</v>
      </c>
      <c r="C638" t="s">
        <v>1937</v>
      </c>
      <c r="D638" t="b">
        <v>0</v>
      </c>
      <c r="E638" t="s">
        <v>4926</v>
      </c>
      <c r="F638" t="s">
        <v>785</v>
      </c>
      <c r="G638" t="s">
        <v>3180</v>
      </c>
      <c r="J638"/>
      <c r="K638"/>
      <c r="L638"/>
      <c r="O638">
        <v>2020</v>
      </c>
      <c r="P638">
        <v>13</v>
      </c>
      <c r="Q638" t="s">
        <v>2595</v>
      </c>
    </row>
    <row r="639" spans="1:17" x14ac:dyDescent="0.3">
      <c r="A639" t="s">
        <v>4231</v>
      </c>
      <c r="B639" t="b">
        <v>1</v>
      </c>
      <c r="C639" t="s">
        <v>492</v>
      </c>
      <c r="D639" t="b">
        <v>0</v>
      </c>
      <c r="E639" t="s">
        <v>4929</v>
      </c>
      <c r="F639" t="s">
        <v>3648</v>
      </c>
      <c r="G639" t="s">
        <v>3138</v>
      </c>
      <c r="J639"/>
      <c r="K639"/>
      <c r="L639"/>
      <c r="O639">
        <v>2020</v>
      </c>
      <c r="P639">
        <v>7</v>
      </c>
      <c r="Q639" t="s">
        <v>2550</v>
      </c>
    </row>
    <row r="640" spans="1:17" x14ac:dyDescent="0.3">
      <c r="A640" t="s">
        <v>4232</v>
      </c>
      <c r="B640" t="b">
        <v>1</v>
      </c>
      <c r="C640" t="s">
        <v>420</v>
      </c>
      <c r="D640" t="b">
        <v>0</v>
      </c>
      <c r="E640" t="s">
        <v>4930</v>
      </c>
      <c r="F640" t="s">
        <v>785</v>
      </c>
      <c r="G640" t="s">
        <v>3199</v>
      </c>
      <c r="J640"/>
      <c r="K640"/>
      <c r="L640"/>
      <c r="O640">
        <v>2020</v>
      </c>
      <c r="P640">
        <v>2</v>
      </c>
      <c r="Q640" t="s">
        <v>2615</v>
      </c>
    </row>
    <row r="641" spans="1:17" x14ac:dyDescent="0.3">
      <c r="A641" t="s">
        <v>5340</v>
      </c>
      <c r="B641" t="b">
        <v>1</v>
      </c>
      <c r="C641" t="s">
        <v>1951</v>
      </c>
      <c r="D641" t="b">
        <v>0</v>
      </c>
      <c r="E641" t="s">
        <v>4931</v>
      </c>
      <c r="F641" t="s">
        <v>3691</v>
      </c>
      <c r="G641" t="s">
        <v>5062</v>
      </c>
      <c r="J641"/>
      <c r="K641"/>
      <c r="L641"/>
      <c r="O641">
        <v>2020</v>
      </c>
      <c r="P641">
        <v>2</v>
      </c>
      <c r="Q641" t="s">
        <v>2616</v>
      </c>
    </row>
    <row r="642" spans="1:17" x14ac:dyDescent="0.3">
      <c r="A642" t="s">
        <v>4233</v>
      </c>
      <c r="B642" t="b">
        <v>1</v>
      </c>
      <c r="C642" t="s">
        <v>663</v>
      </c>
      <c r="D642" t="b">
        <v>1</v>
      </c>
      <c r="E642" t="s">
        <v>4934</v>
      </c>
      <c r="F642" t="s">
        <v>3668</v>
      </c>
      <c r="G642" t="s">
        <v>3169</v>
      </c>
      <c r="H642" t="b">
        <v>1</v>
      </c>
      <c r="I642" t="s">
        <v>5390</v>
      </c>
      <c r="J642" s="7">
        <v>1</v>
      </c>
      <c r="K642" s="7" t="s">
        <v>5645</v>
      </c>
      <c r="L642" s="7" t="s">
        <v>5407</v>
      </c>
      <c r="M642" t="b">
        <v>1</v>
      </c>
      <c r="O642">
        <v>2020</v>
      </c>
      <c r="P642">
        <v>80</v>
      </c>
      <c r="Q642" t="s">
        <v>2581</v>
      </c>
    </row>
    <row r="643" spans="1:17" x14ac:dyDescent="0.3">
      <c r="A643" t="s">
        <v>4234</v>
      </c>
      <c r="B643" t="b">
        <v>1</v>
      </c>
      <c r="C643" t="s">
        <v>1929</v>
      </c>
      <c r="D643" t="b">
        <v>0</v>
      </c>
      <c r="E643" t="s">
        <v>4935</v>
      </c>
      <c r="F643" t="s">
        <v>3669</v>
      </c>
      <c r="G643" t="s">
        <v>5063</v>
      </c>
      <c r="J643"/>
      <c r="K643"/>
      <c r="L643"/>
      <c r="O643">
        <v>2020</v>
      </c>
      <c r="P643">
        <v>9</v>
      </c>
      <c r="Q643" t="s">
        <v>2582</v>
      </c>
    </row>
    <row r="644" spans="1:17" x14ac:dyDescent="0.3">
      <c r="A644" t="s">
        <v>4235</v>
      </c>
      <c r="B644" t="b">
        <v>1</v>
      </c>
      <c r="C644" t="s">
        <v>601</v>
      </c>
      <c r="D644" t="b">
        <v>0</v>
      </c>
      <c r="E644" t="s">
        <v>4936</v>
      </c>
      <c r="F644" t="s">
        <v>3680</v>
      </c>
      <c r="G644" t="s">
        <v>3181</v>
      </c>
      <c r="J644"/>
      <c r="K644"/>
      <c r="L644"/>
      <c r="O644">
        <v>2020</v>
      </c>
      <c r="P644">
        <v>5</v>
      </c>
      <c r="Q644" t="s">
        <v>2596</v>
      </c>
    </row>
    <row r="645" spans="1:17" x14ac:dyDescent="0.3">
      <c r="A645" t="s">
        <v>5341</v>
      </c>
      <c r="B645" t="b">
        <v>1</v>
      </c>
      <c r="C645" s="40" t="s">
        <v>1904</v>
      </c>
      <c r="D645" t="b">
        <v>1</v>
      </c>
      <c r="E645" t="s">
        <v>4937</v>
      </c>
      <c r="F645" t="s">
        <v>3636</v>
      </c>
      <c r="G645" t="s">
        <v>3124</v>
      </c>
      <c r="H645" t="b">
        <v>1</v>
      </c>
      <c r="J645" s="7">
        <v>1</v>
      </c>
      <c r="K645" s="7" t="s">
        <v>5408</v>
      </c>
      <c r="L645" s="7" t="s">
        <v>5407</v>
      </c>
      <c r="M645" t="b">
        <v>1</v>
      </c>
      <c r="O645">
        <v>2020</v>
      </c>
      <c r="P645">
        <v>108</v>
      </c>
      <c r="Q645" t="s">
        <v>2532</v>
      </c>
    </row>
    <row r="646" spans="1:17" x14ac:dyDescent="0.3">
      <c r="A646" t="s">
        <v>4236</v>
      </c>
      <c r="B646" t="b">
        <v>1</v>
      </c>
      <c r="C646" t="s">
        <v>1917</v>
      </c>
      <c r="D646" t="b">
        <v>0</v>
      </c>
      <c r="E646" t="s">
        <v>4938</v>
      </c>
      <c r="F646" t="s">
        <v>3651</v>
      </c>
      <c r="G646" t="s">
        <v>3142</v>
      </c>
      <c r="J646"/>
      <c r="K646"/>
      <c r="L646"/>
      <c r="O646">
        <v>2020</v>
      </c>
      <c r="P646">
        <v>14</v>
      </c>
      <c r="Q646" t="s">
        <v>2554</v>
      </c>
    </row>
    <row r="647" spans="1:17" x14ac:dyDescent="0.3">
      <c r="A647" t="s">
        <v>4237</v>
      </c>
      <c r="B647" t="b">
        <v>0</v>
      </c>
      <c r="C647" t="s">
        <v>1938</v>
      </c>
      <c r="D647" t="b">
        <v>1</v>
      </c>
      <c r="E647" t="s">
        <v>4939</v>
      </c>
      <c r="F647" t="s">
        <v>3681</v>
      </c>
      <c r="G647" t="s">
        <v>3182</v>
      </c>
      <c r="H647" t="b">
        <v>1</v>
      </c>
      <c r="J647" s="7">
        <v>3</v>
      </c>
      <c r="K647" s="7" t="s">
        <v>5484</v>
      </c>
      <c r="O647">
        <v>2020</v>
      </c>
      <c r="P647">
        <v>21</v>
      </c>
      <c r="Q647" t="s">
        <v>2597</v>
      </c>
    </row>
    <row r="648" spans="1:17" x14ac:dyDescent="0.3">
      <c r="A648" t="s">
        <v>5342</v>
      </c>
      <c r="B648" t="b">
        <v>1</v>
      </c>
      <c r="C648" t="s">
        <v>1930</v>
      </c>
      <c r="D648" t="b">
        <v>0</v>
      </c>
      <c r="E648" t="s">
        <v>4940</v>
      </c>
      <c r="F648" t="s">
        <v>785</v>
      </c>
      <c r="G648" t="s">
        <v>5064</v>
      </c>
      <c r="J648"/>
      <c r="K648"/>
      <c r="L648"/>
      <c r="O648">
        <v>2020</v>
      </c>
      <c r="P648">
        <v>14</v>
      </c>
      <c r="Q648" t="s">
        <v>2583</v>
      </c>
    </row>
    <row r="649" spans="1:17" x14ac:dyDescent="0.3">
      <c r="A649" t="s">
        <v>4238</v>
      </c>
      <c r="B649" t="b">
        <v>1</v>
      </c>
      <c r="C649" t="s">
        <v>1919</v>
      </c>
      <c r="D649" t="b">
        <v>0</v>
      </c>
      <c r="E649" t="s">
        <v>4942</v>
      </c>
      <c r="F649" t="s">
        <v>3653</v>
      </c>
      <c r="G649" t="s">
        <v>3144</v>
      </c>
      <c r="J649"/>
      <c r="K649"/>
      <c r="L649"/>
      <c r="O649">
        <v>2020</v>
      </c>
      <c r="P649">
        <v>3</v>
      </c>
      <c r="Q649" t="s">
        <v>2556</v>
      </c>
    </row>
    <row r="650" spans="1:17" x14ac:dyDescent="0.3">
      <c r="A650" t="s">
        <v>4239</v>
      </c>
      <c r="B650" t="b">
        <v>1</v>
      </c>
      <c r="C650" t="s">
        <v>1905</v>
      </c>
      <c r="D650" t="b">
        <v>0</v>
      </c>
      <c r="E650" t="s">
        <v>4943</v>
      </c>
      <c r="F650" t="s">
        <v>3637</v>
      </c>
      <c r="G650" t="s">
        <v>3126</v>
      </c>
      <c r="J650"/>
      <c r="K650"/>
      <c r="L650"/>
      <c r="O650">
        <v>2020</v>
      </c>
      <c r="P650">
        <v>44</v>
      </c>
      <c r="Q650" t="s">
        <v>2534</v>
      </c>
    </row>
    <row r="651" spans="1:17" x14ac:dyDescent="0.3">
      <c r="A651" t="s">
        <v>4240</v>
      </c>
      <c r="B651" t="b">
        <v>1</v>
      </c>
      <c r="C651" t="s">
        <v>1931</v>
      </c>
      <c r="D651" t="b">
        <v>0</v>
      </c>
      <c r="E651" t="s">
        <v>4944</v>
      </c>
      <c r="F651" t="s">
        <v>3671</v>
      </c>
      <c r="G651" t="s">
        <v>3171</v>
      </c>
      <c r="J651"/>
      <c r="K651"/>
      <c r="L651"/>
      <c r="O651">
        <v>2020</v>
      </c>
      <c r="P651">
        <v>10</v>
      </c>
      <c r="Q651" t="s">
        <v>2585</v>
      </c>
    </row>
    <row r="652" spans="1:17" x14ac:dyDescent="0.3">
      <c r="A652" t="s">
        <v>4241</v>
      </c>
      <c r="B652" t="b">
        <v>1</v>
      </c>
      <c r="C652" t="s">
        <v>1932</v>
      </c>
      <c r="D652" t="b">
        <v>1</v>
      </c>
      <c r="E652" t="s">
        <v>4945</v>
      </c>
      <c r="F652" t="s">
        <v>3672</v>
      </c>
      <c r="G652" t="s">
        <v>3172</v>
      </c>
      <c r="H652" t="b">
        <v>0</v>
      </c>
      <c r="O652">
        <v>2020</v>
      </c>
      <c r="P652">
        <v>13</v>
      </c>
      <c r="Q652" t="s">
        <v>2586</v>
      </c>
    </row>
    <row r="653" spans="1:17" x14ac:dyDescent="0.3">
      <c r="A653" t="s">
        <v>4242</v>
      </c>
      <c r="B653" t="b">
        <v>1</v>
      </c>
      <c r="C653" t="s">
        <v>1953</v>
      </c>
      <c r="D653" t="b">
        <v>0</v>
      </c>
      <c r="E653" t="s">
        <v>4947</v>
      </c>
      <c r="F653" t="s">
        <v>785</v>
      </c>
      <c r="G653" t="s">
        <v>5065</v>
      </c>
      <c r="J653"/>
      <c r="K653"/>
      <c r="L653"/>
      <c r="O653">
        <v>2020</v>
      </c>
      <c r="P653">
        <v>7</v>
      </c>
      <c r="Q653" t="s">
        <v>2619</v>
      </c>
    </row>
    <row r="654" spans="1:17" x14ac:dyDescent="0.3">
      <c r="A654" t="s">
        <v>4243</v>
      </c>
      <c r="B654" t="b">
        <v>1</v>
      </c>
      <c r="C654" t="s">
        <v>1933</v>
      </c>
      <c r="D654" t="b">
        <v>0</v>
      </c>
      <c r="E654" t="s">
        <v>4949</v>
      </c>
      <c r="F654" t="s">
        <v>3673</v>
      </c>
      <c r="G654" t="s">
        <v>5066</v>
      </c>
      <c r="J654"/>
      <c r="K654"/>
      <c r="L654"/>
      <c r="O654">
        <v>2020</v>
      </c>
      <c r="P654">
        <v>9</v>
      </c>
      <c r="Q654" t="s">
        <v>2587</v>
      </c>
    </row>
    <row r="655" spans="1:17" x14ac:dyDescent="0.3">
      <c r="A655" t="s">
        <v>4244</v>
      </c>
      <c r="B655" t="b">
        <v>1</v>
      </c>
      <c r="C655" t="s">
        <v>752</v>
      </c>
      <c r="D655" t="b">
        <v>0</v>
      </c>
      <c r="E655" t="s">
        <v>4950</v>
      </c>
      <c r="F655" t="s">
        <v>3674</v>
      </c>
      <c r="G655" t="s">
        <v>3173</v>
      </c>
      <c r="J655"/>
      <c r="K655"/>
      <c r="L655"/>
      <c r="O655">
        <v>2020</v>
      </c>
      <c r="P655">
        <v>19</v>
      </c>
      <c r="Q655" t="s">
        <v>2588</v>
      </c>
    </row>
    <row r="656" spans="1:17" x14ac:dyDescent="0.3">
      <c r="A656" t="s">
        <v>4245</v>
      </c>
      <c r="B656" t="b">
        <v>1</v>
      </c>
      <c r="C656" t="s">
        <v>1955</v>
      </c>
      <c r="D656" t="b">
        <v>1</v>
      </c>
      <c r="E656" t="s">
        <v>4644</v>
      </c>
      <c r="F656" t="s">
        <v>3693</v>
      </c>
      <c r="G656" t="s">
        <v>3202</v>
      </c>
      <c r="H656" t="b">
        <v>0</v>
      </c>
      <c r="J656"/>
      <c r="K656"/>
      <c r="L656"/>
      <c r="O656">
        <v>2020</v>
      </c>
      <c r="P656">
        <v>2</v>
      </c>
      <c r="Q656" t="s">
        <v>2621</v>
      </c>
    </row>
    <row r="657" spans="1:17" x14ac:dyDescent="0.3">
      <c r="A657" t="s">
        <v>4246</v>
      </c>
      <c r="B657" t="b">
        <v>1</v>
      </c>
      <c r="C657" t="s">
        <v>560</v>
      </c>
      <c r="D657" t="b">
        <v>0</v>
      </c>
      <c r="E657" t="s">
        <v>4951</v>
      </c>
      <c r="F657" t="s">
        <v>3638</v>
      </c>
      <c r="G657" t="s">
        <v>3128</v>
      </c>
      <c r="J657"/>
      <c r="K657"/>
      <c r="L657"/>
      <c r="O657">
        <v>2020</v>
      </c>
      <c r="P657">
        <v>15</v>
      </c>
      <c r="Q657" t="s">
        <v>2536</v>
      </c>
    </row>
    <row r="658" spans="1:17" x14ac:dyDescent="0.3">
      <c r="A658" t="s">
        <v>4247</v>
      </c>
      <c r="B658" t="b">
        <v>1</v>
      </c>
      <c r="C658" t="s">
        <v>727</v>
      </c>
      <c r="D658" t="b">
        <v>0</v>
      </c>
      <c r="E658" t="s">
        <v>4952</v>
      </c>
      <c r="F658" t="s">
        <v>3675</v>
      </c>
      <c r="G658" t="s">
        <v>3174</v>
      </c>
      <c r="J658"/>
      <c r="K658"/>
      <c r="L658"/>
      <c r="O658">
        <v>2020</v>
      </c>
      <c r="P658">
        <v>11</v>
      </c>
      <c r="Q658" t="s">
        <v>2589</v>
      </c>
    </row>
    <row r="659" spans="1:17" x14ac:dyDescent="0.3">
      <c r="A659" t="s">
        <v>4248</v>
      </c>
      <c r="B659" t="b">
        <v>1</v>
      </c>
      <c r="C659" t="s">
        <v>1956</v>
      </c>
      <c r="D659" t="b">
        <v>1</v>
      </c>
      <c r="E659" t="s">
        <v>4953</v>
      </c>
      <c r="F659" t="s">
        <v>785</v>
      </c>
      <c r="G659" t="s">
        <v>3203</v>
      </c>
      <c r="H659" t="b">
        <v>0</v>
      </c>
      <c r="J659"/>
      <c r="K659"/>
      <c r="L659"/>
      <c r="O659">
        <v>2020</v>
      </c>
      <c r="P659">
        <v>24</v>
      </c>
      <c r="Q659" t="s">
        <v>2622</v>
      </c>
    </row>
    <row r="660" spans="1:17" x14ac:dyDescent="0.3">
      <c r="A660" t="s">
        <v>4249</v>
      </c>
      <c r="B660" t="b">
        <v>1</v>
      </c>
      <c r="C660" t="s">
        <v>502</v>
      </c>
      <c r="D660" t="b">
        <v>0</v>
      </c>
      <c r="E660" t="s">
        <v>4955</v>
      </c>
      <c r="F660" t="s">
        <v>3682</v>
      </c>
      <c r="G660" t="s">
        <v>3183</v>
      </c>
      <c r="J660"/>
      <c r="K660"/>
      <c r="L660"/>
      <c r="O660">
        <v>2020</v>
      </c>
      <c r="P660">
        <v>15</v>
      </c>
      <c r="Q660" t="s">
        <v>2598</v>
      </c>
    </row>
    <row r="661" spans="1:17" x14ac:dyDescent="0.3">
      <c r="A661" t="s">
        <v>4250</v>
      </c>
      <c r="B661" t="b">
        <v>1</v>
      </c>
      <c r="C661" t="s">
        <v>1957</v>
      </c>
      <c r="D661" t="b">
        <v>1</v>
      </c>
      <c r="E661" t="s">
        <v>4956</v>
      </c>
      <c r="F661" t="s">
        <v>3694</v>
      </c>
      <c r="G661" t="s">
        <v>3204</v>
      </c>
      <c r="H661" t="b">
        <v>1</v>
      </c>
      <c r="I661" t="s">
        <v>5388</v>
      </c>
      <c r="J661" s="7">
        <v>3</v>
      </c>
      <c r="K661" s="7" t="s">
        <v>5462</v>
      </c>
      <c r="O661">
        <v>2020</v>
      </c>
      <c r="P661">
        <v>5</v>
      </c>
      <c r="Q661" t="s">
        <v>2623</v>
      </c>
    </row>
    <row r="662" spans="1:17" x14ac:dyDescent="0.3">
      <c r="A662" t="s">
        <v>4251</v>
      </c>
      <c r="B662" t="b">
        <v>1</v>
      </c>
      <c r="C662" t="s">
        <v>1908</v>
      </c>
      <c r="D662" t="b">
        <v>0</v>
      </c>
      <c r="E662" t="s">
        <v>4957</v>
      </c>
      <c r="F662" t="s">
        <v>3640</v>
      </c>
      <c r="G662" t="s">
        <v>5067</v>
      </c>
      <c r="J662"/>
      <c r="K662"/>
      <c r="L662"/>
      <c r="O662">
        <v>2020</v>
      </c>
      <c r="P662">
        <v>9</v>
      </c>
      <c r="Q662" t="s">
        <v>2539</v>
      </c>
    </row>
    <row r="663" spans="1:17" x14ac:dyDescent="0.3">
      <c r="A663" t="s">
        <v>5343</v>
      </c>
      <c r="B663" t="b">
        <v>1</v>
      </c>
      <c r="C663" t="s">
        <v>711</v>
      </c>
      <c r="D663" t="b">
        <v>0</v>
      </c>
      <c r="E663" t="s">
        <v>4958</v>
      </c>
      <c r="F663" t="s">
        <v>3657</v>
      </c>
      <c r="G663" t="s">
        <v>3150</v>
      </c>
      <c r="J663"/>
      <c r="K663"/>
      <c r="L663"/>
      <c r="O663">
        <v>2020</v>
      </c>
      <c r="P663">
        <v>8</v>
      </c>
      <c r="Q663" t="s">
        <v>2562</v>
      </c>
    </row>
    <row r="664" spans="1:17" x14ac:dyDescent="0.3">
      <c r="A664" t="s">
        <v>4252</v>
      </c>
      <c r="B664" t="b">
        <v>1</v>
      </c>
      <c r="C664" t="s">
        <v>483</v>
      </c>
      <c r="D664" t="b">
        <v>0</v>
      </c>
      <c r="E664" t="s">
        <v>4959</v>
      </c>
      <c r="F664" t="s">
        <v>791</v>
      </c>
      <c r="G664" t="s">
        <v>3184</v>
      </c>
      <c r="J664"/>
      <c r="K664"/>
      <c r="L664"/>
      <c r="O664">
        <v>2020</v>
      </c>
      <c r="P664">
        <v>5</v>
      </c>
      <c r="Q664" t="s">
        <v>2599</v>
      </c>
    </row>
    <row r="665" spans="1:17" x14ac:dyDescent="0.3">
      <c r="A665" t="s">
        <v>5344</v>
      </c>
      <c r="B665" t="b">
        <v>1</v>
      </c>
      <c r="C665" t="s">
        <v>1958</v>
      </c>
      <c r="D665" t="b">
        <v>0</v>
      </c>
      <c r="E665" t="s">
        <v>4960</v>
      </c>
      <c r="F665" t="s">
        <v>3695</v>
      </c>
      <c r="G665" t="s">
        <v>3205</v>
      </c>
      <c r="J665"/>
      <c r="K665"/>
      <c r="L665"/>
      <c r="O665">
        <v>2020</v>
      </c>
      <c r="P665">
        <v>12</v>
      </c>
      <c r="Q665" t="s">
        <v>2624</v>
      </c>
    </row>
    <row r="666" spans="1:17" x14ac:dyDescent="0.3">
      <c r="A666" t="s">
        <v>4253</v>
      </c>
      <c r="B666" t="b">
        <v>1</v>
      </c>
      <c r="C666" t="s">
        <v>1939</v>
      </c>
      <c r="D666" t="b">
        <v>1</v>
      </c>
      <c r="E666" t="s">
        <v>4961</v>
      </c>
      <c r="F666" t="s">
        <v>3683</v>
      </c>
      <c r="G666" t="s">
        <v>3185</v>
      </c>
      <c r="H666" t="b">
        <v>1</v>
      </c>
      <c r="J666" s="7">
        <v>3</v>
      </c>
      <c r="K666" s="7" t="s">
        <v>5407</v>
      </c>
      <c r="O666">
        <v>2020</v>
      </c>
      <c r="P666">
        <v>1</v>
      </c>
      <c r="Q666" t="s">
        <v>2600</v>
      </c>
    </row>
    <row r="667" spans="1:17" x14ac:dyDescent="0.3">
      <c r="A667" t="s">
        <v>4254</v>
      </c>
      <c r="B667" t="b">
        <v>1</v>
      </c>
      <c r="C667" t="s">
        <v>545</v>
      </c>
      <c r="D667" t="b">
        <v>0</v>
      </c>
      <c r="E667" t="s">
        <v>4962</v>
      </c>
      <c r="F667" t="s">
        <v>785</v>
      </c>
      <c r="G667" t="s">
        <v>3152</v>
      </c>
      <c r="J667"/>
      <c r="K667"/>
      <c r="L667"/>
      <c r="O667">
        <v>2020</v>
      </c>
      <c r="P667">
        <v>15</v>
      </c>
      <c r="Q667" t="s">
        <v>2564</v>
      </c>
    </row>
    <row r="668" spans="1:17" x14ac:dyDescent="0.3">
      <c r="A668" t="s">
        <v>4255</v>
      </c>
      <c r="B668" t="b">
        <v>0</v>
      </c>
      <c r="C668" t="s">
        <v>1940</v>
      </c>
      <c r="E668" t="s">
        <v>785</v>
      </c>
      <c r="F668" t="s">
        <v>785</v>
      </c>
      <c r="G668" t="s">
        <v>3186</v>
      </c>
      <c r="J668"/>
      <c r="K668"/>
      <c r="L668"/>
      <c r="O668">
        <v>2020</v>
      </c>
      <c r="P668">
        <v>0</v>
      </c>
      <c r="Q668" t="s">
        <v>2601</v>
      </c>
    </row>
    <row r="669" spans="1:17" x14ac:dyDescent="0.3">
      <c r="A669" t="s">
        <v>5345</v>
      </c>
      <c r="B669" t="b">
        <v>1</v>
      </c>
      <c r="C669" t="s">
        <v>619</v>
      </c>
      <c r="D669" t="b">
        <v>0</v>
      </c>
      <c r="E669" t="s">
        <v>4963</v>
      </c>
      <c r="F669" t="s">
        <v>3696</v>
      </c>
      <c r="G669" t="s">
        <v>3206</v>
      </c>
      <c r="J669"/>
      <c r="K669"/>
      <c r="L669"/>
      <c r="O669">
        <v>2020</v>
      </c>
      <c r="P669">
        <v>7</v>
      </c>
      <c r="Q669" t="s">
        <v>2625</v>
      </c>
    </row>
    <row r="670" spans="1:17" x14ac:dyDescent="0.3">
      <c r="A670" t="s">
        <v>4256</v>
      </c>
      <c r="B670" t="b">
        <v>1</v>
      </c>
      <c r="C670" t="s">
        <v>585</v>
      </c>
      <c r="D670" t="b">
        <v>0</v>
      </c>
      <c r="E670" t="s">
        <v>4964</v>
      </c>
      <c r="F670" t="s">
        <v>3676</v>
      </c>
      <c r="G670" t="s">
        <v>3175</v>
      </c>
      <c r="J670"/>
      <c r="K670"/>
      <c r="L670"/>
      <c r="O670">
        <v>2020</v>
      </c>
      <c r="P670">
        <v>22</v>
      </c>
      <c r="Q670" t="s">
        <v>2590</v>
      </c>
    </row>
    <row r="671" spans="1:17" x14ac:dyDescent="0.3">
      <c r="A671" t="s">
        <v>4257</v>
      </c>
      <c r="B671" t="b">
        <v>1</v>
      </c>
      <c r="C671" t="s">
        <v>667</v>
      </c>
      <c r="D671" t="b">
        <v>1</v>
      </c>
      <c r="E671" t="s">
        <v>4965</v>
      </c>
      <c r="F671" t="s">
        <v>3684</v>
      </c>
      <c r="G671" t="s">
        <v>3187</v>
      </c>
      <c r="H671" t="b">
        <v>1</v>
      </c>
      <c r="I671" t="s">
        <v>5397</v>
      </c>
      <c r="J671" s="7">
        <v>1</v>
      </c>
      <c r="M671" t="b">
        <v>1</v>
      </c>
      <c r="O671">
        <v>2020</v>
      </c>
      <c r="P671">
        <v>5</v>
      </c>
      <c r="Q671" t="s">
        <v>2602</v>
      </c>
    </row>
    <row r="672" spans="1:17" x14ac:dyDescent="0.3">
      <c r="A672" t="s">
        <v>4258</v>
      </c>
      <c r="B672" t="b">
        <v>1</v>
      </c>
      <c r="C672" t="s">
        <v>431</v>
      </c>
      <c r="D672" t="b">
        <v>0</v>
      </c>
      <c r="E672" t="s">
        <v>4966</v>
      </c>
      <c r="F672" t="s">
        <v>3685</v>
      </c>
      <c r="G672" t="s">
        <v>3188</v>
      </c>
      <c r="J672"/>
      <c r="K672"/>
      <c r="L672"/>
      <c r="O672">
        <v>2020</v>
      </c>
      <c r="P672">
        <v>20</v>
      </c>
      <c r="Q672" t="s">
        <v>2603</v>
      </c>
    </row>
    <row r="673" spans="1:17" x14ac:dyDescent="0.3">
      <c r="A673" t="s">
        <v>4259</v>
      </c>
      <c r="B673" t="b">
        <v>1</v>
      </c>
      <c r="C673" t="s">
        <v>1934</v>
      </c>
      <c r="D673" t="b">
        <v>1</v>
      </c>
      <c r="E673" t="s">
        <v>4967</v>
      </c>
      <c r="F673" t="s">
        <v>3677</v>
      </c>
      <c r="G673" t="s">
        <v>3176</v>
      </c>
      <c r="H673" t="b">
        <v>0</v>
      </c>
      <c r="O673">
        <v>2020</v>
      </c>
      <c r="P673">
        <v>3</v>
      </c>
      <c r="Q673" t="s">
        <v>2591</v>
      </c>
    </row>
    <row r="674" spans="1:17" x14ac:dyDescent="0.3">
      <c r="A674" t="s">
        <v>4260</v>
      </c>
      <c r="B674" t="b">
        <v>1</v>
      </c>
      <c r="C674" t="s">
        <v>627</v>
      </c>
      <c r="D674" t="b">
        <v>0</v>
      </c>
      <c r="E674" t="s">
        <v>4968</v>
      </c>
      <c r="F674" t="s">
        <v>785</v>
      </c>
      <c r="G674" t="s">
        <v>3207</v>
      </c>
      <c r="J674"/>
      <c r="K674"/>
      <c r="L674"/>
      <c r="O674">
        <v>2020</v>
      </c>
      <c r="P674">
        <v>7</v>
      </c>
      <c r="Q674" t="s">
        <v>2626</v>
      </c>
    </row>
    <row r="675" spans="1:17" x14ac:dyDescent="0.3">
      <c r="A675" t="s">
        <v>4261</v>
      </c>
      <c r="B675" t="b">
        <v>1</v>
      </c>
      <c r="C675" t="s">
        <v>399</v>
      </c>
      <c r="D675" t="b">
        <v>1</v>
      </c>
      <c r="E675" t="s">
        <v>21</v>
      </c>
      <c r="G675" t="s">
        <v>829</v>
      </c>
      <c r="H675" t="b">
        <v>1</v>
      </c>
      <c r="J675" s="7">
        <v>1</v>
      </c>
      <c r="K675" s="7" t="s">
        <v>5445</v>
      </c>
      <c r="L675" s="7" t="s">
        <v>5445</v>
      </c>
      <c r="M675" t="b">
        <v>1</v>
      </c>
      <c r="O675">
        <v>2023</v>
      </c>
      <c r="P675">
        <v>3</v>
      </c>
      <c r="Q675" t="s">
        <v>1197</v>
      </c>
    </row>
    <row r="676" spans="1:17" x14ac:dyDescent="0.3">
      <c r="A676" t="s">
        <v>5346</v>
      </c>
      <c r="B676" t="b">
        <v>1</v>
      </c>
      <c r="C676" t="s">
        <v>416</v>
      </c>
      <c r="D676" t="b">
        <v>1</v>
      </c>
      <c r="E676" t="s">
        <v>38</v>
      </c>
      <c r="G676" t="s">
        <v>785</v>
      </c>
      <c r="H676" t="b">
        <v>0</v>
      </c>
      <c r="J676"/>
      <c r="K676"/>
      <c r="L676"/>
      <c r="O676">
        <v>2023</v>
      </c>
      <c r="P676">
        <v>0</v>
      </c>
      <c r="Q676" t="s">
        <v>785</v>
      </c>
    </row>
    <row r="677" spans="1:17" x14ac:dyDescent="0.3">
      <c r="A677" t="s">
        <v>5347</v>
      </c>
      <c r="B677" t="b">
        <v>1</v>
      </c>
      <c r="C677" t="s">
        <v>389</v>
      </c>
      <c r="D677" t="b">
        <v>1</v>
      </c>
      <c r="E677" t="s">
        <v>11</v>
      </c>
      <c r="G677" t="s">
        <v>819</v>
      </c>
      <c r="H677" t="b">
        <v>0</v>
      </c>
      <c r="J677" s="7">
        <v>1</v>
      </c>
      <c r="M677" t="b">
        <v>1</v>
      </c>
      <c r="O677">
        <v>2022</v>
      </c>
      <c r="P677">
        <v>3</v>
      </c>
      <c r="Q677" t="s">
        <v>1195</v>
      </c>
    </row>
    <row r="678" spans="1:17" x14ac:dyDescent="0.3">
      <c r="A678" t="s">
        <v>5348</v>
      </c>
      <c r="B678" t="b">
        <v>1</v>
      </c>
      <c r="C678" t="s">
        <v>4297</v>
      </c>
      <c r="D678" t="b">
        <v>1</v>
      </c>
      <c r="E678" t="s">
        <v>4274</v>
      </c>
      <c r="G678" t="s">
        <v>4305</v>
      </c>
      <c r="H678" t="b">
        <v>1</v>
      </c>
      <c r="I678" t="s">
        <v>5390</v>
      </c>
      <c r="J678" s="7">
        <v>3</v>
      </c>
      <c r="K678" s="7" t="s">
        <v>5462</v>
      </c>
      <c r="O678">
        <v>2023</v>
      </c>
      <c r="P678">
        <v>1</v>
      </c>
      <c r="Q678" t="s">
        <v>5349</v>
      </c>
    </row>
    <row r="679" spans="1:17" x14ac:dyDescent="0.3">
      <c r="A679" t="s">
        <v>5350</v>
      </c>
      <c r="B679" t="b">
        <v>1</v>
      </c>
      <c r="C679" t="s">
        <v>430</v>
      </c>
      <c r="D679" t="b">
        <v>0</v>
      </c>
      <c r="E679" t="s">
        <v>48</v>
      </c>
      <c r="G679" t="s">
        <v>855</v>
      </c>
      <c r="J679"/>
      <c r="K679"/>
      <c r="L679"/>
      <c r="O679">
        <v>2023</v>
      </c>
      <c r="P679">
        <v>6</v>
      </c>
      <c r="Q679" t="s">
        <v>1198</v>
      </c>
    </row>
    <row r="680" spans="1:17" x14ac:dyDescent="0.3">
      <c r="A680" t="s">
        <v>5351</v>
      </c>
      <c r="B680" t="b">
        <v>0</v>
      </c>
      <c r="C680" t="s">
        <v>4298</v>
      </c>
      <c r="D680" t="b">
        <v>1</v>
      </c>
      <c r="E680" t="s">
        <v>4277</v>
      </c>
      <c r="G680" t="s">
        <v>4308</v>
      </c>
      <c r="H680" t="b">
        <v>1</v>
      </c>
      <c r="J680" s="7">
        <v>3</v>
      </c>
      <c r="K680" s="7" t="s">
        <v>5485</v>
      </c>
      <c r="O680">
        <v>2023</v>
      </c>
      <c r="P680">
        <v>0</v>
      </c>
      <c r="Q680" t="s">
        <v>5352</v>
      </c>
    </row>
    <row r="681" spans="1:17" x14ac:dyDescent="0.3">
      <c r="A681" t="s">
        <v>5353</v>
      </c>
      <c r="B681" t="b">
        <v>1</v>
      </c>
      <c r="C681" s="40" t="s">
        <v>392</v>
      </c>
      <c r="D681" t="b">
        <v>1</v>
      </c>
      <c r="E681" t="s">
        <v>14</v>
      </c>
      <c r="G681" t="s">
        <v>822</v>
      </c>
      <c r="H681" t="b">
        <v>1</v>
      </c>
      <c r="I681" t="s">
        <v>5404</v>
      </c>
      <c r="J681" s="7">
        <v>1</v>
      </c>
      <c r="K681" s="7" t="s">
        <v>5633</v>
      </c>
      <c r="L681" s="7" t="s">
        <v>5595</v>
      </c>
      <c r="M681" t="b">
        <v>1</v>
      </c>
      <c r="O681">
        <v>2024</v>
      </c>
      <c r="P681">
        <v>1</v>
      </c>
      <c r="Q681" t="s">
        <v>1196</v>
      </c>
    </row>
    <row r="682" spans="1:17" x14ac:dyDescent="0.3">
      <c r="A682" t="s">
        <v>5354</v>
      </c>
      <c r="B682" t="b">
        <v>1</v>
      </c>
      <c r="C682" s="40" t="s">
        <v>452</v>
      </c>
      <c r="D682" t="b">
        <v>1</v>
      </c>
      <c r="E682" t="s">
        <v>68</v>
      </c>
      <c r="G682" t="s">
        <v>875</v>
      </c>
      <c r="H682" t="b">
        <v>1</v>
      </c>
      <c r="J682" s="7">
        <v>1</v>
      </c>
      <c r="K682" s="7" t="s">
        <v>5439</v>
      </c>
      <c r="L682" s="7" t="s">
        <v>5407</v>
      </c>
      <c r="M682" t="b">
        <v>1</v>
      </c>
      <c r="O682">
        <v>2024</v>
      </c>
      <c r="P682">
        <v>0</v>
      </c>
      <c r="Q682" t="s">
        <v>1199</v>
      </c>
    </row>
    <row r="683" spans="1:17" x14ac:dyDescent="0.3">
      <c r="A683" t="s">
        <v>4262</v>
      </c>
      <c r="B683" t="b">
        <v>1</v>
      </c>
      <c r="C683" t="s">
        <v>4299</v>
      </c>
      <c r="D683" t="b">
        <v>1</v>
      </c>
      <c r="E683" t="s">
        <v>4279</v>
      </c>
      <c r="G683" t="s">
        <v>4310</v>
      </c>
      <c r="H683" t="b">
        <v>1</v>
      </c>
      <c r="J683" s="7">
        <v>1</v>
      </c>
      <c r="M683" t="b">
        <v>1</v>
      </c>
      <c r="O683">
        <v>2022</v>
      </c>
      <c r="P683">
        <v>3</v>
      </c>
      <c r="Q683" t="s">
        <v>5355</v>
      </c>
    </row>
    <row r="684" spans="1:17" x14ac:dyDescent="0.3">
      <c r="A684" t="s">
        <v>5356</v>
      </c>
      <c r="B684" t="b">
        <v>1</v>
      </c>
      <c r="C684" t="s">
        <v>484</v>
      </c>
      <c r="D684" t="b">
        <v>0</v>
      </c>
      <c r="E684" t="s">
        <v>99</v>
      </c>
      <c r="G684" t="s">
        <v>906</v>
      </c>
      <c r="J684"/>
      <c r="K684"/>
      <c r="L684"/>
      <c r="O684">
        <v>2023</v>
      </c>
      <c r="P684">
        <v>2</v>
      </c>
      <c r="Q684" t="s">
        <v>1200</v>
      </c>
    </row>
    <row r="685" spans="1:17" x14ac:dyDescent="0.3">
      <c r="A685" t="s">
        <v>5357</v>
      </c>
      <c r="B685" t="b">
        <v>1</v>
      </c>
      <c r="C685" t="s">
        <v>4300</v>
      </c>
      <c r="D685" t="b">
        <v>0</v>
      </c>
      <c r="E685" t="s">
        <v>4283</v>
      </c>
      <c r="G685" t="s">
        <v>4314</v>
      </c>
      <c r="J685"/>
      <c r="K685"/>
      <c r="L685"/>
      <c r="O685">
        <v>2024</v>
      </c>
      <c r="P685">
        <v>0</v>
      </c>
      <c r="Q685" t="s">
        <v>5358</v>
      </c>
    </row>
    <row r="686" spans="1:17" x14ac:dyDescent="0.3">
      <c r="A686" t="s">
        <v>5359</v>
      </c>
      <c r="B686" t="b">
        <v>1</v>
      </c>
      <c r="C686" t="s">
        <v>672</v>
      </c>
      <c r="D686" t="b">
        <v>0</v>
      </c>
      <c r="E686" t="s">
        <v>279</v>
      </c>
      <c r="G686" t="s">
        <v>1087</v>
      </c>
      <c r="J686"/>
      <c r="K686"/>
      <c r="L686"/>
      <c r="O686">
        <v>2023</v>
      </c>
      <c r="P686">
        <v>0</v>
      </c>
      <c r="Q686" t="s">
        <v>1210</v>
      </c>
    </row>
    <row r="687" spans="1:17" x14ac:dyDescent="0.3">
      <c r="A687" t="s">
        <v>4263</v>
      </c>
      <c r="B687" t="b">
        <v>1</v>
      </c>
      <c r="C687" t="s">
        <v>531</v>
      </c>
      <c r="D687" t="b">
        <v>1</v>
      </c>
      <c r="E687" t="s">
        <v>144</v>
      </c>
      <c r="G687" t="s">
        <v>951</v>
      </c>
      <c r="H687" t="b">
        <v>1</v>
      </c>
      <c r="J687" s="7">
        <v>3</v>
      </c>
      <c r="K687" s="7" t="s">
        <v>5407</v>
      </c>
      <c r="O687">
        <v>2024</v>
      </c>
      <c r="P687">
        <v>1</v>
      </c>
      <c r="Q687" t="s">
        <v>1201</v>
      </c>
    </row>
    <row r="688" spans="1:17" x14ac:dyDescent="0.3">
      <c r="A688" t="s">
        <v>5360</v>
      </c>
      <c r="B688" t="b">
        <v>1</v>
      </c>
      <c r="C688" t="s">
        <v>540</v>
      </c>
      <c r="D688" t="b">
        <v>0</v>
      </c>
      <c r="E688" t="s">
        <v>153</v>
      </c>
      <c r="G688" t="s">
        <v>960</v>
      </c>
      <c r="J688"/>
      <c r="K688"/>
      <c r="L688"/>
      <c r="O688">
        <v>2021</v>
      </c>
      <c r="P688">
        <v>13</v>
      </c>
      <c r="Q688" t="s">
        <v>1202</v>
      </c>
    </row>
    <row r="689" spans="1:17" x14ac:dyDescent="0.3">
      <c r="A689" t="s">
        <v>5361</v>
      </c>
      <c r="B689" t="b">
        <v>1</v>
      </c>
      <c r="C689" t="s">
        <v>566</v>
      </c>
      <c r="D689" t="b">
        <v>0</v>
      </c>
      <c r="E689" t="s">
        <v>177</v>
      </c>
      <c r="G689" t="s">
        <v>985</v>
      </c>
      <c r="J689"/>
      <c r="K689"/>
      <c r="L689"/>
      <c r="O689">
        <v>2024</v>
      </c>
      <c r="P689">
        <v>4</v>
      </c>
      <c r="Q689" t="s">
        <v>1203</v>
      </c>
    </row>
    <row r="690" spans="1:17" x14ac:dyDescent="0.3">
      <c r="A690" t="s">
        <v>5362</v>
      </c>
      <c r="B690" t="b">
        <v>1</v>
      </c>
      <c r="C690" t="s">
        <v>583</v>
      </c>
      <c r="D690" t="b">
        <v>0</v>
      </c>
      <c r="E690" t="s">
        <v>194</v>
      </c>
      <c r="G690" t="s">
        <v>1002</v>
      </c>
      <c r="J690"/>
      <c r="K690"/>
      <c r="L690"/>
      <c r="O690">
        <v>2020</v>
      </c>
      <c r="P690">
        <v>16</v>
      </c>
      <c r="Q690" t="s">
        <v>1204</v>
      </c>
    </row>
    <row r="691" spans="1:17" x14ac:dyDescent="0.3">
      <c r="A691" t="s">
        <v>5363</v>
      </c>
      <c r="B691" t="b">
        <v>1</v>
      </c>
      <c r="C691" t="s">
        <v>4301</v>
      </c>
      <c r="D691" t="b">
        <v>0</v>
      </c>
      <c r="E691" t="s">
        <v>4289</v>
      </c>
      <c r="G691" t="s">
        <v>4318</v>
      </c>
      <c r="J691"/>
      <c r="K691"/>
      <c r="L691"/>
      <c r="O691">
        <v>2020</v>
      </c>
      <c r="P691">
        <v>19</v>
      </c>
      <c r="Q691" t="s">
        <v>5364</v>
      </c>
    </row>
    <row r="692" spans="1:17" x14ac:dyDescent="0.3">
      <c r="A692" t="s">
        <v>5365</v>
      </c>
      <c r="B692" t="b">
        <v>1</v>
      </c>
      <c r="C692" t="s">
        <v>4302</v>
      </c>
      <c r="D692" t="b">
        <v>0</v>
      </c>
      <c r="E692" t="s">
        <v>4290</v>
      </c>
      <c r="G692" t="s">
        <v>4319</v>
      </c>
      <c r="J692"/>
      <c r="K692"/>
      <c r="L692"/>
      <c r="O692">
        <v>2023</v>
      </c>
      <c r="P692">
        <v>25</v>
      </c>
      <c r="Q692" t="s">
        <v>5366</v>
      </c>
    </row>
    <row r="693" spans="1:17" x14ac:dyDescent="0.3">
      <c r="A693" t="s">
        <v>5367</v>
      </c>
      <c r="B693" t="b">
        <v>1</v>
      </c>
      <c r="C693" t="s">
        <v>604</v>
      </c>
      <c r="D693" t="b">
        <v>0</v>
      </c>
      <c r="E693" t="s">
        <v>214</v>
      </c>
      <c r="G693" t="s">
        <v>1022</v>
      </c>
      <c r="J693"/>
      <c r="K693"/>
      <c r="L693"/>
      <c r="O693">
        <v>2020</v>
      </c>
      <c r="P693">
        <v>12</v>
      </c>
      <c r="Q693" t="s">
        <v>1205</v>
      </c>
    </row>
    <row r="694" spans="1:17" x14ac:dyDescent="0.3">
      <c r="A694" t="s">
        <v>5368</v>
      </c>
      <c r="B694" t="b">
        <v>1</v>
      </c>
      <c r="C694" t="s">
        <v>608</v>
      </c>
      <c r="D694" t="b">
        <v>0</v>
      </c>
      <c r="E694" t="s">
        <v>218</v>
      </c>
      <c r="G694" t="s">
        <v>1026</v>
      </c>
      <c r="J694"/>
      <c r="K694"/>
      <c r="L694"/>
      <c r="O694">
        <v>2023</v>
      </c>
      <c r="P694">
        <v>0</v>
      </c>
      <c r="Q694" t="s">
        <v>1206</v>
      </c>
    </row>
    <row r="695" spans="1:17" x14ac:dyDescent="0.3">
      <c r="A695" t="s">
        <v>5369</v>
      </c>
      <c r="B695" t="b">
        <v>1</v>
      </c>
      <c r="C695" t="s">
        <v>637</v>
      </c>
      <c r="D695" t="b">
        <v>1</v>
      </c>
      <c r="E695" t="s">
        <v>246</v>
      </c>
      <c r="G695" t="s">
        <v>1054</v>
      </c>
      <c r="H695" t="b">
        <v>1</v>
      </c>
      <c r="J695" s="7">
        <v>1</v>
      </c>
      <c r="K695" s="7" t="s">
        <v>5486</v>
      </c>
      <c r="L695" s="7" t="s">
        <v>5596</v>
      </c>
      <c r="M695" t="b">
        <v>1</v>
      </c>
      <c r="O695">
        <v>2023</v>
      </c>
      <c r="P695">
        <v>1</v>
      </c>
      <c r="Q695" t="s">
        <v>1207</v>
      </c>
    </row>
    <row r="696" spans="1:17" x14ac:dyDescent="0.3">
      <c r="A696" t="s">
        <v>4264</v>
      </c>
      <c r="B696" t="b">
        <v>1</v>
      </c>
      <c r="C696" t="s">
        <v>653</v>
      </c>
      <c r="D696" t="b">
        <v>0</v>
      </c>
      <c r="E696" t="s">
        <v>261</v>
      </c>
      <c r="G696" t="s">
        <v>1069</v>
      </c>
      <c r="J696"/>
      <c r="K696"/>
      <c r="L696"/>
      <c r="O696">
        <v>2023</v>
      </c>
      <c r="P696">
        <v>6</v>
      </c>
      <c r="Q696" t="s">
        <v>1208</v>
      </c>
    </row>
    <row r="697" spans="1:17" x14ac:dyDescent="0.3">
      <c r="A697" t="s">
        <v>5370</v>
      </c>
      <c r="B697" t="b">
        <v>1</v>
      </c>
      <c r="C697" t="s">
        <v>671</v>
      </c>
      <c r="D697" t="b">
        <v>0</v>
      </c>
      <c r="E697" t="s">
        <v>278</v>
      </c>
      <c r="G697" t="s">
        <v>1086</v>
      </c>
      <c r="J697"/>
      <c r="K697"/>
      <c r="L697"/>
      <c r="O697">
        <v>2020</v>
      </c>
      <c r="P697">
        <v>15</v>
      </c>
      <c r="Q697" t="s">
        <v>1209</v>
      </c>
    </row>
    <row r="698" spans="1:17" x14ac:dyDescent="0.3">
      <c r="A698" t="s">
        <v>5371</v>
      </c>
      <c r="B698" t="b">
        <v>1</v>
      </c>
      <c r="C698" t="s">
        <v>681</v>
      </c>
      <c r="D698" t="b">
        <v>0</v>
      </c>
      <c r="E698" t="s">
        <v>288</v>
      </c>
      <c r="G698" t="s">
        <v>1096</v>
      </c>
      <c r="J698"/>
      <c r="K698"/>
      <c r="L698"/>
      <c r="O698">
        <v>2023</v>
      </c>
      <c r="P698">
        <v>1</v>
      </c>
      <c r="Q698" t="s">
        <v>1211</v>
      </c>
    </row>
    <row r="699" spans="1:17" x14ac:dyDescent="0.3">
      <c r="A699" t="s">
        <v>5372</v>
      </c>
      <c r="B699" t="b">
        <v>1</v>
      </c>
      <c r="C699" t="s">
        <v>699</v>
      </c>
      <c r="D699" t="b">
        <v>0</v>
      </c>
      <c r="E699" t="s">
        <v>306</v>
      </c>
      <c r="G699" t="s">
        <v>1114</v>
      </c>
      <c r="J699"/>
      <c r="K699"/>
      <c r="L699"/>
      <c r="O699">
        <v>2024</v>
      </c>
      <c r="P699">
        <v>3</v>
      </c>
      <c r="Q699" t="s">
        <v>1212</v>
      </c>
    </row>
    <row r="700" spans="1:17" x14ac:dyDescent="0.3">
      <c r="A700" t="s">
        <v>5373</v>
      </c>
      <c r="B700" t="b">
        <v>1</v>
      </c>
      <c r="C700" t="s">
        <v>703</v>
      </c>
      <c r="D700" t="b">
        <v>0</v>
      </c>
      <c r="E700" t="s">
        <v>310</v>
      </c>
      <c r="G700" t="s">
        <v>1118</v>
      </c>
      <c r="J700"/>
      <c r="K700"/>
      <c r="L700"/>
      <c r="O700">
        <v>2023</v>
      </c>
      <c r="P700">
        <v>1</v>
      </c>
      <c r="Q700" t="s">
        <v>1213</v>
      </c>
    </row>
    <row r="701" spans="1:17" x14ac:dyDescent="0.3">
      <c r="A701" t="s">
        <v>5374</v>
      </c>
      <c r="B701" t="b">
        <v>1</v>
      </c>
      <c r="C701" t="s">
        <v>710</v>
      </c>
      <c r="D701" t="b">
        <v>1</v>
      </c>
      <c r="E701" t="s">
        <v>317</v>
      </c>
      <c r="G701" t="s">
        <v>1125</v>
      </c>
      <c r="H701" t="b">
        <v>0</v>
      </c>
      <c r="O701">
        <v>2022</v>
      </c>
      <c r="P701">
        <v>0</v>
      </c>
      <c r="Q701" t="s">
        <v>1214</v>
      </c>
    </row>
    <row r="702" spans="1:17" x14ac:dyDescent="0.3">
      <c r="A702" t="s">
        <v>5375</v>
      </c>
      <c r="B702" t="b">
        <v>1</v>
      </c>
      <c r="C702" t="s">
        <v>726</v>
      </c>
      <c r="D702" t="b">
        <v>0</v>
      </c>
      <c r="E702" t="s">
        <v>333</v>
      </c>
      <c r="G702" t="s">
        <v>1141</v>
      </c>
      <c r="J702"/>
      <c r="K702"/>
      <c r="L702"/>
      <c r="O702">
        <v>2024</v>
      </c>
      <c r="P702">
        <v>0</v>
      </c>
      <c r="Q702" t="s">
        <v>1215</v>
      </c>
    </row>
    <row r="703" spans="1:17" x14ac:dyDescent="0.3">
      <c r="A703" t="s">
        <v>5376</v>
      </c>
      <c r="B703" t="b">
        <v>1</v>
      </c>
      <c r="C703" t="s">
        <v>745</v>
      </c>
      <c r="D703" t="b">
        <v>0</v>
      </c>
      <c r="E703" t="s">
        <v>351</v>
      </c>
      <c r="G703" t="s">
        <v>1159</v>
      </c>
      <c r="J703"/>
      <c r="K703"/>
      <c r="L703"/>
      <c r="O703">
        <v>2023</v>
      </c>
      <c r="P703">
        <v>3</v>
      </c>
      <c r="Q703" t="s">
        <v>1216</v>
      </c>
    </row>
    <row r="704" spans="1:17" x14ac:dyDescent="0.3">
      <c r="A704" t="s">
        <v>5377</v>
      </c>
      <c r="B704" t="b">
        <v>1</v>
      </c>
      <c r="C704" t="s">
        <v>748</v>
      </c>
      <c r="D704" t="b">
        <v>0</v>
      </c>
      <c r="E704" t="s">
        <v>354</v>
      </c>
      <c r="G704" t="s">
        <v>1162</v>
      </c>
      <c r="J704"/>
      <c r="K704"/>
      <c r="L704"/>
      <c r="O704">
        <v>2024</v>
      </c>
      <c r="P704">
        <v>0</v>
      </c>
      <c r="Q704" t="s">
        <v>1217</v>
      </c>
    </row>
    <row r="705" spans="1:17" x14ac:dyDescent="0.3">
      <c r="A705" t="s">
        <v>5378</v>
      </c>
      <c r="B705" t="b">
        <v>1</v>
      </c>
      <c r="C705" t="s">
        <v>751</v>
      </c>
      <c r="D705" t="b">
        <v>0</v>
      </c>
      <c r="E705" t="s">
        <v>357</v>
      </c>
      <c r="G705" t="s">
        <v>1165</v>
      </c>
      <c r="J705"/>
      <c r="K705"/>
      <c r="L705"/>
      <c r="O705">
        <v>2021</v>
      </c>
      <c r="P705">
        <v>1</v>
      </c>
      <c r="Q705" t="s">
        <v>1218</v>
      </c>
    </row>
    <row r="706" spans="1:17" x14ac:dyDescent="0.3">
      <c r="A706" t="s">
        <v>4265</v>
      </c>
      <c r="B706" t="b">
        <v>1</v>
      </c>
      <c r="C706" t="s">
        <v>776</v>
      </c>
      <c r="D706" t="b">
        <v>0</v>
      </c>
      <c r="E706" t="s">
        <v>382</v>
      </c>
      <c r="G706" t="s">
        <v>1190</v>
      </c>
      <c r="J706"/>
      <c r="K706"/>
      <c r="L706"/>
      <c r="O706">
        <v>2023</v>
      </c>
      <c r="P706">
        <v>2</v>
      </c>
      <c r="Q706" t="s">
        <v>1219</v>
      </c>
    </row>
    <row r="707" spans="1:17" x14ac:dyDescent="0.3">
      <c r="A707" t="s">
        <v>5567</v>
      </c>
      <c r="B707" t="b">
        <v>1</v>
      </c>
      <c r="C707" s="40" t="s">
        <v>5499</v>
      </c>
      <c r="D707" t="b">
        <v>1</v>
      </c>
      <c r="E707" t="s">
        <v>5500</v>
      </c>
      <c r="H707" t="b">
        <v>1</v>
      </c>
      <c r="J707" s="7">
        <v>1</v>
      </c>
      <c r="K707" s="7" t="s">
        <v>5407</v>
      </c>
      <c r="L707" s="7" t="s">
        <v>5407</v>
      </c>
      <c r="M707" t="b">
        <v>1</v>
      </c>
      <c r="O707">
        <v>2014</v>
      </c>
      <c r="P707">
        <v>6991</v>
      </c>
      <c r="Q707" t="s">
        <v>5501</v>
      </c>
    </row>
    <row r="708" spans="1:17" x14ac:dyDescent="0.3">
      <c r="A708" t="s">
        <v>5568</v>
      </c>
      <c r="B708" t="b">
        <v>1</v>
      </c>
      <c r="C708" s="40" t="s">
        <v>5502</v>
      </c>
      <c r="D708" t="b">
        <v>1</v>
      </c>
      <c r="E708" t="s">
        <v>5503</v>
      </c>
      <c r="F708" t="s">
        <v>5504</v>
      </c>
      <c r="H708" t="b">
        <v>1</v>
      </c>
      <c r="J708" s="7">
        <v>1</v>
      </c>
      <c r="K708" s="7" t="s">
        <v>5410</v>
      </c>
      <c r="L708" s="7" t="s">
        <v>5407</v>
      </c>
      <c r="M708" t="b">
        <v>1</v>
      </c>
      <c r="O708">
        <v>2019</v>
      </c>
      <c r="Q708" t="s">
        <v>5505</v>
      </c>
    </row>
    <row r="709" spans="1:17" x14ac:dyDescent="0.3">
      <c r="A709" t="s">
        <v>5569</v>
      </c>
      <c r="B709" t="b">
        <v>1</v>
      </c>
      <c r="C709" s="40" t="s">
        <v>5506</v>
      </c>
      <c r="D709" t="b">
        <v>1</v>
      </c>
      <c r="E709" t="s">
        <v>5507</v>
      </c>
      <c r="F709" t="s">
        <v>5508</v>
      </c>
      <c r="H709" t="b">
        <v>1</v>
      </c>
      <c r="J709" s="7">
        <v>1</v>
      </c>
      <c r="K709" s="7" t="s">
        <v>5416</v>
      </c>
      <c r="L709" s="7" t="s">
        <v>5407</v>
      </c>
      <c r="M709" t="b">
        <v>1</v>
      </c>
      <c r="O709">
        <v>2014</v>
      </c>
      <c r="Q709" t="s">
        <v>5509</v>
      </c>
    </row>
    <row r="710" spans="1:17" x14ac:dyDescent="0.3">
      <c r="A710" t="s">
        <v>5570</v>
      </c>
      <c r="B710" t="b">
        <v>1</v>
      </c>
      <c r="C710" s="40" t="s">
        <v>5510</v>
      </c>
      <c r="D710" t="b">
        <v>1</v>
      </c>
      <c r="E710" t="s">
        <v>5511</v>
      </c>
      <c r="F710" t="s">
        <v>5512</v>
      </c>
      <c r="H710" t="b">
        <v>1</v>
      </c>
      <c r="J710" s="7">
        <v>1</v>
      </c>
      <c r="K710" s="7" t="s">
        <v>5421</v>
      </c>
      <c r="L710" s="7" t="s">
        <v>5407</v>
      </c>
      <c r="M710" t="b">
        <v>1</v>
      </c>
      <c r="O710">
        <v>2017</v>
      </c>
      <c r="Q710" t="s">
        <v>5513</v>
      </c>
    </row>
    <row r="711" spans="1:17" x14ac:dyDescent="0.3">
      <c r="A711" t="s">
        <v>5571</v>
      </c>
      <c r="B711" t="b">
        <v>1</v>
      </c>
      <c r="C711" s="40" t="s">
        <v>5514</v>
      </c>
      <c r="D711" t="b">
        <v>1</v>
      </c>
      <c r="E711" t="s">
        <v>5515</v>
      </c>
      <c r="F711" t="s">
        <v>5516</v>
      </c>
      <c r="H711" t="b">
        <v>1</v>
      </c>
      <c r="J711" s="7">
        <v>1</v>
      </c>
      <c r="K711" s="7" t="s">
        <v>5468</v>
      </c>
      <c r="L711" s="7" t="s">
        <v>5407</v>
      </c>
      <c r="M711" t="b">
        <v>1</v>
      </c>
      <c r="O711">
        <v>2019</v>
      </c>
      <c r="Q711" t="s">
        <v>5517</v>
      </c>
    </row>
    <row r="712" spans="1:17" x14ac:dyDescent="0.3">
      <c r="A712" t="s">
        <v>5572</v>
      </c>
      <c r="B712" t="b">
        <v>1</v>
      </c>
      <c r="C712" s="40" t="s">
        <v>5518</v>
      </c>
      <c r="D712" t="b">
        <v>1</v>
      </c>
      <c r="E712" t="s">
        <v>5519</v>
      </c>
      <c r="F712" t="s">
        <v>5520</v>
      </c>
      <c r="H712" t="b">
        <v>1</v>
      </c>
      <c r="J712" s="7">
        <v>1</v>
      </c>
      <c r="K712" s="7" t="s">
        <v>5419</v>
      </c>
      <c r="L712" s="7" t="s">
        <v>5407</v>
      </c>
      <c r="M712" t="b">
        <v>1</v>
      </c>
      <c r="O712">
        <v>2017</v>
      </c>
      <c r="Q712" t="s">
        <v>5521</v>
      </c>
    </row>
    <row r="713" spans="1:17" x14ac:dyDescent="0.3">
      <c r="A713" t="s">
        <v>5573</v>
      </c>
      <c r="B713" t="b">
        <v>1</v>
      </c>
      <c r="C713" s="40" t="s">
        <v>5523</v>
      </c>
      <c r="D713" t="b">
        <v>1</v>
      </c>
      <c r="E713" t="s">
        <v>5524</v>
      </c>
      <c r="F713" t="s">
        <v>5525</v>
      </c>
      <c r="H713" t="b">
        <v>1</v>
      </c>
      <c r="J713" s="7">
        <v>1</v>
      </c>
      <c r="K713" s="7" t="s">
        <v>5588</v>
      </c>
      <c r="L713" s="7" t="s">
        <v>5407</v>
      </c>
      <c r="M713" t="b">
        <v>1</v>
      </c>
      <c r="O713">
        <v>2020</v>
      </c>
      <c r="Q713" t="s">
        <v>5526</v>
      </c>
    </row>
    <row r="714" spans="1:17" x14ac:dyDescent="0.3">
      <c r="A714" t="s">
        <v>5574</v>
      </c>
      <c r="B714" t="b">
        <v>1</v>
      </c>
      <c r="C714" t="s">
        <v>5527</v>
      </c>
      <c r="D714" t="b">
        <v>1</v>
      </c>
      <c r="E714" t="s">
        <v>5528</v>
      </c>
      <c r="F714" t="s">
        <v>5529</v>
      </c>
      <c r="H714" t="b">
        <v>1</v>
      </c>
      <c r="J714" s="7">
        <v>1</v>
      </c>
      <c r="K714" s="7" t="s">
        <v>5446</v>
      </c>
      <c r="L714" s="7" t="s">
        <v>5596</v>
      </c>
      <c r="M714" t="b">
        <v>1</v>
      </c>
      <c r="O714">
        <v>1993</v>
      </c>
      <c r="Q714" t="s">
        <v>5530</v>
      </c>
    </row>
    <row r="715" spans="1:17" x14ac:dyDescent="0.3">
      <c r="A715" t="s">
        <v>5575</v>
      </c>
      <c r="B715" t="b">
        <v>1</v>
      </c>
      <c r="C715" s="40" t="s">
        <v>5532</v>
      </c>
      <c r="D715" t="b">
        <v>1</v>
      </c>
      <c r="E715" t="s">
        <v>5533</v>
      </c>
      <c r="F715" t="s">
        <v>5534</v>
      </c>
      <c r="H715" t="b">
        <v>1</v>
      </c>
      <c r="J715" s="7">
        <v>1</v>
      </c>
      <c r="K715" s="7" t="s">
        <v>5589</v>
      </c>
      <c r="L715" s="7" t="s">
        <v>5407</v>
      </c>
      <c r="M715" t="b">
        <v>1</v>
      </c>
      <c r="O715">
        <v>2019</v>
      </c>
      <c r="Q715" t="s">
        <v>5531</v>
      </c>
    </row>
    <row r="716" spans="1:17" x14ac:dyDescent="0.3">
      <c r="A716" t="s">
        <v>5576</v>
      </c>
      <c r="B716" t="b">
        <v>1</v>
      </c>
      <c r="C716" t="s">
        <v>5535</v>
      </c>
      <c r="D716" t="b">
        <v>1</v>
      </c>
      <c r="E716" t="s">
        <v>5536</v>
      </c>
      <c r="F716" t="s">
        <v>5537</v>
      </c>
      <c r="H716" t="b">
        <v>1</v>
      </c>
      <c r="J716" s="7">
        <v>1</v>
      </c>
      <c r="K716" s="7" t="s">
        <v>5483</v>
      </c>
      <c r="L716" s="7" t="s">
        <v>5596</v>
      </c>
      <c r="M716" t="b">
        <v>1</v>
      </c>
      <c r="O716">
        <v>2009</v>
      </c>
      <c r="P716">
        <v>3185</v>
      </c>
      <c r="Q716" t="s">
        <v>5538</v>
      </c>
    </row>
    <row r="717" spans="1:17" x14ac:dyDescent="0.3">
      <c r="A717" t="s">
        <v>5577</v>
      </c>
      <c r="B717" t="b">
        <v>1</v>
      </c>
      <c r="C717" s="40" t="s">
        <v>5539</v>
      </c>
      <c r="D717" t="b">
        <v>1</v>
      </c>
      <c r="E717" t="s">
        <v>5540</v>
      </c>
      <c r="F717" t="s">
        <v>5541</v>
      </c>
      <c r="H717" t="b">
        <v>1</v>
      </c>
      <c r="J717" s="7">
        <v>1</v>
      </c>
      <c r="K717" s="7" t="s">
        <v>5590</v>
      </c>
      <c r="L717" s="7" t="s">
        <v>5407</v>
      </c>
      <c r="M717" t="b">
        <v>0</v>
      </c>
      <c r="N717" t="s">
        <v>5605</v>
      </c>
      <c r="O717">
        <v>2018</v>
      </c>
      <c r="Q717" t="s">
        <v>5542</v>
      </c>
    </row>
    <row r="718" spans="1:17" x14ac:dyDescent="0.3">
      <c r="A718" t="s">
        <v>5578</v>
      </c>
      <c r="B718" t="b">
        <v>1</v>
      </c>
      <c r="C718" s="40" t="s">
        <v>5543</v>
      </c>
      <c r="D718" t="b">
        <v>1</v>
      </c>
      <c r="E718" t="s">
        <v>5544</v>
      </c>
      <c r="F718" t="s">
        <v>5545</v>
      </c>
      <c r="H718" t="b">
        <v>1</v>
      </c>
      <c r="J718" s="7">
        <v>1</v>
      </c>
      <c r="K718" s="7" t="s">
        <v>5587</v>
      </c>
      <c r="L718" s="7" t="s">
        <v>5407</v>
      </c>
      <c r="M718" t="b">
        <v>1</v>
      </c>
      <c r="O718">
        <v>2018</v>
      </c>
      <c r="Q718" t="s">
        <v>5546</v>
      </c>
    </row>
    <row r="719" spans="1:17" x14ac:dyDescent="0.3">
      <c r="A719" t="s">
        <v>5579</v>
      </c>
      <c r="B719" t="b">
        <v>1</v>
      </c>
      <c r="C719" s="40" t="s">
        <v>5547</v>
      </c>
      <c r="D719" t="b">
        <v>1</v>
      </c>
      <c r="E719" t="s">
        <v>5548</v>
      </c>
      <c r="F719" t="s">
        <v>5549</v>
      </c>
      <c r="H719" t="b">
        <v>1</v>
      </c>
      <c r="J719" s="7">
        <v>1</v>
      </c>
      <c r="K719" s="7" t="s">
        <v>5591</v>
      </c>
      <c r="L719" s="7" t="s">
        <v>5407</v>
      </c>
      <c r="M719" t="b">
        <v>1</v>
      </c>
      <c r="O719">
        <v>2019</v>
      </c>
      <c r="Q719" t="s">
        <v>5550</v>
      </c>
    </row>
    <row r="720" spans="1:17" x14ac:dyDescent="0.3">
      <c r="A720" t="s">
        <v>5580</v>
      </c>
      <c r="B720" t="b">
        <v>1</v>
      </c>
      <c r="C720" s="40" t="s">
        <v>5551</v>
      </c>
      <c r="D720" t="b">
        <v>1</v>
      </c>
      <c r="E720" t="s">
        <v>5552</v>
      </c>
      <c r="F720" t="s">
        <v>5553</v>
      </c>
      <c r="H720" t="b">
        <v>1</v>
      </c>
      <c r="I720" t="s">
        <v>5604</v>
      </c>
      <c r="J720" s="7">
        <v>1</v>
      </c>
      <c r="K720" s="7" t="s">
        <v>5592</v>
      </c>
      <c r="L720" s="7" t="s">
        <v>5407</v>
      </c>
      <c r="M720" t="b">
        <v>1</v>
      </c>
      <c r="O720">
        <v>2016</v>
      </c>
      <c r="Q720" t="s">
        <v>5554</v>
      </c>
    </row>
    <row r="721" spans="1:17" x14ac:dyDescent="0.3">
      <c r="A721" t="s">
        <v>5581</v>
      </c>
      <c r="B721" t="b">
        <v>1</v>
      </c>
      <c r="C721" t="s">
        <v>5556</v>
      </c>
      <c r="D721" t="b">
        <v>1</v>
      </c>
      <c r="E721" t="s">
        <v>5557</v>
      </c>
      <c r="F721" t="s">
        <v>5558</v>
      </c>
      <c r="H721" t="b">
        <v>1</v>
      </c>
      <c r="J721" s="7">
        <v>1</v>
      </c>
      <c r="K721" s="7" t="s">
        <v>5462</v>
      </c>
      <c r="L721" s="7" t="s">
        <v>5596</v>
      </c>
      <c r="M721" t="b">
        <v>1</v>
      </c>
      <c r="O721">
        <v>2017</v>
      </c>
      <c r="Q721" t="s">
        <v>5559</v>
      </c>
    </row>
    <row r="722" spans="1:17" x14ac:dyDescent="0.3">
      <c r="A722" t="s">
        <v>5582</v>
      </c>
      <c r="B722" t="b">
        <v>1</v>
      </c>
      <c r="C722" t="s">
        <v>5651</v>
      </c>
      <c r="D722" t="b">
        <v>1</v>
      </c>
      <c r="E722" t="s">
        <v>5652</v>
      </c>
      <c r="F722" t="s">
        <v>5653</v>
      </c>
      <c r="H722" t="b">
        <v>1</v>
      </c>
      <c r="J722" s="7">
        <v>1</v>
      </c>
      <c r="K722" s="7" t="s">
        <v>5437</v>
      </c>
      <c r="L722" s="7" t="s">
        <v>5595</v>
      </c>
      <c r="M722" t="b">
        <v>1</v>
      </c>
      <c r="O722">
        <v>2022</v>
      </c>
      <c r="Q722" s="42" t="s">
        <v>5654</v>
      </c>
    </row>
    <row r="723" spans="1:17" x14ac:dyDescent="0.3">
      <c r="A723" t="s">
        <v>5583</v>
      </c>
      <c r="B723" t="b">
        <v>1</v>
      </c>
      <c r="C723" s="40" t="s">
        <v>5498</v>
      </c>
      <c r="D723" t="b">
        <v>1</v>
      </c>
      <c r="E723" t="s">
        <v>5565</v>
      </c>
      <c r="F723" t="s">
        <v>5564</v>
      </c>
      <c r="H723" t="b">
        <v>1</v>
      </c>
      <c r="J723" s="7">
        <v>1</v>
      </c>
      <c r="K723" s="7" t="s">
        <v>5593</v>
      </c>
      <c r="L723" s="7" t="s">
        <v>5407</v>
      </c>
      <c r="M723" t="b">
        <v>1</v>
      </c>
      <c r="O723">
        <v>2024</v>
      </c>
      <c r="P723">
        <v>0</v>
      </c>
      <c r="Q723" t="s">
        <v>5566</v>
      </c>
    </row>
    <row r="724" spans="1:17" x14ac:dyDescent="0.3">
      <c r="A724" s="35" t="str">
        <f>"Forward_" &amp; ROW()-1</f>
        <v>Forward_723</v>
      </c>
      <c r="B724" t="b">
        <v>1</v>
      </c>
      <c r="C724" s="43" t="s">
        <v>5608</v>
      </c>
      <c r="D724" t="b">
        <v>1</v>
      </c>
      <c r="E724" s="30" t="s">
        <v>5609</v>
      </c>
      <c r="F724" s="32"/>
      <c r="G724" s="30" t="s">
        <v>5610</v>
      </c>
      <c r="H724" t="b">
        <v>1</v>
      </c>
      <c r="I724" t="s">
        <v>5612</v>
      </c>
      <c r="J724" s="7">
        <v>1</v>
      </c>
      <c r="K724" s="7" t="s">
        <v>5607</v>
      </c>
      <c r="L724" s="7" t="s">
        <v>5407</v>
      </c>
      <c r="M724" t="b">
        <v>1</v>
      </c>
      <c r="O724" s="30">
        <v>2018</v>
      </c>
      <c r="P724" s="30">
        <v>40</v>
      </c>
      <c r="Q724" s="28" t="s">
        <v>5611</v>
      </c>
    </row>
    <row r="725" spans="1:17" x14ac:dyDescent="0.3">
      <c r="A725" t="s">
        <v>5627</v>
      </c>
      <c r="B725" t="b">
        <v>1</v>
      </c>
      <c r="C725" s="40" t="s">
        <v>5614</v>
      </c>
      <c r="D725" t="b">
        <v>1</v>
      </c>
      <c r="E725" t="s">
        <v>5615</v>
      </c>
      <c r="F725" t="s">
        <v>5616</v>
      </c>
      <c r="H725" t="b">
        <v>1</v>
      </c>
      <c r="J725" s="7">
        <v>1</v>
      </c>
      <c r="K725" s="7" t="s">
        <v>5630</v>
      </c>
      <c r="L725" s="7" t="s">
        <v>5407</v>
      </c>
      <c r="M725" t="b">
        <v>1</v>
      </c>
      <c r="O725" s="45">
        <v>2018</v>
      </c>
      <c r="Q725" t="s">
        <v>5617</v>
      </c>
    </row>
    <row r="726" spans="1:17" x14ac:dyDescent="0.3">
      <c r="A726" t="s">
        <v>5628</v>
      </c>
      <c r="B726" t="b">
        <v>1</v>
      </c>
      <c r="C726" s="40" t="s">
        <v>5619</v>
      </c>
      <c r="D726" t="b">
        <v>1</v>
      </c>
      <c r="E726" t="s">
        <v>5620</v>
      </c>
      <c r="F726" t="s">
        <v>5621</v>
      </c>
      <c r="H726" t="b">
        <v>1</v>
      </c>
      <c r="J726" s="7">
        <v>1</v>
      </c>
      <c r="K726" s="7" t="s">
        <v>5632</v>
      </c>
      <c r="L726" s="7" t="s">
        <v>5407</v>
      </c>
      <c r="M726" t="b">
        <v>1</v>
      </c>
      <c r="O726" s="45">
        <v>2017</v>
      </c>
      <c r="Q726" t="s">
        <v>5622</v>
      </c>
    </row>
    <row r="727" spans="1:17" x14ac:dyDescent="0.3">
      <c r="A727" t="s">
        <v>5629</v>
      </c>
      <c r="B727" t="b">
        <v>1</v>
      </c>
      <c r="C727" t="s">
        <v>5623</v>
      </c>
      <c r="D727" t="b">
        <v>1</v>
      </c>
      <c r="E727" t="s">
        <v>5624</v>
      </c>
      <c r="F727" t="s">
        <v>5625</v>
      </c>
      <c r="H727" t="b">
        <v>1</v>
      </c>
      <c r="J727" s="7">
        <v>1</v>
      </c>
      <c r="K727" s="7" t="s">
        <v>5631</v>
      </c>
      <c r="L727" s="7" t="s">
        <v>5595</v>
      </c>
      <c r="M727" t="b">
        <v>1</v>
      </c>
      <c r="O727" s="45">
        <v>2021</v>
      </c>
      <c r="Q727" t="s">
        <v>5626</v>
      </c>
    </row>
    <row r="728" spans="1:17" x14ac:dyDescent="0.3">
      <c r="A728" s="35" t="str">
        <f>"Forward_" &amp; ROW()-1</f>
        <v>Forward_727</v>
      </c>
      <c r="B728" t="b">
        <v>1</v>
      </c>
      <c r="C728" s="43" t="s">
        <v>5635</v>
      </c>
      <c r="D728" t="b">
        <v>1</v>
      </c>
      <c r="E728" s="30" t="s">
        <v>5637</v>
      </c>
      <c r="F728" s="30"/>
      <c r="G728" s="36" t="s">
        <v>5636</v>
      </c>
      <c r="H728" t="b">
        <v>1</v>
      </c>
      <c r="J728" s="7">
        <v>1</v>
      </c>
      <c r="K728" s="7" t="s">
        <v>5634</v>
      </c>
      <c r="L728" s="7" t="s">
        <v>5407</v>
      </c>
      <c r="M728" t="b">
        <v>0</v>
      </c>
      <c r="N728" t="s">
        <v>5605</v>
      </c>
      <c r="O728" s="30">
        <v>2022</v>
      </c>
      <c r="Q728" s="29" t="s">
        <v>5638</v>
      </c>
    </row>
    <row r="729" spans="1:17" x14ac:dyDescent="0.3">
      <c r="A729" s="35" t="str">
        <f>"Forward_" &amp; ROW()-1</f>
        <v>Forward_728</v>
      </c>
      <c r="B729" t="b">
        <v>1</v>
      </c>
      <c r="C729" s="44" t="s">
        <v>5655</v>
      </c>
      <c r="D729" t="b">
        <v>1</v>
      </c>
      <c r="E729" t="s">
        <v>5656</v>
      </c>
      <c r="F729" s="30"/>
      <c r="G729" s="30" t="s">
        <v>5657</v>
      </c>
      <c r="H729" t="b">
        <v>1</v>
      </c>
      <c r="I729" t="s">
        <v>5395</v>
      </c>
      <c r="J729" s="7">
        <v>1</v>
      </c>
      <c r="K729" s="7" t="s">
        <v>5659</v>
      </c>
      <c r="L729" s="7" t="s">
        <v>5596</v>
      </c>
      <c r="M729" t="b">
        <v>1</v>
      </c>
      <c r="O729" s="30">
        <v>2015</v>
      </c>
      <c r="Q729" s="29" t="s">
        <v>5658</v>
      </c>
    </row>
    <row r="730" spans="1:17" x14ac:dyDescent="0.3">
      <c r="A730" t="s">
        <v>5666</v>
      </c>
      <c r="B730" t="b">
        <v>1</v>
      </c>
      <c r="C730" t="s">
        <v>5662</v>
      </c>
      <c r="D730" t="b">
        <v>1</v>
      </c>
      <c r="E730" t="s">
        <v>5663</v>
      </c>
      <c r="F730" t="s">
        <v>5664</v>
      </c>
      <c r="G730" t="s">
        <v>5664</v>
      </c>
      <c r="H730" t="b">
        <v>1</v>
      </c>
      <c r="J730" s="7">
        <v>1</v>
      </c>
      <c r="K730" s="7" t="s">
        <v>5606</v>
      </c>
      <c r="L730" s="7" t="s">
        <v>5445</v>
      </c>
      <c r="M730" t="b">
        <v>1</v>
      </c>
      <c r="O730">
        <v>2014</v>
      </c>
      <c r="Q730" t="s">
        <v>5665</v>
      </c>
    </row>
    <row r="731" spans="1:17" x14ac:dyDescent="0.3">
      <c r="A731" t="s">
        <v>5671</v>
      </c>
      <c r="B731" t="b">
        <v>1</v>
      </c>
      <c r="C731" t="s">
        <v>5667</v>
      </c>
      <c r="D731" t="b">
        <v>1</v>
      </c>
      <c r="E731" t="s">
        <v>5668</v>
      </c>
      <c r="G731" t="s">
        <v>5669</v>
      </c>
      <c r="H731" t="b">
        <v>1</v>
      </c>
      <c r="I731" t="s">
        <v>5393</v>
      </c>
      <c r="J731" s="7">
        <v>1</v>
      </c>
      <c r="K731" s="7" t="s">
        <v>5639</v>
      </c>
      <c r="L731" s="7" t="s">
        <v>5595</v>
      </c>
      <c r="M731" t="b">
        <v>1</v>
      </c>
      <c r="O731">
        <v>2023</v>
      </c>
      <c r="Q731" t="s">
        <v>5670</v>
      </c>
    </row>
    <row r="732" spans="1:17" x14ac:dyDescent="0.3">
      <c r="A732" s="35" t="str">
        <f>"Forward_" &amp; ROW()-1</f>
        <v>Forward_731</v>
      </c>
      <c r="B732" t="b">
        <v>1</v>
      </c>
      <c r="C732" s="45" t="s">
        <v>5672</v>
      </c>
      <c r="D732" t="b">
        <v>1</v>
      </c>
      <c r="E732" s="30" t="s">
        <v>5673</v>
      </c>
      <c r="F732" s="30"/>
      <c r="G732" s="36" t="s">
        <v>5674</v>
      </c>
      <c r="H732" t="b">
        <v>1</v>
      </c>
      <c r="I732" t="s">
        <v>5393</v>
      </c>
      <c r="J732" s="7">
        <v>1</v>
      </c>
      <c r="K732" s="7" t="s">
        <v>5644</v>
      </c>
      <c r="L732" s="7" t="s">
        <v>5596</v>
      </c>
      <c r="M732" t="b">
        <v>1</v>
      </c>
      <c r="O732" s="30">
        <v>2023</v>
      </c>
      <c r="P732" s="30"/>
      <c r="Q732" s="29" t="s">
        <v>5675</v>
      </c>
    </row>
    <row r="733" spans="1:17" x14ac:dyDescent="0.3">
      <c r="A733" s="35" t="str">
        <f>"Forward_" &amp; ROW()-1</f>
        <v>Forward_732</v>
      </c>
      <c r="B733" t="b">
        <v>1</v>
      </c>
      <c r="C733" s="45" t="s">
        <v>5676</v>
      </c>
      <c r="D733" t="b">
        <v>1</v>
      </c>
      <c r="E733" s="30" t="s">
        <v>5677</v>
      </c>
      <c r="F733" s="30"/>
      <c r="G733" s="30" t="s">
        <v>5678</v>
      </c>
      <c r="H733" t="b">
        <v>1</v>
      </c>
      <c r="I733" t="s">
        <v>5393</v>
      </c>
      <c r="J733" s="7">
        <v>1</v>
      </c>
      <c r="K733" s="7" t="s">
        <v>5661</v>
      </c>
      <c r="L733" s="7" t="s">
        <v>5445</v>
      </c>
      <c r="M733" t="b">
        <v>1</v>
      </c>
      <c r="O733" s="30">
        <v>2016</v>
      </c>
      <c r="P733" s="30"/>
      <c r="Q733" s="28" t="s">
        <v>5679</v>
      </c>
    </row>
  </sheetData>
  <conditionalFormatting sqref="C734:C1048576 E707:E733 C1 A2:A733">
    <cfRule type="duplicateValues" dxfId="55" priority="3"/>
  </conditionalFormatting>
  <conditionalFormatting sqref="C734:C1048576 E707:E733 C1:C706">
    <cfRule type="duplicateValues" dxfId="54" priority="2"/>
  </conditionalFormatting>
  <conditionalFormatting sqref="E724 C2:C723">
    <cfRule type="duplicateValues" dxfId="53" priority="12"/>
  </conditionalFormatting>
  <hyperlinks>
    <hyperlink ref="Q724" r:id="rId1" xr:uid="{6771C079-41C7-4949-96B5-FF66CEBB29FD}"/>
    <hyperlink ref="Q722" r:id="rId2" xr:uid="{1B914AA1-A386-40C9-9BE2-EE18734C2C81}"/>
    <hyperlink ref="Q733" r:id="rId3" xr:uid="{85CF0302-C3D8-497F-BDC2-DC8C7515D3DE}"/>
  </hyperlinks>
  <pageMargins left="0.7" right="0.7" top="0.75" bottom="0.75" header="0.3" footer="0.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B5FCD-C2F6-4C5A-AD11-22F1539DC806}">
  <sheetPr codeName="Sheet4"/>
  <dimension ref="A1:H6"/>
  <sheetViews>
    <sheetView topLeftCell="A4" workbookViewId="0">
      <selection activeCell="E8" sqref="E8"/>
    </sheetView>
  </sheetViews>
  <sheetFormatPr defaultRowHeight="14.4" x14ac:dyDescent="0.3"/>
  <cols>
    <col min="2" max="2" width="60.6640625" customWidth="1"/>
    <col min="3" max="3" width="17.5546875" customWidth="1"/>
    <col min="4" max="4" width="20.5546875" customWidth="1"/>
    <col min="5" max="5" width="49.5546875" customWidth="1"/>
    <col min="6" max="6" width="19.109375" customWidth="1"/>
    <col min="7" max="7" width="20" customWidth="1"/>
    <col min="8" max="8" width="44.33203125" customWidth="1"/>
  </cols>
  <sheetData>
    <row r="1" spans="1:8" x14ac:dyDescent="0.3">
      <c r="A1" s="9" t="s">
        <v>1221</v>
      </c>
      <c r="B1" s="10" t="s">
        <v>386</v>
      </c>
      <c r="C1" s="10" t="s">
        <v>8</v>
      </c>
      <c r="D1" s="10" t="s">
        <v>780</v>
      </c>
      <c r="E1" s="10" t="s">
        <v>816</v>
      </c>
      <c r="F1" s="11" t="s">
        <v>1194</v>
      </c>
      <c r="G1" s="11" t="s">
        <v>1220</v>
      </c>
      <c r="H1" s="12" t="s">
        <v>1686</v>
      </c>
    </row>
    <row r="2" spans="1:8" x14ac:dyDescent="0.3">
      <c r="A2" s="17" t="str">
        <f t="shared" ref="A2:A6" si="0">"ACM_" &amp; ROW()-1</f>
        <v>ACM_1</v>
      </c>
      <c r="B2" t="s">
        <v>1228</v>
      </c>
      <c r="C2" t="s">
        <v>1222</v>
      </c>
      <c r="D2" t="s">
        <v>3597</v>
      </c>
      <c r="E2" t="s">
        <v>858</v>
      </c>
      <c r="F2">
        <v>2021</v>
      </c>
      <c r="G2" s="13"/>
      <c r="H2" t="s">
        <v>1234</v>
      </c>
    </row>
    <row r="3" spans="1:8" x14ac:dyDescent="0.3">
      <c r="A3" s="17" t="str">
        <f t="shared" si="0"/>
        <v>ACM_2</v>
      </c>
      <c r="B3" t="s">
        <v>1230</v>
      </c>
      <c r="C3" t="s">
        <v>1223</v>
      </c>
      <c r="D3" t="s">
        <v>5233</v>
      </c>
      <c r="E3" t="s">
        <v>1239</v>
      </c>
      <c r="F3">
        <v>2021</v>
      </c>
      <c r="G3" s="13"/>
      <c r="H3" t="s">
        <v>1235</v>
      </c>
    </row>
    <row r="4" spans="1:8" x14ac:dyDescent="0.3">
      <c r="A4" s="17" t="str">
        <f t="shared" si="0"/>
        <v>ACM_3</v>
      </c>
      <c r="B4" t="s">
        <v>1231</v>
      </c>
      <c r="C4" t="s">
        <v>1224</v>
      </c>
      <c r="D4" t="s">
        <v>3235</v>
      </c>
      <c r="E4" t="s">
        <v>1240</v>
      </c>
      <c r="F4">
        <v>2024</v>
      </c>
      <c r="G4" s="13"/>
      <c r="H4" t="s">
        <v>1236</v>
      </c>
    </row>
    <row r="5" spans="1:8" x14ac:dyDescent="0.3">
      <c r="A5" s="17" t="str">
        <f t="shared" si="0"/>
        <v>ACM_4</v>
      </c>
      <c r="B5" t="s">
        <v>1232</v>
      </c>
      <c r="C5" t="s">
        <v>1225</v>
      </c>
      <c r="D5" t="s">
        <v>3528</v>
      </c>
      <c r="E5" t="s">
        <v>982</v>
      </c>
      <c r="F5">
        <v>2022</v>
      </c>
      <c r="G5" s="13"/>
      <c r="H5" t="s">
        <v>1237</v>
      </c>
    </row>
    <row r="6" spans="1:8" x14ac:dyDescent="0.3">
      <c r="A6" s="17" t="str">
        <f t="shared" si="0"/>
        <v>ACM_5</v>
      </c>
      <c r="B6" t="s">
        <v>749</v>
      </c>
      <c r="C6" t="s">
        <v>1226</v>
      </c>
      <c r="D6" t="s">
        <v>3354</v>
      </c>
      <c r="E6" t="s">
        <v>1241</v>
      </c>
      <c r="F6">
        <v>2023</v>
      </c>
      <c r="G6" s="13"/>
      <c r="H6" t="s">
        <v>1238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41F1D-B39C-45C8-BF59-673F47096417}">
  <sheetPr codeName="Sheet5"/>
  <dimension ref="A1:H155"/>
  <sheetViews>
    <sheetView topLeftCell="B127" workbookViewId="0">
      <selection activeCell="A2" sqref="A2:H155"/>
    </sheetView>
  </sheetViews>
  <sheetFormatPr defaultRowHeight="14.4" x14ac:dyDescent="0.3"/>
  <cols>
    <col min="2" max="2" width="46.5546875" customWidth="1"/>
    <col min="3" max="3" width="20.6640625" customWidth="1"/>
    <col min="4" max="4" width="19.88671875" customWidth="1"/>
    <col min="5" max="5" width="103.33203125" customWidth="1"/>
    <col min="6" max="6" width="18.6640625" customWidth="1"/>
    <col min="7" max="7" width="19.44140625" customWidth="1"/>
    <col min="8" max="8" width="31" customWidth="1"/>
  </cols>
  <sheetData>
    <row r="1" spans="1:8" x14ac:dyDescent="0.3">
      <c r="A1" s="9" t="s">
        <v>1221</v>
      </c>
      <c r="B1" s="10" t="s">
        <v>386</v>
      </c>
      <c r="C1" s="10" t="s">
        <v>8</v>
      </c>
      <c r="D1" s="10" t="s">
        <v>780</v>
      </c>
      <c r="E1" s="10" t="s">
        <v>816</v>
      </c>
      <c r="F1" s="11" t="s">
        <v>1194</v>
      </c>
      <c r="G1" s="11" t="s">
        <v>1220</v>
      </c>
      <c r="H1" s="12" t="s">
        <v>1686</v>
      </c>
    </row>
    <row r="2" spans="1:8" x14ac:dyDescent="0.3">
      <c r="A2" s="13" t="str">
        <f t="shared" ref="A2:A33" si="0">"IEEE_" &amp; ROW()-1</f>
        <v>IEEE_1</v>
      </c>
      <c r="B2" t="s">
        <v>1242</v>
      </c>
      <c r="C2" t="s">
        <v>5071</v>
      </c>
      <c r="D2" t="s">
        <v>1558</v>
      </c>
      <c r="E2" t="s">
        <v>5223</v>
      </c>
      <c r="F2">
        <v>2023</v>
      </c>
      <c r="H2" t="s">
        <v>1406</v>
      </c>
    </row>
    <row r="3" spans="1:8" x14ac:dyDescent="0.3">
      <c r="A3" s="13" t="str">
        <f t="shared" si="0"/>
        <v>IEEE_2</v>
      </c>
      <c r="B3" t="s">
        <v>1244</v>
      </c>
      <c r="C3" t="s">
        <v>5072</v>
      </c>
      <c r="D3" t="s">
        <v>1560</v>
      </c>
      <c r="E3" t="s">
        <v>1315</v>
      </c>
      <c r="F3">
        <v>2023</v>
      </c>
      <c r="G3">
        <v>28</v>
      </c>
      <c r="H3" t="s">
        <v>1408</v>
      </c>
    </row>
    <row r="4" spans="1:8" x14ac:dyDescent="0.3">
      <c r="A4" s="13" t="str">
        <f t="shared" si="0"/>
        <v>IEEE_3</v>
      </c>
      <c r="B4" t="s">
        <v>406</v>
      </c>
      <c r="C4" t="s">
        <v>5073</v>
      </c>
      <c r="D4" t="s">
        <v>1562</v>
      </c>
      <c r="E4" t="s">
        <v>836</v>
      </c>
      <c r="F4">
        <v>2023</v>
      </c>
      <c r="G4">
        <v>2</v>
      </c>
      <c r="H4" t="s">
        <v>1410</v>
      </c>
    </row>
    <row r="5" spans="1:8" x14ac:dyDescent="0.3">
      <c r="A5" s="13" t="str">
        <f t="shared" si="0"/>
        <v>IEEE_4</v>
      </c>
      <c r="B5" t="s">
        <v>411</v>
      </c>
      <c r="C5" t="s">
        <v>5074</v>
      </c>
      <c r="D5" t="s">
        <v>1565</v>
      </c>
      <c r="E5" t="s">
        <v>1318</v>
      </c>
      <c r="F5">
        <v>2022</v>
      </c>
      <c r="H5" t="s">
        <v>1413</v>
      </c>
    </row>
    <row r="6" spans="1:8" x14ac:dyDescent="0.3">
      <c r="A6" s="13" t="str">
        <f t="shared" si="0"/>
        <v>IEEE_5</v>
      </c>
      <c r="B6" t="s">
        <v>432</v>
      </c>
      <c r="C6" t="s">
        <v>5075</v>
      </c>
      <c r="D6" t="s">
        <v>1564</v>
      </c>
      <c r="E6" t="s">
        <v>1317</v>
      </c>
      <c r="F6">
        <v>2021</v>
      </c>
      <c r="H6" t="s">
        <v>1412</v>
      </c>
    </row>
    <row r="7" spans="1:8" x14ac:dyDescent="0.3">
      <c r="A7" s="13" t="str">
        <f t="shared" si="0"/>
        <v>IEEE_6</v>
      </c>
      <c r="B7" t="s">
        <v>1246</v>
      </c>
      <c r="C7" t="s">
        <v>5076</v>
      </c>
      <c r="D7" t="s">
        <v>1566</v>
      </c>
      <c r="E7" t="s">
        <v>1319</v>
      </c>
      <c r="F7">
        <v>2024</v>
      </c>
      <c r="H7" t="s">
        <v>1414</v>
      </c>
    </row>
    <row r="8" spans="1:8" x14ac:dyDescent="0.3">
      <c r="A8" s="13" t="str">
        <f t="shared" si="0"/>
        <v>IEEE_7</v>
      </c>
      <c r="B8" t="s">
        <v>427</v>
      </c>
      <c r="C8" t="s">
        <v>5077</v>
      </c>
      <c r="D8" t="s">
        <v>1567</v>
      </c>
      <c r="E8" t="s">
        <v>854</v>
      </c>
      <c r="F8">
        <v>2022</v>
      </c>
      <c r="G8">
        <v>1</v>
      </c>
      <c r="H8" t="s">
        <v>1415</v>
      </c>
    </row>
    <row r="9" spans="1:8" x14ac:dyDescent="0.3">
      <c r="A9" s="13" t="str">
        <f t="shared" si="0"/>
        <v>IEEE_8</v>
      </c>
      <c r="B9" t="s">
        <v>1247</v>
      </c>
      <c r="C9" t="s">
        <v>5078</v>
      </c>
      <c r="D9" t="s">
        <v>1568</v>
      </c>
      <c r="E9" t="s">
        <v>1320</v>
      </c>
      <c r="F9">
        <v>2024</v>
      </c>
      <c r="H9" t="s">
        <v>1416</v>
      </c>
    </row>
    <row r="10" spans="1:8" x14ac:dyDescent="0.3">
      <c r="A10" s="13" t="str">
        <f t="shared" si="0"/>
        <v>IEEE_9</v>
      </c>
      <c r="B10" t="s">
        <v>394</v>
      </c>
      <c r="C10" t="s">
        <v>5079</v>
      </c>
      <c r="D10" t="s">
        <v>1563</v>
      </c>
      <c r="E10" t="s">
        <v>1316</v>
      </c>
      <c r="F10">
        <v>2023</v>
      </c>
      <c r="H10" t="s">
        <v>1411</v>
      </c>
    </row>
    <row r="11" spans="1:8" x14ac:dyDescent="0.3">
      <c r="A11" s="13" t="str">
        <f t="shared" si="0"/>
        <v>IEEE_10</v>
      </c>
      <c r="B11" t="s">
        <v>1243</v>
      </c>
      <c r="C11" t="s">
        <v>5080</v>
      </c>
      <c r="D11" t="s">
        <v>1559</v>
      </c>
      <c r="E11" t="s">
        <v>1314</v>
      </c>
      <c r="F11">
        <v>2023</v>
      </c>
      <c r="H11" t="s">
        <v>1407</v>
      </c>
    </row>
    <row r="12" spans="1:8" x14ac:dyDescent="0.3">
      <c r="A12" s="13" t="str">
        <f t="shared" si="0"/>
        <v>IEEE_11</v>
      </c>
      <c r="B12" t="s">
        <v>1251</v>
      </c>
      <c r="C12" t="s">
        <v>5081</v>
      </c>
      <c r="D12" t="s">
        <v>1574</v>
      </c>
      <c r="E12" t="s">
        <v>1325</v>
      </c>
      <c r="F12">
        <v>2024</v>
      </c>
      <c r="H12" t="s">
        <v>1422</v>
      </c>
    </row>
    <row r="13" spans="1:8" x14ac:dyDescent="0.3">
      <c r="A13" s="13" t="str">
        <f t="shared" si="0"/>
        <v>IEEE_12</v>
      </c>
      <c r="B13" t="s">
        <v>438</v>
      </c>
      <c r="C13" t="s">
        <v>5082</v>
      </c>
      <c r="D13" t="s">
        <v>1575</v>
      </c>
      <c r="E13" t="s">
        <v>1326</v>
      </c>
      <c r="F13">
        <v>2021</v>
      </c>
      <c r="G13">
        <v>16</v>
      </c>
      <c r="H13" t="s">
        <v>1423</v>
      </c>
    </row>
    <row r="14" spans="1:8" x14ac:dyDescent="0.3">
      <c r="A14" s="13" t="str">
        <f t="shared" si="0"/>
        <v>IEEE_13</v>
      </c>
      <c r="B14" t="s">
        <v>1249</v>
      </c>
      <c r="C14" t="s">
        <v>5083</v>
      </c>
      <c r="D14" t="s">
        <v>1570</v>
      </c>
      <c r="E14" t="s">
        <v>1322</v>
      </c>
      <c r="F14">
        <v>2024</v>
      </c>
      <c r="G14">
        <v>1</v>
      </c>
      <c r="H14" t="s">
        <v>1418</v>
      </c>
    </row>
    <row r="15" spans="1:8" x14ac:dyDescent="0.3">
      <c r="A15" s="13" t="str">
        <f t="shared" si="0"/>
        <v>IEEE_14</v>
      </c>
      <c r="B15" t="s">
        <v>1252</v>
      </c>
      <c r="C15" t="s">
        <v>5084</v>
      </c>
      <c r="D15" t="s">
        <v>1576</v>
      </c>
      <c r="E15" t="s">
        <v>1327</v>
      </c>
      <c r="F15">
        <v>2023</v>
      </c>
      <c r="H15" t="s">
        <v>1424</v>
      </c>
    </row>
    <row r="16" spans="1:8" x14ac:dyDescent="0.3">
      <c r="A16" s="13" t="str">
        <f t="shared" si="0"/>
        <v>IEEE_15</v>
      </c>
      <c r="B16" t="s">
        <v>1250</v>
      </c>
      <c r="C16" t="s">
        <v>5085</v>
      </c>
      <c r="D16" t="s">
        <v>1573</v>
      </c>
      <c r="E16" t="s">
        <v>1324</v>
      </c>
      <c r="F16">
        <v>2023</v>
      </c>
      <c r="H16" t="s">
        <v>1421</v>
      </c>
    </row>
    <row r="17" spans="1:8" x14ac:dyDescent="0.3">
      <c r="A17" s="13" t="str">
        <f t="shared" si="0"/>
        <v>IEEE_16</v>
      </c>
      <c r="B17" t="s">
        <v>489</v>
      </c>
      <c r="C17" t="s">
        <v>5086</v>
      </c>
      <c r="D17" t="s">
        <v>1578</v>
      </c>
      <c r="E17" t="s">
        <v>1329</v>
      </c>
      <c r="F17">
        <v>2021</v>
      </c>
      <c r="G17">
        <v>5</v>
      </c>
      <c r="H17" t="s">
        <v>1426</v>
      </c>
    </row>
    <row r="18" spans="1:8" x14ac:dyDescent="0.3">
      <c r="A18" s="13" t="str">
        <f t="shared" si="0"/>
        <v>IEEE_17</v>
      </c>
      <c r="B18" t="s">
        <v>1258</v>
      </c>
      <c r="C18" t="s">
        <v>5087</v>
      </c>
      <c r="D18" t="s">
        <v>1588</v>
      </c>
      <c r="E18" t="s">
        <v>1333</v>
      </c>
      <c r="F18">
        <v>2023</v>
      </c>
      <c r="G18">
        <v>4</v>
      </c>
      <c r="H18" t="s">
        <v>1436</v>
      </c>
    </row>
    <row r="19" spans="1:8" x14ac:dyDescent="0.3">
      <c r="A19" s="13" t="str">
        <f t="shared" si="0"/>
        <v>IEEE_18</v>
      </c>
      <c r="B19" t="s">
        <v>455</v>
      </c>
      <c r="C19" t="s">
        <v>5088</v>
      </c>
      <c r="D19" t="s">
        <v>1579</v>
      </c>
      <c r="E19" t="s">
        <v>878</v>
      </c>
      <c r="F19">
        <v>2021</v>
      </c>
      <c r="G19">
        <v>2</v>
      </c>
      <c r="H19" t="s">
        <v>1427</v>
      </c>
    </row>
    <row r="20" spans="1:8" x14ac:dyDescent="0.3">
      <c r="A20" s="13" t="str">
        <f t="shared" si="0"/>
        <v>IEEE_19</v>
      </c>
      <c r="B20" t="s">
        <v>605</v>
      </c>
      <c r="C20" t="s">
        <v>5089</v>
      </c>
      <c r="D20" t="s">
        <v>1620</v>
      </c>
      <c r="E20" t="s">
        <v>1023</v>
      </c>
      <c r="F20">
        <v>2021</v>
      </c>
      <c r="G20">
        <v>1</v>
      </c>
      <c r="H20" t="s">
        <v>1476</v>
      </c>
    </row>
    <row r="21" spans="1:8" x14ac:dyDescent="0.3">
      <c r="A21" s="13" t="str">
        <f t="shared" si="0"/>
        <v>IEEE_20</v>
      </c>
      <c r="B21" t="s">
        <v>1254</v>
      </c>
      <c r="C21" t="s">
        <v>5090</v>
      </c>
      <c r="D21" t="s">
        <v>1581</v>
      </c>
      <c r="E21" t="s">
        <v>1330</v>
      </c>
      <c r="F21">
        <v>2024</v>
      </c>
      <c r="H21" t="s">
        <v>1429</v>
      </c>
    </row>
    <row r="22" spans="1:8" x14ac:dyDescent="0.3">
      <c r="A22" s="13" t="str">
        <f t="shared" si="0"/>
        <v>IEEE_21</v>
      </c>
      <c r="B22" t="s">
        <v>1296</v>
      </c>
      <c r="C22" t="s">
        <v>5091</v>
      </c>
      <c r="D22" t="s">
        <v>1643</v>
      </c>
      <c r="E22" t="s">
        <v>1378</v>
      </c>
      <c r="F22">
        <v>2024</v>
      </c>
      <c r="H22" t="s">
        <v>1509</v>
      </c>
    </row>
    <row r="23" spans="1:8" x14ac:dyDescent="0.3">
      <c r="A23" s="13" t="str">
        <f t="shared" si="0"/>
        <v>IEEE_22</v>
      </c>
      <c r="B23" t="s">
        <v>509</v>
      </c>
      <c r="C23" t="s">
        <v>5092</v>
      </c>
      <c r="D23" t="s">
        <v>1591</v>
      </c>
      <c r="E23" t="s">
        <v>1336</v>
      </c>
      <c r="F23">
        <v>2024</v>
      </c>
      <c r="G23">
        <v>3</v>
      </c>
      <c r="H23" t="s">
        <v>1439</v>
      </c>
    </row>
    <row r="24" spans="1:8" x14ac:dyDescent="0.3">
      <c r="A24" s="13" t="str">
        <f t="shared" si="0"/>
        <v>IEEE_23</v>
      </c>
      <c r="B24" t="s">
        <v>1248</v>
      </c>
      <c r="C24" t="s">
        <v>5093</v>
      </c>
      <c r="D24" t="s">
        <v>1569</v>
      </c>
      <c r="E24" t="s">
        <v>1321</v>
      </c>
      <c r="F24">
        <v>2022</v>
      </c>
      <c r="G24">
        <v>2</v>
      </c>
      <c r="H24" t="s">
        <v>1417</v>
      </c>
    </row>
    <row r="25" spans="1:8" x14ac:dyDescent="0.3">
      <c r="A25" s="13" t="str">
        <f t="shared" si="0"/>
        <v>IEEE_24</v>
      </c>
      <c r="B25" t="s">
        <v>1269</v>
      </c>
      <c r="C25" t="s">
        <v>5094</v>
      </c>
      <c r="D25" t="s">
        <v>1603</v>
      </c>
      <c r="E25" t="s">
        <v>913</v>
      </c>
      <c r="F25">
        <v>2020</v>
      </c>
      <c r="G25">
        <v>2</v>
      </c>
      <c r="H25" t="s">
        <v>1455</v>
      </c>
    </row>
    <row r="26" spans="1:8" x14ac:dyDescent="0.3">
      <c r="A26" s="13" t="str">
        <f t="shared" si="0"/>
        <v>IEEE_25</v>
      </c>
      <c r="B26" t="s">
        <v>408</v>
      </c>
      <c r="C26" t="s">
        <v>5095</v>
      </c>
      <c r="D26" t="s">
        <v>1599</v>
      </c>
      <c r="E26" t="s">
        <v>838</v>
      </c>
      <c r="F26">
        <v>2024</v>
      </c>
      <c r="G26">
        <v>4</v>
      </c>
      <c r="H26" t="s">
        <v>1450</v>
      </c>
    </row>
    <row r="27" spans="1:8" x14ac:dyDescent="0.3">
      <c r="A27" s="13" t="str">
        <f t="shared" si="0"/>
        <v>IEEE_26</v>
      </c>
      <c r="B27" t="s">
        <v>446</v>
      </c>
      <c r="C27" t="s">
        <v>5096</v>
      </c>
      <c r="D27" t="s">
        <v>1571</v>
      </c>
      <c r="E27" t="s">
        <v>869</v>
      </c>
      <c r="F27">
        <v>2023</v>
      </c>
      <c r="G27">
        <v>8</v>
      </c>
      <c r="H27" t="s">
        <v>1419</v>
      </c>
    </row>
    <row r="28" spans="1:8" x14ac:dyDescent="0.3">
      <c r="A28" s="13" t="str">
        <f t="shared" si="0"/>
        <v>IEEE_27</v>
      </c>
      <c r="B28" t="s">
        <v>1253</v>
      </c>
      <c r="C28" t="s">
        <v>5097</v>
      </c>
      <c r="D28" t="s">
        <v>1577</v>
      </c>
      <c r="E28" t="s">
        <v>1328</v>
      </c>
      <c r="F28">
        <v>2023</v>
      </c>
      <c r="H28" t="s">
        <v>1425</v>
      </c>
    </row>
    <row r="29" spans="1:8" x14ac:dyDescent="0.3">
      <c r="A29" s="13" t="str">
        <f t="shared" si="0"/>
        <v>IEEE_28</v>
      </c>
      <c r="B29" t="s">
        <v>401</v>
      </c>
      <c r="C29" t="s">
        <v>5098</v>
      </c>
      <c r="D29" t="s">
        <v>1561</v>
      </c>
      <c r="E29" t="s">
        <v>831</v>
      </c>
      <c r="F29">
        <v>2021</v>
      </c>
      <c r="G29">
        <v>20</v>
      </c>
      <c r="H29" t="s">
        <v>1409</v>
      </c>
    </row>
    <row r="30" spans="1:8" x14ac:dyDescent="0.3">
      <c r="A30" s="13" t="str">
        <f t="shared" si="0"/>
        <v>IEEE_29</v>
      </c>
      <c r="B30" t="s">
        <v>1255</v>
      </c>
      <c r="C30" t="s">
        <v>5099</v>
      </c>
      <c r="D30" t="s">
        <v>1582</v>
      </c>
      <c r="E30" t="s">
        <v>1331</v>
      </c>
      <c r="F30">
        <v>2024</v>
      </c>
      <c r="H30" t="s">
        <v>1430</v>
      </c>
    </row>
    <row r="31" spans="1:8" x14ac:dyDescent="0.3">
      <c r="A31" s="13" t="str">
        <f t="shared" si="0"/>
        <v>IEEE_30</v>
      </c>
      <c r="B31" t="s">
        <v>453</v>
      </c>
      <c r="C31" t="s">
        <v>5100</v>
      </c>
      <c r="D31" t="s">
        <v>1586</v>
      </c>
      <c r="E31" t="s">
        <v>876</v>
      </c>
      <c r="F31">
        <v>2023</v>
      </c>
      <c r="G31">
        <v>8</v>
      </c>
      <c r="H31" t="s">
        <v>1434</v>
      </c>
    </row>
    <row r="32" spans="1:8" x14ac:dyDescent="0.3">
      <c r="A32" s="13" t="str">
        <f t="shared" si="0"/>
        <v>IEEE_31</v>
      </c>
      <c r="B32" t="s">
        <v>440</v>
      </c>
      <c r="C32" t="s">
        <v>5101</v>
      </c>
      <c r="D32" t="s">
        <v>1572</v>
      </c>
      <c r="E32" t="s">
        <v>1323</v>
      </c>
      <c r="F32">
        <v>2024</v>
      </c>
      <c r="H32" t="s">
        <v>1420</v>
      </c>
    </row>
    <row r="33" spans="1:8" x14ac:dyDescent="0.3">
      <c r="A33" s="13" t="str">
        <f t="shared" si="0"/>
        <v>IEEE_32</v>
      </c>
      <c r="B33" t="s">
        <v>1272</v>
      </c>
      <c r="C33" t="s">
        <v>5102</v>
      </c>
      <c r="D33" t="s">
        <v>1606</v>
      </c>
      <c r="E33" t="s">
        <v>1349</v>
      </c>
      <c r="F33">
        <v>2023</v>
      </c>
      <c r="H33" t="s">
        <v>1458</v>
      </c>
    </row>
    <row r="34" spans="1:8" x14ac:dyDescent="0.3">
      <c r="A34" s="13" t="str">
        <f t="shared" ref="A34:A65" si="1">"IEEE_" &amp; ROW()-1</f>
        <v>IEEE_33</v>
      </c>
      <c r="B34" t="s">
        <v>525</v>
      </c>
      <c r="C34" t="s">
        <v>5103</v>
      </c>
      <c r="D34" t="s">
        <v>785</v>
      </c>
      <c r="E34" t="s">
        <v>1363</v>
      </c>
      <c r="F34">
        <v>2023</v>
      </c>
      <c r="H34" t="s">
        <v>1477</v>
      </c>
    </row>
    <row r="35" spans="1:8" x14ac:dyDescent="0.3">
      <c r="A35" s="13" t="str">
        <f t="shared" si="1"/>
        <v>IEEE_34</v>
      </c>
      <c r="B35" t="s">
        <v>1257</v>
      </c>
      <c r="C35" t="s">
        <v>5104</v>
      </c>
      <c r="D35" t="s">
        <v>1587</v>
      </c>
      <c r="E35" t="s">
        <v>877</v>
      </c>
      <c r="F35">
        <v>2020</v>
      </c>
      <c r="G35">
        <v>5</v>
      </c>
      <c r="H35" t="s">
        <v>1435</v>
      </c>
    </row>
    <row r="36" spans="1:8" x14ac:dyDescent="0.3">
      <c r="A36" s="13" t="str">
        <f t="shared" si="1"/>
        <v>IEEE_35</v>
      </c>
      <c r="B36" t="s">
        <v>1259</v>
      </c>
      <c r="C36" t="s">
        <v>5105</v>
      </c>
      <c r="D36" t="s">
        <v>1589</v>
      </c>
      <c r="E36" t="s">
        <v>1334</v>
      </c>
      <c r="F36">
        <v>2023</v>
      </c>
      <c r="H36" t="s">
        <v>1437</v>
      </c>
    </row>
    <row r="37" spans="1:8" x14ac:dyDescent="0.3">
      <c r="A37" s="13" t="str">
        <f t="shared" si="1"/>
        <v>IEEE_36</v>
      </c>
      <c r="B37" t="s">
        <v>1278</v>
      </c>
      <c r="C37" t="s">
        <v>5106</v>
      </c>
      <c r="D37" t="s">
        <v>1610</v>
      </c>
      <c r="E37" t="s">
        <v>1356</v>
      </c>
      <c r="F37">
        <v>2023</v>
      </c>
      <c r="H37" t="s">
        <v>1465</v>
      </c>
    </row>
    <row r="38" spans="1:8" x14ac:dyDescent="0.3">
      <c r="A38" s="13" t="str">
        <f t="shared" si="1"/>
        <v>IEEE_37</v>
      </c>
      <c r="B38" t="s">
        <v>463</v>
      </c>
      <c r="C38" t="s">
        <v>5107</v>
      </c>
      <c r="D38" t="s">
        <v>1590</v>
      </c>
      <c r="E38" t="s">
        <v>1335</v>
      </c>
      <c r="F38">
        <v>2021</v>
      </c>
      <c r="G38">
        <v>6</v>
      </c>
      <c r="H38" t="s">
        <v>1438</v>
      </c>
    </row>
    <row r="39" spans="1:8" x14ac:dyDescent="0.3">
      <c r="A39" s="13" t="str">
        <f t="shared" si="1"/>
        <v>IEEE_38</v>
      </c>
      <c r="B39" t="s">
        <v>1260</v>
      </c>
      <c r="C39" t="s">
        <v>5108</v>
      </c>
      <c r="D39" t="s">
        <v>1592</v>
      </c>
      <c r="E39" t="s">
        <v>1337</v>
      </c>
      <c r="F39">
        <v>2023</v>
      </c>
      <c r="H39" t="s">
        <v>1441</v>
      </c>
    </row>
    <row r="40" spans="1:8" x14ac:dyDescent="0.3">
      <c r="A40" s="13" t="str">
        <f t="shared" si="1"/>
        <v>IEEE_39</v>
      </c>
      <c r="B40" t="s">
        <v>1264</v>
      </c>
      <c r="C40" t="s">
        <v>5109</v>
      </c>
      <c r="D40" t="s">
        <v>785</v>
      </c>
      <c r="E40" t="s">
        <v>1343</v>
      </c>
      <c r="F40">
        <v>2023</v>
      </c>
      <c r="H40" t="s">
        <v>1447</v>
      </c>
    </row>
    <row r="41" spans="1:8" x14ac:dyDescent="0.3">
      <c r="A41" s="13" t="str">
        <f t="shared" si="1"/>
        <v>IEEE_40</v>
      </c>
      <c r="B41" t="s">
        <v>635</v>
      </c>
      <c r="C41" t="s">
        <v>5110</v>
      </c>
      <c r="D41" t="s">
        <v>1593</v>
      </c>
      <c r="E41" t="s">
        <v>1338</v>
      </c>
      <c r="F41">
        <v>2021</v>
      </c>
      <c r="H41" t="s">
        <v>1442</v>
      </c>
    </row>
    <row r="42" spans="1:8" x14ac:dyDescent="0.3">
      <c r="A42" s="13" t="str">
        <f t="shared" si="1"/>
        <v>IEEE_41</v>
      </c>
      <c r="B42" t="s">
        <v>1256</v>
      </c>
      <c r="C42" t="s">
        <v>5111</v>
      </c>
      <c r="D42" t="s">
        <v>1584</v>
      </c>
      <c r="E42" t="s">
        <v>1332</v>
      </c>
      <c r="F42">
        <v>2024</v>
      </c>
      <c r="H42" t="s">
        <v>1432</v>
      </c>
    </row>
    <row r="43" spans="1:8" x14ac:dyDescent="0.3">
      <c r="A43" s="13" t="str">
        <f t="shared" si="1"/>
        <v>IEEE_42</v>
      </c>
      <c r="B43" t="s">
        <v>444</v>
      </c>
      <c r="C43" t="s">
        <v>5112</v>
      </c>
      <c r="D43" t="s">
        <v>1585</v>
      </c>
      <c r="E43" t="s">
        <v>867</v>
      </c>
      <c r="F43">
        <v>2021</v>
      </c>
      <c r="G43">
        <v>98</v>
      </c>
      <c r="H43" t="s">
        <v>1433</v>
      </c>
    </row>
    <row r="44" spans="1:8" x14ac:dyDescent="0.3">
      <c r="A44" s="13" t="str">
        <f t="shared" si="1"/>
        <v>IEEE_43</v>
      </c>
      <c r="B44" t="s">
        <v>1263</v>
      </c>
      <c r="C44" t="s">
        <v>5113</v>
      </c>
      <c r="D44" t="s">
        <v>1596</v>
      </c>
      <c r="E44" t="s">
        <v>1342</v>
      </c>
      <c r="F44">
        <v>2023</v>
      </c>
      <c r="H44" t="s">
        <v>1446</v>
      </c>
    </row>
    <row r="45" spans="1:8" x14ac:dyDescent="0.3">
      <c r="A45" s="13" t="str">
        <f t="shared" si="1"/>
        <v>IEEE_44</v>
      </c>
      <c r="B45" t="s">
        <v>1267</v>
      </c>
      <c r="C45" t="s">
        <v>5114</v>
      </c>
      <c r="D45" t="s">
        <v>1601</v>
      </c>
      <c r="E45" t="s">
        <v>1346</v>
      </c>
      <c r="F45">
        <v>2023</v>
      </c>
      <c r="G45">
        <v>1</v>
      </c>
      <c r="H45" t="s">
        <v>1453</v>
      </c>
    </row>
    <row r="46" spans="1:8" x14ac:dyDescent="0.3">
      <c r="A46" s="13" t="str">
        <f t="shared" si="1"/>
        <v>IEEE_45</v>
      </c>
      <c r="B46" t="s">
        <v>425</v>
      </c>
      <c r="C46" t="s">
        <v>5115</v>
      </c>
      <c r="D46" t="s">
        <v>1580</v>
      </c>
      <c r="E46" t="s">
        <v>852</v>
      </c>
      <c r="F46">
        <v>2022</v>
      </c>
      <c r="G46">
        <v>13</v>
      </c>
      <c r="H46" t="s">
        <v>1428</v>
      </c>
    </row>
    <row r="47" spans="1:8" x14ac:dyDescent="0.3">
      <c r="A47" s="13" t="str">
        <f t="shared" si="1"/>
        <v>IEEE_46</v>
      </c>
      <c r="B47" t="s">
        <v>1271</v>
      </c>
      <c r="C47" t="s">
        <v>5116</v>
      </c>
      <c r="D47" t="s">
        <v>1605</v>
      </c>
      <c r="E47" t="s">
        <v>1348</v>
      </c>
      <c r="F47">
        <v>2022</v>
      </c>
      <c r="H47" t="s">
        <v>1457</v>
      </c>
    </row>
    <row r="48" spans="1:8" x14ac:dyDescent="0.3">
      <c r="A48" s="13" t="str">
        <f t="shared" si="1"/>
        <v>IEEE_47</v>
      </c>
      <c r="B48" t="s">
        <v>415</v>
      </c>
      <c r="C48" t="s">
        <v>5117</v>
      </c>
      <c r="D48" t="s">
        <v>1612</v>
      </c>
      <c r="E48" t="s">
        <v>845</v>
      </c>
      <c r="F48">
        <v>2023</v>
      </c>
      <c r="G48">
        <v>2</v>
      </c>
      <c r="H48" t="s">
        <v>1467</v>
      </c>
    </row>
    <row r="49" spans="1:8" x14ac:dyDescent="0.3">
      <c r="A49" s="13" t="str">
        <f t="shared" si="1"/>
        <v>IEEE_48</v>
      </c>
      <c r="B49" t="s">
        <v>1261</v>
      </c>
      <c r="C49" t="s">
        <v>5118</v>
      </c>
      <c r="D49" t="s">
        <v>1594</v>
      </c>
      <c r="E49" t="s">
        <v>1339</v>
      </c>
      <c r="F49">
        <v>2022</v>
      </c>
      <c r="H49" t="s">
        <v>1443</v>
      </c>
    </row>
    <row r="50" spans="1:8" x14ac:dyDescent="0.3">
      <c r="A50" s="13" t="str">
        <f t="shared" si="1"/>
        <v>IEEE_49</v>
      </c>
      <c r="B50" t="s">
        <v>576</v>
      </c>
      <c r="C50" t="s">
        <v>5119</v>
      </c>
      <c r="D50" t="s">
        <v>1600</v>
      </c>
      <c r="E50" t="s">
        <v>995</v>
      </c>
      <c r="F50">
        <v>2022</v>
      </c>
      <c r="G50">
        <v>2</v>
      </c>
      <c r="H50" t="s">
        <v>1451</v>
      </c>
    </row>
    <row r="51" spans="1:8" x14ac:dyDescent="0.3">
      <c r="A51" s="13" t="str">
        <f t="shared" si="1"/>
        <v>IEEE_50</v>
      </c>
      <c r="B51" t="s">
        <v>1262</v>
      </c>
      <c r="C51" t="s">
        <v>5120</v>
      </c>
      <c r="D51" t="s">
        <v>1595</v>
      </c>
      <c r="E51" t="s">
        <v>1341</v>
      </c>
      <c r="F51">
        <v>2023</v>
      </c>
      <c r="H51" t="s">
        <v>1445</v>
      </c>
    </row>
    <row r="52" spans="1:8" x14ac:dyDescent="0.3">
      <c r="A52" s="13" t="str">
        <f t="shared" si="1"/>
        <v>IEEE_51</v>
      </c>
      <c r="B52" t="s">
        <v>1293</v>
      </c>
      <c r="C52" t="s">
        <v>5121</v>
      </c>
      <c r="D52" t="s">
        <v>1634</v>
      </c>
      <c r="E52" t="s">
        <v>1374</v>
      </c>
      <c r="F52">
        <v>2024</v>
      </c>
      <c r="H52" t="s">
        <v>1497</v>
      </c>
    </row>
    <row r="53" spans="1:8" x14ac:dyDescent="0.3">
      <c r="A53" s="13" t="str">
        <f t="shared" si="1"/>
        <v>IEEE_52</v>
      </c>
      <c r="B53" t="s">
        <v>1286</v>
      </c>
      <c r="C53" t="s">
        <v>5122</v>
      </c>
      <c r="D53" t="s">
        <v>1626</v>
      </c>
      <c r="E53" t="s">
        <v>1368</v>
      </c>
      <c r="F53">
        <v>2023</v>
      </c>
      <c r="G53">
        <v>1</v>
      </c>
      <c r="H53" t="s">
        <v>1486</v>
      </c>
    </row>
    <row r="54" spans="1:8" x14ac:dyDescent="0.3">
      <c r="A54" s="13" t="str">
        <f t="shared" si="1"/>
        <v>IEEE_53</v>
      </c>
      <c r="B54" t="s">
        <v>543</v>
      </c>
      <c r="C54" t="s">
        <v>5123</v>
      </c>
      <c r="D54" t="s">
        <v>1583</v>
      </c>
      <c r="E54" t="s">
        <v>963</v>
      </c>
      <c r="F54">
        <v>2022</v>
      </c>
      <c r="G54">
        <v>24</v>
      </c>
      <c r="H54" t="s">
        <v>1431</v>
      </c>
    </row>
    <row r="55" spans="1:8" x14ac:dyDescent="0.3">
      <c r="A55" s="13" t="str">
        <f t="shared" si="1"/>
        <v>IEEE_54</v>
      </c>
      <c r="B55" t="s">
        <v>670</v>
      </c>
      <c r="C55" t="s">
        <v>5124</v>
      </c>
      <c r="D55" t="s">
        <v>1629</v>
      </c>
      <c r="E55" t="s">
        <v>1085</v>
      </c>
      <c r="F55">
        <v>2022</v>
      </c>
      <c r="G55">
        <v>1</v>
      </c>
      <c r="H55" t="s">
        <v>1491</v>
      </c>
    </row>
    <row r="56" spans="1:8" x14ac:dyDescent="0.3">
      <c r="A56" s="13" t="str">
        <f t="shared" si="1"/>
        <v>IEEE_55</v>
      </c>
      <c r="B56" t="s">
        <v>1289</v>
      </c>
      <c r="C56" t="s">
        <v>5125</v>
      </c>
      <c r="D56" t="s">
        <v>1630</v>
      </c>
      <c r="E56" t="s">
        <v>1110</v>
      </c>
      <c r="F56">
        <v>2023</v>
      </c>
      <c r="H56" t="s">
        <v>1492</v>
      </c>
    </row>
    <row r="57" spans="1:8" x14ac:dyDescent="0.3">
      <c r="A57" s="13" t="str">
        <f t="shared" si="1"/>
        <v>IEEE_56</v>
      </c>
      <c r="B57" t="s">
        <v>1266</v>
      </c>
      <c r="C57" t="s">
        <v>5126</v>
      </c>
      <c r="D57" t="s">
        <v>1598</v>
      </c>
      <c r="E57" t="s">
        <v>1345</v>
      </c>
      <c r="F57">
        <v>2023</v>
      </c>
      <c r="H57" t="s">
        <v>1449</v>
      </c>
    </row>
    <row r="58" spans="1:8" x14ac:dyDescent="0.3">
      <c r="A58" s="13" t="str">
        <f t="shared" si="1"/>
        <v>IEEE_57</v>
      </c>
      <c r="B58" t="s">
        <v>1273</v>
      </c>
      <c r="C58" t="s">
        <v>5127</v>
      </c>
      <c r="D58" t="s">
        <v>1607</v>
      </c>
      <c r="E58" t="s">
        <v>1350</v>
      </c>
      <c r="F58">
        <v>2020</v>
      </c>
      <c r="G58">
        <v>3</v>
      </c>
      <c r="H58" t="s">
        <v>1459</v>
      </c>
    </row>
    <row r="59" spans="1:8" x14ac:dyDescent="0.3">
      <c r="A59" s="13" t="str">
        <f t="shared" si="1"/>
        <v>IEEE_58</v>
      </c>
      <c r="B59" t="s">
        <v>501</v>
      </c>
      <c r="C59" t="s">
        <v>5128</v>
      </c>
      <c r="D59" t="s">
        <v>1619</v>
      </c>
      <c r="E59" t="s">
        <v>923</v>
      </c>
      <c r="F59">
        <v>2021</v>
      </c>
      <c r="G59">
        <v>8</v>
      </c>
      <c r="H59" t="s">
        <v>1474</v>
      </c>
    </row>
    <row r="60" spans="1:8" x14ac:dyDescent="0.3">
      <c r="A60" s="13" t="str">
        <f t="shared" si="1"/>
        <v>IEEE_59</v>
      </c>
      <c r="B60" t="s">
        <v>1276</v>
      </c>
      <c r="C60" t="s">
        <v>5129</v>
      </c>
      <c r="D60" t="s">
        <v>1609</v>
      </c>
      <c r="E60" t="s">
        <v>1353</v>
      </c>
      <c r="F60">
        <v>2023</v>
      </c>
      <c r="H60" t="s">
        <v>1462</v>
      </c>
    </row>
    <row r="61" spans="1:8" x14ac:dyDescent="0.3">
      <c r="A61" s="13" t="str">
        <f t="shared" si="1"/>
        <v>IEEE_60</v>
      </c>
      <c r="B61" t="s">
        <v>1268</v>
      </c>
      <c r="C61" t="s">
        <v>5130</v>
      </c>
      <c r="D61" t="s">
        <v>1602</v>
      </c>
      <c r="E61" t="s">
        <v>925</v>
      </c>
      <c r="F61">
        <v>2021</v>
      </c>
      <c r="G61">
        <v>33</v>
      </c>
      <c r="H61" t="s">
        <v>1454</v>
      </c>
    </row>
    <row r="62" spans="1:8" x14ac:dyDescent="0.3">
      <c r="A62" s="13" t="str">
        <f t="shared" si="1"/>
        <v>IEEE_61</v>
      </c>
      <c r="B62" t="s">
        <v>1270</v>
      </c>
      <c r="C62" t="s">
        <v>5131</v>
      </c>
      <c r="D62" t="s">
        <v>1604</v>
      </c>
      <c r="E62" t="s">
        <v>1347</v>
      </c>
      <c r="F62">
        <v>2024</v>
      </c>
      <c r="H62" t="s">
        <v>1456</v>
      </c>
    </row>
    <row r="63" spans="1:8" x14ac:dyDescent="0.3">
      <c r="A63" s="13" t="str">
        <f t="shared" si="1"/>
        <v>IEEE_62</v>
      </c>
      <c r="B63" t="s">
        <v>471</v>
      </c>
      <c r="C63" t="s">
        <v>5132</v>
      </c>
      <c r="D63" t="s">
        <v>785</v>
      </c>
      <c r="E63" t="s">
        <v>894</v>
      </c>
      <c r="F63">
        <v>2021</v>
      </c>
      <c r="G63">
        <v>3</v>
      </c>
      <c r="H63" t="s">
        <v>1440</v>
      </c>
    </row>
    <row r="64" spans="1:8" x14ac:dyDescent="0.3">
      <c r="A64" s="13" t="str">
        <f t="shared" si="1"/>
        <v>IEEE_63</v>
      </c>
      <c r="B64" t="s">
        <v>553</v>
      </c>
      <c r="C64" t="s">
        <v>5133</v>
      </c>
      <c r="D64" t="s">
        <v>1615</v>
      </c>
      <c r="E64" t="s">
        <v>1358</v>
      </c>
      <c r="F64">
        <v>2024</v>
      </c>
      <c r="H64" t="s">
        <v>1470</v>
      </c>
    </row>
    <row r="65" spans="1:8" x14ac:dyDescent="0.3">
      <c r="A65" s="13" t="str">
        <f t="shared" si="1"/>
        <v>IEEE_64</v>
      </c>
      <c r="B65" t="s">
        <v>1265</v>
      </c>
      <c r="C65" t="s">
        <v>5134</v>
      </c>
      <c r="D65" t="s">
        <v>1597</v>
      </c>
      <c r="E65" t="s">
        <v>1344</v>
      </c>
      <c r="F65">
        <v>2022</v>
      </c>
      <c r="H65" t="s">
        <v>1448</v>
      </c>
    </row>
    <row r="66" spans="1:8" x14ac:dyDescent="0.3">
      <c r="A66" s="13" t="str">
        <f t="shared" ref="A66:A97" si="2">"IEEE_" &amp; ROW()-1</f>
        <v>IEEE_65</v>
      </c>
      <c r="B66" t="s">
        <v>746</v>
      </c>
      <c r="C66" t="s">
        <v>5135</v>
      </c>
      <c r="D66" t="s">
        <v>1645</v>
      </c>
      <c r="E66" t="s">
        <v>5224</v>
      </c>
      <c r="F66">
        <v>2022</v>
      </c>
      <c r="G66">
        <v>33</v>
      </c>
      <c r="H66" t="s">
        <v>1511</v>
      </c>
    </row>
    <row r="67" spans="1:8" x14ac:dyDescent="0.3">
      <c r="A67" s="13" t="str">
        <f t="shared" si="2"/>
        <v>IEEE_66</v>
      </c>
      <c r="B67" t="s">
        <v>722</v>
      </c>
      <c r="C67" t="s">
        <v>5136</v>
      </c>
      <c r="D67" t="s">
        <v>785</v>
      </c>
      <c r="E67" t="s">
        <v>1137</v>
      </c>
      <c r="F67">
        <v>2021</v>
      </c>
      <c r="G67">
        <v>1</v>
      </c>
      <c r="H67" t="s">
        <v>1512</v>
      </c>
    </row>
    <row r="68" spans="1:8" x14ac:dyDescent="0.3">
      <c r="A68" s="13" t="str">
        <f t="shared" si="2"/>
        <v>IEEE_67</v>
      </c>
      <c r="B68" t="s">
        <v>1313</v>
      </c>
      <c r="C68" t="s">
        <v>5137</v>
      </c>
      <c r="D68" t="s">
        <v>1684</v>
      </c>
      <c r="E68" t="s">
        <v>1404</v>
      </c>
      <c r="F68">
        <v>2024</v>
      </c>
      <c r="H68" t="s">
        <v>1556</v>
      </c>
    </row>
    <row r="69" spans="1:8" x14ac:dyDescent="0.3">
      <c r="A69" s="13" t="str">
        <f t="shared" si="2"/>
        <v>IEEE_68</v>
      </c>
      <c r="B69" t="s">
        <v>551</v>
      </c>
      <c r="C69" t="s">
        <v>5138</v>
      </c>
      <c r="D69" t="s">
        <v>785</v>
      </c>
      <c r="E69" t="s">
        <v>1340</v>
      </c>
      <c r="F69">
        <v>2021</v>
      </c>
      <c r="G69">
        <v>1</v>
      </c>
      <c r="H69" t="s">
        <v>1444</v>
      </c>
    </row>
    <row r="70" spans="1:8" x14ac:dyDescent="0.3">
      <c r="A70" s="13" t="str">
        <f t="shared" si="2"/>
        <v>IEEE_69</v>
      </c>
      <c r="B70" t="s">
        <v>602</v>
      </c>
      <c r="C70" t="s">
        <v>5139</v>
      </c>
      <c r="D70" t="s">
        <v>785</v>
      </c>
      <c r="E70" t="s">
        <v>1367</v>
      </c>
      <c r="F70">
        <v>2023</v>
      </c>
      <c r="G70">
        <v>6</v>
      </c>
      <c r="H70" t="s">
        <v>1483</v>
      </c>
    </row>
    <row r="71" spans="1:8" x14ac:dyDescent="0.3">
      <c r="A71" s="13" t="str">
        <f t="shared" si="2"/>
        <v>IEEE_70</v>
      </c>
      <c r="B71" t="s">
        <v>555</v>
      </c>
      <c r="C71" t="s">
        <v>5140</v>
      </c>
      <c r="D71" t="s">
        <v>1639</v>
      </c>
      <c r="E71" t="s">
        <v>975</v>
      </c>
      <c r="F71">
        <v>2023</v>
      </c>
      <c r="G71">
        <v>2</v>
      </c>
      <c r="H71" t="s">
        <v>1504</v>
      </c>
    </row>
    <row r="72" spans="1:8" x14ac:dyDescent="0.3">
      <c r="A72" s="13" t="str">
        <f t="shared" si="2"/>
        <v>IEEE_71</v>
      </c>
      <c r="B72" t="s">
        <v>1294</v>
      </c>
      <c r="C72" t="s">
        <v>5141</v>
      </c>
      <c r="D72" t="s">
        <v>1641</v>
      </c>
      <c r="E72" t="s">
        <v>1376</v>
      </c>
      <c r="F72">
        <v>2023</v>
      </c>
      <c r="H72" t="s">
        <v>1506</v>
      </c>
    </row>
    <row r="73" spans="1:8" x14ac:dyDescent="0.3">
      <c r="A73" s="13" t="str">
        <f t="shared" si="2"/>
        <v>IEEE_72</v>
      </c>
      <c r="B73" t="s">
        <v>588</v>
      </c>
      <c r="C73" t="s">
        <v>5142</v>
      </c>
      <c r="D73" t="s">
        <v>1611</v>
      </c>
      <c r="E73" t="s">
        <v>1007</v>
      </c>
      <c r="F73">
        <v>2022</v>
      </c>
      <c r="H73" t="s">
        <v>1466</v>
      </c>
    </row>
    <row r="74" spans="1:8" x14ac:dyDescent="0.3">
      <c r="A74" s="13" t="str">
        <f t="shared" si="2"/>
        <v>IEEE_73</v>
      </c>
      <c r="B74" t="s">
        <v>1287</v>
      </c>
      <c r="C74" t="s">
        <v>5143</v>
      </c>
      <c r="D74" t="s">
        <v>785</v>
      </c>
      <c r="E74" t="s">
        <v>1369</v>
      </c>
      <c r="F74">
        <v>2023</v>
      </c>
      <c r="H74" t="s">
        <v>1487</v>
      </c>
    </row>
    <row r="75" spans="1:8" x14ac:dyDescent="0.3">
      <c r="A75" s="13" t="str">
        <f t="shared" si="2"/>
        <v>IEEE_74</v>
      </c>
      <c r="B75" t="s">
        <v>1288</v>
      </c>
      <c r="C75" t="s">
        <v>5144</v>
      </c>
      <c r="D75" t="s">
        <v>1628</v>
      </c>
      <c r="E75" t="s">
        <v>1370</v>
      </c>
      <c r="F75">
        <v>2023</v>
      </c>
      <c r="H75" t="s">
        <v>1489</v>
      </c>
    </row>
    <row r="76" spans="1:8" x14ac:dyDescent="0.3">
      <c r="A76" s="13" t="str">
        <f t="shared" si="2"/>
        <v>IEEE_75</v>
      </c>
      <c r="B76" t="s">
        <v>661</v>
      </c>
      <c r="C76" t="s">
        <v>5145</v>
      </c>
      <c r="D76" t="s">
        <v>1647</v>
      </c>
      <c r="E76" t="s">
        <v>1077</v>
      </c>
      <c r="F76">
        <v>2022</v>
      </c>
      <c r="G76">
        <v>9</v>
      </c>
      <c r="H76" t="s">
        <v>1515</v>
      </c>
    </row>
    <row r="77" spans="1:8" x14ac:dyDescent="0.3">
      <c r="A77" s="13" t="str">
        <f t="shared" si="2"/>
        <v>IEEE_76</v>
      </c>
      <c r="B77" t="s">
        <v>1298</v>
      </c>
      <c r="C77" t="s">
        <v>5146</v>
      </c>
      <c r="D77" t="s">
        <v>1654</v>
      </c>
      <c r="E77" t="s">
        <v>1057</v>
      </c>
      <c r="F77">
        <v>2023</v>
      </c>
      <c r="G77">
        <v>2</v>
      </c>
      <c r="H77" t="s">
        <v>1522</v>
      </c>
    </row>
    <row r="78" spans="1:8" x14ac:dyDescent="0.3">
      <c r="A78" s="13" t="str">
        <f t="shared" si="2"/>
        <v>IEEE_77</v>
      </c>
      <c r="B78" t="s">
        <v>1290</v>
      </c>
      <c r="C78" t="s">
        <v>5147</v>
      </c>
      <c r="D78" t="s">
        <v>1631</v>
      </c>
      <c r="E78" t="s">
        <v>1371</v>
      </c>
      <c r="F78">
        <v>2024</v>
      </c>
      <c r="H78" t="s">
        <v>1493</v>
      </c>
    </row>
    <row r="79" spans="1:8" x14ac:dyDescent="0.3">
      <c r="A79" s="13" t="str">
        <f t="shared" si="2"/>
        <v>IEEE_78</v>
      </c>
      <c r="B79" t="s">
        <v>1280</v>
      </c>
      <c r="C79" t="s">
        <v>5148</v>
      </c>
      <c r="D79" t="s">
        <v>1616</v>
      </c>
      <c r="E79" t="s">
        <v>1359</v>
      </c>
      <c r="F79">
        <v>2023</v>
      </c>
      <c r="H79" t="s">
        <v>1471</v>
      </c>
    </row>
    <row r="80" spans="1:8" x14ac:dyDescent="0.3">
      <c r="A80" s="13" t="str">
        <f t="shared" si="2"/>
        <v>IEEE_79</v>
      </c>
      <c r="B80" t="s">
        <v>662</v>
      </c>
      <c r="C80" t="s">
        <v>5149</v>
      </c>
      <c r="D80" t="s">
        <v>785</v>
      </c>
      <c r="E80" t="s">
        <v>1362</v>
      </c>
      <c r="F80">
        <v>2022</v>
      </c>
      <c r="G80">
        <v>1</v>
      </c>
      <c r="H80" t="s">
        <v>1475</v>
      </c>
    </row>
    <row r="81" spans="1:8" x14ac:dyDescent="0.3">
      <c r="A81" s="13" t="str">
        <f t="shared" si="2"/>
        <v>IEEE_80</v>
      </c>
      <c r="B81" t="s">
        <v>1275</v>
      </c>
      <c r="C81" t="s">
        <v>5150</v>
      </c>
      <c r="D81" t="s">
        <v>785</v>
      </c>
      <c r="E81" t="s">
        <v>1352</v>
      </c>
      <c r="F81">
        <v>2022</v>
      </c>
      <c r="G81">
        <v>1</v>
      </c>
      <c r="H81" t="s">
        <v>1461</v>
      </c>
    </row>
    <row r="82" spans="1:8" x14ac:dyDescent="0.3">
      <c r="A82" s="13" t="str">
        <f t="shared" si="2"/>
        <v>IEEE_81</v>
      </c>
      <c r="B82" t="s">
        <v>685</v>
      </c>
      <c r="C82" t="s">
        <v>5151</v>
      </c>
      <c r="D82" t="s">
        <v>785</v>
      </c>
      <c r="E82" t="s">
        <v>1354</v>
      </c>
      <c r="F82">
        <v>2022</v>
      </c>
      <c r="H82" t="s">
        <v>1463</v>
      </c>
    </row>
    <row r="83" spans="1:8" x14ac:dyDescent="0.3">
      <c r="A83" s="13" t="str">
        <f t="shared" si="2"/>
        <v>IEEE_82</v>
      </c>
      <c r="B83" t="s">
        <v>616</v>
      </c>
      <c r="C83" t="s">
        <v>5152</v>
      </c>
      <c r="D83" t="s">
        <v>785</v>
      </c>
      <c r="E83" t="s">
        <v>1033</v>
      </c>
      <c r="F83">
        <v>2021</v>
      </c>
      <c r="G83">
        <v>37</v>
      </c>
      <c r="H83" t="s">
        <v>1501</v>
      </c>
    </row>
    <row r="84" spans="1:8" x14ac:dyDescent="0.3">
      <c r="A84" s="13" t="str">
        <f t="shared" si="2"/>
        <v>IEEE_83</v>
      </c>
      <c r="B84" t="s">
        <v>516</v>
      </c>
      <c r="C84" t="s">
        <v>5153</v>
      </c>
      <c r="D84" t="s">
        <v>785</v>
      </c>
      <c r="E84" t="s">
        <v>936</v>
      </c>
      <c r="F84">
        <v>2020</v>
      </c>
      <c r="G84">
        <v>3</v>
      </c>
      <c r="H84" t="s">
        <v>1452</v>
      </c>
    </row>
    <row r="85" spans="1:8" x14ac:dyDescent="0.3">
      <c r="A85" s="13" t="str">
        <f t="shared" si="2"/>
        <v>IEEE_84</v>
      </c>
      <c r="B85" t="s">
        <v>1277</v>
      </c>
      <c r="C85" t="s">
        <v>5154</v>
      </c>
      <c r="D85" t="s">
        <v>785</v>
      </c>
      <c r="E85" t="s">
        <v>1355</v>
      </c>
      <c r="F85">
        <v>2024</v>
      </c>
      <c r="H85" t="s">
        <v>1464</v>
      </c>
    </row>
    <row r="86" spans="1:8" x14ac:dyDescent="0.3">
      <c r="A86" s="13" t="str">
        <f t="shared" si="2"/>
        <v>IEEE_85</v>
      </c>
      <c r="B86" t="s">
        <v>598</v>
      </c>
      <c r="C86" t="s">
        <v>5155</v>
      </c>
      <c r="D86" t="s">
        <v>1624</v>
      </c>
      <c r="E86" t="s">
        <v>1016</v>
      </c>
      <c r="F86">
        <v>2021</v>
      </c>
      <c r="G86">
        <v>14</v>
      </c>
      <c r="H86" t="s">
        <v>1484</v>
      </c>
    </row>
    <row r="87" spans="1:8" x14ac:dyDescent="0.3">
      <c r="A87" s="13" t="str">
        <f t="shared" si="2"/>
        <v>IEEE_86</v>
      </c>
      <c r="B87" t="s">
        <v>675</v>
      </c>
      <c r="C87" t="s">
        <v>5156</v>
      </c>
      <c r="D87" t="s">
        <v>785</v>
      </c>
      <c r="E87" t="s">
        <v>1090</v>
      </c>
      <c r="F87">
        <v>2021</v>
      </c>
      <c r="G87">
        <v>20</v>
      </c>
      <c r="H87" t="s">
        <v>1513</v>
      </c>
    </row>
    <row r="88" spans="1:8" x14ac:dyDescent="0.3">
      <c r="A88" s="13" t="str">
        <f t="shared" si="2"/>
        <v>IEEE_87</v>
      </c>
      <c r="B88" t="s">
        <v>1274</v>
      </c>
      <c r="C88" t="s">
        <v>5157</v>
      </c>
      <c r="D88" t="s">
        <v>1608</v>
      </c>
      <c r="E88" t="s">
        <v>1351</v>
      </c>
      <c r="F88">
        <v>2022</v>
      </c>
      <c r="H88" t="s">
        <v>1460</v>
      </c>
    </row>
    <row r="89" spans="1:8" x14ac:dyDescent="0.3">
      <c r="A89" s="13" t="str">
        <f t="shared" si="2"/>
        <v>IEEE_88</v>
      </c>
      <c r="B89" t="s">
        <v>697</v>
      </c>
      <c r="C89" t="s">
        <v>5158</v>
      </c>
      <c r="D89" t="s">
        <v>1678</v>
      </c>
      <c r="E89" t="s">
        <v>1396</v>
      </c>
      <c r="F89">
        <v>2024</v>
      </c>
      <c r="H89" t="s">
        <v>1548</v>
      </c>
    </row>
    <row r="90" spans="1:8" x14ac:dyDescent="0.3">
      <c r="A90" s="13" t="str">
        <f t="shared" si="2"/>
        <v>IEEE_89</v>
      </c>
      <c r="B90" t="s">
        <v>1308</v>
      </c>
      <c r="C90" t="s">
        <v>5159</v>
      </c>
      <c r="D90" t="s">
        <v>785</v>
      </c>
      <c r="E90" t="s">
        <v>1397</v>
      </c>
      <c r="F90">
        <v>2021</v>
      </c>
      <c r="H90" t="s">
        <v>1549</v>
      </c>
    </row>
    <row r="91" spans="1:8" x14ac:dyDescent="0.3">
      <c r="A91" s="13" t="str">
        <f t="shared" si="2"/>
        <v>IEEE_90</v>
      </c>
      <c r="B91" t="s">
        <v>1311</v>
      </c>
      <c r="C91" t="s">
        <v>5160</v>
      </c>
      <c r="D91" t="s">
        <v>785</v>
      </c>
      <c r="E91" t="s">
        <v>1400</v>
      </c>
      <c r="F91">
        <v>2024</v>
      </c>
      <c r="H91" t="s">
        <v>1552</v>
      </c>
    </row>
    <row r="92" spans="1:8" x14ac:dyDescent="0.3">
      <c r="A92" s="13" t="str">
        <f t="shared" si="2"/>
        <v>IEEE_91</v>
      </c>
      <c r="B92" t="s">
        <v>1282</v>
      </c>
      <c r="C92" t="s">
        <v>5161</v>
      </c>
      <c r="D92" t="s">
        <v>785</v>
      </c>
      <c r="E92" t="s">
        <v>1364</v>
      </c>
      <c r="F92">
        <v>2023</v>
      </c>
      <c r="H92" t="s">
        <v>1478</v>
      </c>
    </row>
    <row r="93" spans="1:8" x14ac:dyDescent="0.3">
      <c r="A93" s="13" t="str">
        <f t="shared" si="2"/>
        <v>IEEE_92</v>
      </c>
      <c r="B93" t="s">
        <v>1283</v>
      </c>
      <c r="C93" t="s">
        <v>5162</v>
      </c>
      <c r="D93" t="s">
        <v>1621</v>
      </c>
      <c r="E93" t="s">
        <v>935</v>
      </c>
      <c r="F93">
        <v>2022</v>
      </c>
      <c r="H93" t="s">
        <v>1479</v>
      </c>
    </row>
    <row r="94" spans="1:8" x14ac:dyDescent="0.3">
      <c r="A94" s="13" t="str">
        <f t="shared" si="2"/>
        <v>IEEE_93</v>
      </c>
      <c r="B94" t="s">
        <v>557</v>
      </c>
      <c r="C94" t="s">
        <v>5157</v>
      </c>
      <c r="D94" t="s">
        <v>1622</v>
      </c>
      <c r="E94" t="s">
        <v>1365</v>
      </c>
      <c r="F94">
        <v>2022</v>
      </c>
      <c r="H94" t="s">
        <v>1480</v>
      </c>
    </row>
    <row r="95" spans="1:8" x14ac:dyDescent="0.3">
      <c r="A95" s="13" t="str">
        <f t="shared" si="2"/>
        <v>IEEE_94</v>
      </c>
      <c r="B95" t="s">
        <v>5069</v>
      </c>
      <c r="C95" t="s">
        <v>5163</v>
      </c>
      <c r="D95" t="s">
        <v>5232</v>
      </c>
      <c r="E95" t="s">
        <v>5225</v>
      </c>
      <c r="F95">
        <v>2024</v>
      </c>
      <c r="H95" t="s">
        <v>5230</v>
      </c>
    </row>
    <row r="96" spans="1:8" x14ac:dyDescent="0.3">
      <c r="A96" s="13" t="str">
        <f t="shared" si="2"/>
        <v>IEEE_95</v>
      </c>
      <c r="B96" t="s">
        <v>556</v>
      </c>
      <c r="C96" t="s">
        <v>5164</v>
      </c>
      <c r="D96" t="s">
        <v>785</v>
      </c>
      <c r="E96" t="s">
        <v>976</v>
      </c>
      <c r="F96">
        <v>2021</v>
      </c>
      <c r="G96">
        <v>13</v>
      </c>
      <c r="H96" t="s">
        <v>1490</v>
      </c>
    </row>
    <row r="97" spans="1:8" x14ac:dyDescent="0.3">
      <c r="A97" s="13" t="str">
        <f t="shared" si="2"/>
        <v>IEEE_96</v>
      </c>
      <c r="B97" t="s">
        <v>1291</v>
      </c>
      <c r="C97" t="s">
        <v>5165</v>
      </c>
      <c r="D97" t="s">
        <v>785</v>
      </c>
      <c r="E97" t="s">
        <v>1372</v>
      </c>
      <c r="F97">
        <v>2022</v>
      </c>
      <c r="H97" t="s">
        <v>1494</v>
      </c>
    </row>
    <row r="98" spans="1:8" x14ac:dyDescent="0.3">
      <c r="A98" s="13" t="str">
        <f t="shared" ref="A98:A129" si="3">"IEEE_" &amp; ROW()-1</f>
        <v>IEEE_97</v>
      </c>
      <c r="B98" t="s">
        <v>717</v>
      </c>
      <c r="C98" t="s">
        <v>5166</v>
      </c>
      <c r="D98" t="s">
        <v>1632</v>
      </c>
      <c r="E98" t="s">
        <v>1132</v>
      </c>
      <c r="F98">
        <v>2020</v>
      </c>
      <c r="H98" t="s">
        <v>1495</v>
      </c>
    </row>
    <row r="99" spans="1:8" x14ac:dyDescent="0.3">
      <c r="A99" s="13" t="str">
        <f t="shared" si="3"/>
        <v>IEEE_98</v>
      </c>
      <c r="B99" t="s">
        <v>1292</v>
      </c>
      <c r="C99" t="s">
        <v>5167</v>
      </c>
      <c r="D99" t="s">
        <v>1633</v>
      </c>
      <c r="E99" t="s">
        <v>1373</v>
      </c>
      <c r="F99">
        <v>2024</v>
      </c>
      <c r="H99" t="s">
        <v>1496</v>
      </c>
    </row>
    <row r="100" spans="1:8" x14ac:dyDescent="0.3">
      <c r="A100" s="13" t="str">
        <f t="shared" si="3"/>
        <v>IEEE_99</v>
      </c>
      <c r="B100" t="s">
        <v>5070</v>
      </c>
      <c r="C100" t="s">
        <v>5168</v>
      </c>
      <c r="D100" t="s">
        <v>785</v>
      </c>
      <c r="E100" t="s">
        <v>5226</v>
      </c>
      <c r="F100">
        <v>2024</v>
      </c>
      <c r="H100" t="s">
        <v>5231</v>
      </c>
    </row>
    <row r="101" spans="1:8" x14ac:dyDescent="0.3">
      <c r="A101" s="13" t="str">
        <f t="shared" si="3"/>
        <v>IEEE_100</v>
      </c>
      <c r="B101" t="s">
        <v>546</v>
      </c>
      <c r="C101" t="s">
        <v>5169</v>
      </c>
      <c r="D101" t="s">
        <v>1635</v>
      </c>
      <c r="E101" t="s">
        <v>966</v>
      </c>
      <c r="F101">
        <v>2024</v>
      </c>
      <c r="H101" t="s">
        <v>1498</v>
      </c>
    </row>
    <row r="102" spans="1:8" x14ac:dyDescent="0.3">
      <c r="A102" s="13" t="str">
        <f t="shared" si="3"/>
        <v>IEEE_101</v>
      </c>
      <c r="B102" t="s">
        <v>578</v>
      </c>
      <c r="C102" t="s">
        <v>5170</v>
      </c>
      <c r="D102" t="s">
        <v>1613</v>
      </c>
      <c r="E102" t="s">
        <v>997</v>
      </c>
      <c r="F102">
        <v>2023</v>
      </c>
      <c r="G102">
        <v>1</v>
      </c>
      <c r="H102" t="s">
        <v>1468</v>
      </c>
    </row>
    <row r="103" spans="1:8" x14ac:dyDescent="0.3">
      <c r="A103" s="13" t="str">
        <f t="shared" si="3"/>
        <v>IEEE_102</v>
      </c>
      <c r="B103" t="s">
        <v>1279</v>
      </c>
      <c r="C103" t="s">
        <v>5171</v>
      </c>
      <c r="D103" t="s">
        <v>1614</v>
      </c>
      <c r="E103" t="s">
        <v>1357</v>
      </c>
      <c r="F103">
        <v>2024</v>
      </c>
      <c r="H103" t="s">
        <v>1469</v>
      </c>
    </row>
    <row r="104" spans="1:8" x14ac:dyDescent="0.3">
      <c r="A104" s="13" t="str">
        <f t="shared" si="3"/>
        <v>IEEE_103</v>
      </c>
      <c r="B104" t="s">
        <v>533</v>
      </c>
      <c r="C104" t="s">
        <v>5172</v>
      </c>
      <c r="D104" t="s">
        <v>1617</v>
      </c>
      <c r="E104" t="s">
        <v>1360</v>
      </c>
      <c r="F104">
        <v>2021</v>
      </c>
      <c r="G104">
        <v>9</v>
      </c>
      <c r="H104" t="s">
        <v>1472</v>
      </c>
    </row>
    <row r="105" spans="1:8" x14ac:dyDescent="0.3">
      <c r="A105" s="13" t="str">
        <f t="shared" si="3"/>
        <v>IEEE_104</v>
      </c>
      <c r="B105" t="s">
        <v>1281</v>
      </c>
      <c r="C105" t="s">
        <v>5173</v>
      </c>
      <c r="D105" t="s">
        <v>1618</v>
      </c>
      <c r="E105" t="s">
        <v>1361</v>
      </c>
      <c r="F105">
        <v>2024</v>
      </c>
      <c r="H105" t="s">
        <v>1473</v>
      </c>
    </row>
    <row r="106" spans="1:8" x14ac:dyDescent="0.3">
      <c r="A106" s="13" t="str">
        <f t="shared" si="3"/>
        <v>IEEE_105</v>
      </c>
      <c r="B106" t="s">
        <v>668</v>
      </c>
      <c r="C106" t="s">
        <v>5174</v>
      </c>
      <c r="D106" t="s">
        <v>1672</v>
      </c>
      <c r="E106" t="s">
        <v>1084</v>
      </c>
      <c r="F106">
        <v>2023</v>
      </c>
      <c r="G106">
        <v>3</v>
      </c>
      <c r="H106" t="s">
        <v>1541</v>
      </c>
    </row>
    <row r="107" spans="1:8" x14ac:dyDescent="0.3">
      <c r="A107" s="13" t="str">
        <f t="shared" si="3"/>
        <v>IEEE_106</v>
      </c>
      <c r="B107" t="s">
        <v>1284</v>
      </c>
      <c r="C107" t="s">
        <v>5175</v>
      </c>
      <c r="D107" t="s">
        <v>785</v>
      </c>
      <c r="E107" t="s">
        <v>1366</v>
      </c>
      <c r="F107">
        <v>2020</v>
      </c>
      <c r="G107">
        <v>76</v>
      </c>
      <c r="H107" t="s">
        <v>1481</v>
      </c>
    </row>
    <row r="108" spans="1:8" x14ac:dyDescent="0.3">
      <c r="A108" s="13" t="str">
        <f t="shared" si="3"/>
        <v>IEEE_107</v>
      </c>
      <c r="B108" t="s">
        <v>1285</v>
      </c>
      <c r="C108" t="s">
        <v>5176</v>
      </c>
      <c r="D108" t="s">
        <v>1623</v>
      </c>
      <c r="E108" t="s">
        <v>1018</v>
      </c>
      <c r="F108">
        <v>2021</v>
      </c>
      <c r="G108">
        <v>3</v>
      </c>
      <c r="H108" t="s">
        <v>1482</v>
      </c>
    </row>
    <row r="109" spans="1:8" x14ac:dyDescent="0.3">
      <c r="A109" s="13" t="str">
        <f t="shared" si="3"/>
        <v>IEEE_108</v>
      </c>
      <c r="B109" t="s">
        <v>1295</v>
      </c>
      <c r="C109" t="s">
        <v>5177</v>
      </c>
      <c r="D109" t="s">
        <v>1642</v>
      </c>
      <c r="E109" t="s">
        <v>1377</v>
      </c>
      <c r="F109">
        <v>2024</v>
      </c>
      <c r="H109" t="s">
        <v>1508</v>
      </c>
    </row>
    <row r="110" spans="1:8" x14ac:dyDescent="0.3">
      <c r="A110" s="13" t="str">
        <f t="shared" si="3"/>
        <v>IEEE_109</v>
      </c>
      <c r="B110" t="s">
        <v>549</v>
      </c>
      <c r="C110" t="s">
        <v>5178</v>
      </c>
      <c r="D110" t="s">
        <v>1625</v>
      </c>
      <c r="E110" t="s">
        <v>969</v>
      </c>
      <c r="F110">
        <v>2022</v>
      </c>
      <c r="G110">
        <v>2</v>
      </c>
      <c r="H110" t="s">
        <v>1485</v>
      </c>
    </row>
    <row r="111" spans="1:8" x14ac:dyDescent="0.3">
      <c r="A111" s="13" t="str">
        <f t="shared" si="3"/>
        <v>IEEE_110</v>
      </c>
      <c r="B111" t="s">
        <v>572</v>
      </c>
      <c r="C111" t="s">
        <v>5179</v>
      </c>
      <c r="D111" t="s">
        <v>1627</v>
      </c>
      <c r="E111" t="s">
        <v>991</v>
      </c>
      <c r="F111">
        <v>2023</v>
      </c>
      <c r="H111" t="s">
        <v>1488</v>
      </c>
    </row>
    <row r="112" spans="1:8" x14ac:dyDescent="0.3">
      <c r="A112" s="13" t="str">
        <f t="shared" si="3"/>
        <v>IEEE_111</v>
      </c>
      <c r="B112" t="s">
        <v>659</v>
      </c>
      <c r="C112" t="s">
        <v>5180</v>
      </c>
      <c r="D112" t="s">
        <v>1646</v>
      </c>
      <c r="E112" t="s">
        <v>1075</v>
      </c>
      <c r="F112">
        <v>2022</v>
      </c>
      <c r="G112">
        <v>17</v>
      </c>
      <c r="H112" t="s">
        <v>1514</v>
      </c>
    </row>
    <row r="113" spans="1:8" x14ac:dyDescent="0.3">
      <c r="A113" s="13" t="str">
        <f t="shared" si="3"/>
        <v>IEEE_112</v>
      </c>
      <c r="B113" t="s">
        <v>658</v>
      </c>
      <c r="C113" t="s">
        <v>5181</v>
      </c>
      <c r="D113" t="s">
        <v>1657</v>
      </c>
      <c r="E113" t="s">
        <v>1382</v>
      </c>
      <c r="F113">
        <v>2023</v>
      </c>
      <c r="H113" t="s">
        <v>1525</v>
      </c>
    </row>
    <row r="114" spans="1:8" x14ac:dyDescent="0.3">
      <c r="A114" s="13" t="str">
        <f t="shared" si="3"/>
        <v>IEEE_113</v>
      </c>
      <c r="B114" t="s">
        <v>1299</v>
      </c>
      <c r="C114" t="s">
        <v>5182</v>
      </c>
      <c r="D114" t="s">
        <v>1658</v>
      </c>
      <c r="E114" t="s">
        <v>1383</v>
      </c>
      <c r="F114">
        <v>2023</v>
      </c>
      <c r="H114" t="s">
        <v>1526</v>
      </c>
    </row>
    <row r="115" spans="1:8" x14ac:dyDescent="0.3">
      <c r="A115" s="13" t="str">
        <f t="shared" si="3"/>
        <v>IEEE_114</v>
      </c>
      <c r="B115" t="s">
        <v>1301</v>
      </c>
      <c r="C115" t="s">
        <v>5183</v>
      </c>
      <c r="D115" t="s">
        <v>1660</v>
      </c>
      <c r="E115" t="s">
        <v>1385</v>
      </c>
      <c r="F115">
        <v>2023</v>
      </c>
      <c r="H115" t="s">
        <v>1528</v>
      </c>
    </row>
    <row r="116" spans="1:8" x14ac:dyDescent="0.3">
      <c r="A116" s="13" t="str">
        <f t="shared" si="3"/>
        <v>IEEE_115</v>
      </c>
      <c r="B116" t="s">
        <v>622</v>
      </c>
      <c r="C116" t="s">
        <v>5087</v>
      </c>
      <c r="D116" t="s">
        <v>1664</v>
      </c>
      <c r="E116" t="s">
        <v>1039</v>
      </c>
      <c r="F116">
        <v>2023</v>
      </c>
      <c r="H116" t="s">
        <v>1532</v>
      </c>
    </row>
    <row r="117" spans="1:8" x14ac:dyDescent="0.3">
      <c r="A117" s="13" t="str">
        <f t="shared" si="3"/>
        <v>IEEE_116</v>
      </c>
      <c r="B117" t="s">
        <v>615</v>
      </c>
      <c r="C117" t="s">
        <v>5184</v>
      </c>
      <c r="D117" t="s">
        <v>1636</v>
      </c>
      <c r="E117" t="s">
        <v>5227</v>
      </c>
      <c r="F117">
        <v>2023</v>
      </c>
      <c r="G117">
        <v>2</v>
      </c>
      <c r="H117" t="s">
        <v>1499</v>
      </c>
    </row>
    <row r="118" spans="1:8" x14ac:dyDescent="0.3">
      <c r="A118" s="13" t="str">
        <f t="shared" si="3"/>
        <v>IEEE_117</v>
      </c>
      <c r="B118" t="s">
        <v>592</v>
      </c>
      <c r="C118" t="s">
        <v>5185</v>
      </c>
      <c r="D118" t="s">
        <v>1637</v>
      </c>
      <c r="E118" t="s">
        <v>5228</v>
      </c>
      <c r="F118">
        <v>2024</v>
      </c>
      <c r="H118" t="s">
        <v>1500</v>
      </c>
    </row>
    <row r="119" spans="1:8" x14ac:dyDescent="0.3">
      <c r="A119" s="13" t="str">
        <f t="shared" si="3"/>
        <v>IEEE_118</v>
      </c>
      <c r="B119" t="s">
        <v>1309</v>
      </c>
      <c r="C119" t="s">
        <v>5186</v>
      </c>
      <c r="D119" t="s">
        <v>1679</v>
      </c>
      <c r="E119" t="s">
        <v>1398</v>
      </c>
      <c r="F119">
        <v>2024</v>
      </c>
      <c r="H119" t="s">
        <v>1550</v>
      </c>
    </row>
    <row r="120" spans="1:8" x14ac:dyDescent="0.3">
      <c r="A120" s="13" t="str">
        <f t="shared" si="3"/>
        <v>IEEE_119</v>
      </c>
      <c r="B120" t="s">
        <v>676</v>
      </c>
      <c r="C120" t="s">
        <v>5187</v>
      </c>
      <c r="D120" t="s">
        <v>1685</v>
      </c>
      <c r="E120" t="s">
        <v>1405</v>
      </c>
      <c r="F120">
        <v>2023</v>
      </c>
      <c r="H120" t="s">
        <v>1557</v>
      </c>
    </row>
    <row r="121" spans="1:8" x14ac:dyDescent="0.3">
      <c r="A121" s="13" t="str">
        <f t="shared" si="3"/>
        <v>IEEE_120</v>
      </c>
      <c r="B121" t="s">
        <v>629</v>
      </c>
      <c r="C121" t="s">
        <v>5188</v>
      </c>
      <c r="D121" t="s">
        <v>1640</v>
      </c>
      <c r="E121" t="s">
        <v>1375</v>
      </c>
      <c r="F121">
        <v>2023</v>
      </c>
      <c r="G121">
        <v>5</v>
      </c>
      <c r="H121" t="s">
        <v>1505</v>
      </c>
    </row>
    <row r="122" spans="1:8" x14ac:dyDescent="0.3">
      <c r="A122" s="13" t="str">
        <f t="shared" si="3"/>
        <v>IEEE_121</v>
      </c>
      <c r="B122" t="s">
        <v>582</v>
      </c>
      <c r="C122" t="s">
        <v>5189</v>
      </c>
      <c r="D122" t="s">
        <v>785</v>
      </c>
      <c r="E122" t="s">
        <v>1001</v>
      </c>
      <c r="F122">
        <v>2022</v>
      </c>
      <c r="G122">
        <v>4</v>
      </c>
      <c r="H122" t="s">
        <v>1502</v>
      </c>
    </row>
    <row r="123" spans="1:8" x14ac:dyDescent="0.3">
      <c r="A123" s="13" t="str">
        <f t="shared" si="3"/>
        <v>IEEE_122</v>
      </c>
      <c r="B123" t="s">
        <v>603</v>
      </c>
      <c r="C123" t="s">
        <v>5190</v>
      </c>
      <c r="D123" t="s">
        <v>1638</v>
      </c>
      <c r="E123" t="s">
        <v>1021</v>
      </c>
      <c r="F123">
        <v>2022</v>
      </c>
      <c r="G123">
        <v>3</v>
      </c>
      <c r="H123" t="s">
        <v>1503</v>
      </c>
    </row>
    <row r="124" spans="1:8" x14ac:dyDescent="0.3">
      <c r="A124" s="13" t="str">
        <f t="shared" si="3"/>
        <v>IEEE_123</v>
      </c>
      <c r="B124" t="s">
        <v>649</v>
      </c>
      <c r="C124" t="s">
        <v>5191</v>
      </c>
      <c r="D124" t="s">
        <v>785</v>
      </c>
      <c r="E124" t="s">
        <v>1065</v>
      </c>
      <c r="F124">
        <v>2020</v>
      </c>
      <c r="H124" t="s">
        <v>1507</v>
      </c>
    </row>
    <row r="125" spans="1:8" x14ac:dyDescent="0.3">
      <c r="A125" s="13" t="str">
        <f t="shared" si="3"/>
        <v>IEEE_124</v>
      </c>
      <c r="B125" t="s">
        <v>541</v>
      </c>
      <c r="C125" t="s">
        <v>5192</v>
      </c>
      <c r="D125" t="s">
        <v>1650</v>
      </c>
      <c r="E125" t="s">
        <v>961</v>
      </c>
      <c r="F125">
        <v>2021</v>
      </c>
      <c r="G125">
        <v>4</v>
      </c>
      <c r="H125" t="s">
        <v>1518</v>
      </c>
    </row>
    <row r="126" spans="1:8" x14ac:dyDescent="0.3">
      <c r="A126" s="13" t="str">
        <f t="shared" si="3"/>
        <v>IEEE_125</v>
      </c>
      <c r="B126" t="s">
        <v>639</v>
      </c>
      <c r="C126" t="s">
        <v>5193</v>
      </c>
      <c r="D126" t="s">
        <v>1655</v>
      </c>
      <c r="E126" t="s">
        <v>1056</v>
      </c>
      <c r="F126">
        <v>2023</v>
      </c>
      <c r="G126">
        <v>2</v>
      </c>
      <c r="H126" t="s">
        <v>1523</v>
      </c>
    </row>
    <row r="127" spans="1:8" x14ac:dyDescent="0.3">
      <c r="A127" s="13" t="str">
        <f t="shared" si="3"/>
        <v>IEEE_126</v>
      </c>
      <c r="B127" t="s">
        <v>1300</v>
      </c>
      <c r="C127" t="s">
        <v>5194</v>
      </c>
      <c r="D127" t="s">
        <v>1659</v>
      </c>
      <c r="E127" t="s">
        <v>1384</v>
      </c>
      <c r="F127">
        <v>2023</v>
      </c>
      <c r="H127" t="s">
        <v>1527</v>
      </c>
    </row>
    <row r="128" spans="1:8" x14ac:dyDescent="0.3">
      <c r="A128" s="13" t="str">
        <f t="shared" si="3"/>
        <v>IEEE_127</v>
      </c>
      <c r="B128" t="s">
        <v>548</v>
      </c>
      <c r="C128" t="s">
        <v>5195</v>
      </c>
      <c r="D128" t="s">
        <v>1661</v>
      </c>
      <c r="E128" t="s">
        <v>968</v>
      </c>
      <c r="F128">
        <v>2023</v>
      </c>
      <c r="H128" t="s">
        <v>1529</v>
      </c>
    </row>
    <row r="129" spans="1:8" x14ac:dyDescent="0.3">
      <c r="A129" s="13" t="str">
        <f t="shared" si="3"/>
        <v>IEEE_128</v>
      </c>
      <c r="B129" t="s">
        <v>700</v>
      </c>
      <c r="C129" t="s">
        <v>5196</v>
      </c>
      <c r="D129" t="s">
        <v>1671</v>
      </c>
      <c r="E129" t="s">
        <v>1115</v>
      </c>
      <c r="F129">
        <v>2020</v>
      </c>
      <c r="G129">
        <v>3</v>
      </c>
      <c r="H129" t="s">
        <v>1540</v>
      </c>
    </row>
    <row r="130" spans="1:8" x14ac:dyDescent="0.3">
      <c r="A130" s="13" t="str">
        <f t="shared" ref="A130:A155" si="4">"IEEE_" &amp; ROW()-1</f>
        <v>IEEE_129</v>
      </c>
      <c r="B130" t="s">
        <v>1305</v>
      </c>
      <c r="C130" t="s">
        <v>5197</v>
      </c>
      <c r="D130" t="s">
        <v>1673</v>
      </c>
      <c r="E130" t="s">
        <v>1391</v>
      </c>
      <c r="F130">
        <v>2024</v>
      </c>
      <c r="G130">
        <v>2</v>
      </c>
      <c r="H130" t="s">
        <v>1542</v>
      </c>
    </row>
    <row r="131" spans="1:8" x14ac:dyDescent="0.3">
      <c r="A131" s="13" t="str">
        <f t="shared" si="4"/>
        <v>IEEE_130</v>
      </c>
      <c r="B131" t="s">
        <v>723</v>
      </c>
      <c r="C131" t="s">
        <v>5198</v>
      </c>
      <c r="D131" t="s">
        <v>1644</v>
      </c>
      <c r="E131" t="s">
        <v>1138</v>
      </c>
      <c r="F131">
        <v>2020</v>
      </c>
      <c r="G131">
        <v>37</v>
      </c>
      <c r="H131" t="s">
        <v>1510</v>
      </c>
    </row>
    <row r="132" spans="1:8" x14ac:dyDescent="0.3">
      <c r="A132" s="13" t="str">
        <f t="shared" si="4"/>
        <v>IEEE_131</v>
      </c>
      <c r="B132" t="s">
        <v>666</v>
      </c>
      <c r="C132" t="s">
        <v>5199</v>
      </c>
      <c r="D132" t="s">
        <v>1665</v>
      </c>
      <c r="E132" t="s">
        <v>1082</v>
      </c>
      <c r="F132">
        <v>2022</v>
      </c>
      <c r="G132">
        <v>23</v>
      </c>
      <c r="H132" t="s">
        <v>1534</v>
      </c>
    </row>
    <row r="133" spans="1:8" x14ac:dyDescent="0.3">
      <c r="A133" s="13" t="str">
        <f t="shared" si="4"/>
        <v>IEEE_132</v>
      </c>
      <c r="B133" t="s">
        <v>1307</v>
      </c>
      <c r="C133" t="s">
        <v>5200</v>
      </c>
      <c r="D133" t="s">
        <v>1677</v>
      </c>
      <c r="E133" t="s">
        <v>1395</v>
      </c>
      <c r="F133">
        <v>2024</v>
      </c>
      <c r="H133" t="s">
        <v>1547</v>
      </c>
    </row>
    <row r="134" spans="1:8" x14ac:dyDescent="0.3">
      <c r="A134" s="13" t="str">
        <f t="shared" si="4"/>
        <v>IEEE_133</v>
      </c>
      <c r="B134" t="s">
        <v>655</v>
      </c>
      <c r="C134" t="s">
        <v>5201</v>
      </c>
      <c r="D134" t="s">
        <v>1648</v>
      </c>
      <c r="E134" t="s">
        <v>1071</v>
      </c>
      <c r="F134">
        <v>2022</v>
      </c>
      <c r="G134">
        <v>7</v>
      </c>
      <c r="H134" t="s">
        <v>1516</v>
      </c>
    </row>
    <row r="135" spans="1:8" x14ac:dyDescent="0.3">
      <c r="A135" s="13" t="str">
        <f t="shared" si="4"/>
        <v>IEEE_134</v>
      </c>
      <c r="B135" t="s">
        <v>1297</v>
      </c>
      <c r="C135" t="s">
        <v>5202</v>
      </c>
      <c r="D135" t="s">
        <v>1649</v>
      </c>
      <c r="E135" t="s">
        <v>1379</v>
      </c>
      <c r="F135">
        <v>2023</v>
      </c>
      <c r="G135">
        <v>6</v>
      </c>
      <c r="H135" t="s">
        <v>1517</v>
      </c>
    </row>
    <row r="136" spans="1:8" x14ac:dyDescent="0.3">
      <c r="A136" s="13" t="str">
        <f t="shared" si="4"/>
        <v>IEEE_135</v>
      </c>
      <c r="B136" t="s">
        <v>623</v>
      </c>
      <c r="C136" t="s">
        <v>5203</v>
      </c>
      <c r="D136" t="s">
        <v>1651</v>
      </c>
      <c r="E136" t="s">
        <v>1380</v>
      </c>
      <c r="F136">
        <v>2020</v>
      </c>
      <c r="G136">
        <v>2</v>
      </c>
      <c r="H136" t="s">
        <v>1519</v>
      </c>
    </row>
    <row r="137" spans="1:8" x14ac:dyDescent="0.3">
      <c r="A137" s="13" t="str">
        <f t="shared" si="4"/>
        <v>IEEE_136</v>
      </c>
      <c r="B137" t="s">
        <v>636</v>
      </c>
      <c r="C137" t="s">
        <v>5204</v>
      </c>
      <c r="D137" t="s">
        <v>1652</v>
      </c>
      <c r="E137" t="s">
        <v>1053</v>
      </c>
      <c r="F137">
        <v>2022</v>
      </c>
      <c r="G137">
        <v>2</v>
      </c>
      <c r="H137" t="s">
        <v>1520</v>
      </c>
    </row>
    <row r="138" spans="1:8" x14ac:dyDescent="0.3">
      <c r="A138" s="13" t="str">
        <f t="shared" si="4"/>
        <v>IEEE_137</v>
      </c>
      <c r="B138" t="s">
        <v>581</v>
      </c>
      <c r="C138" t="s">
        <v>5205</v>
      </c>
      <c r="D138" t="s">
        <v>1653</v>
      </c>
      <c r="E138" t="s">
        <v>1000</v>
      </c>
      <c r="F138">
        <v>2022</v>
      </c>
      <c r="G138">
        <v>2</v>
      </c>
      <c r="H138" t="s">
        <v>1521</v>
      </c>
    </row>
    <row r="139" spans="1:8" x14ac:dyDescent="0.3">
      <c r="A139" s="13" t="str">
        <f t="shared" si="4"/>
        <v>IEEE_138</v>
      </c>
      <c r="B139" t="s">
        <v>657</v>
      </c>
      <c r="C139" t="s">
        <v>5206</v>
      </c>
      <c r="D139" t="s">
        <v>1656</v>
      </c>
      <c r="E139" t="s">
        <v>1381</v>
      </c>
      <c r="F139">
        <v>2021</v>
      </c>
      <c r="H139" t="s">
        <v>1524</v>
      </c>
    </row>
    <row r="140" spans="1:8" x14ac:dyDescent="0.3">
      <c r="A140" s="13" t="str">
        <f t="shared" si="4"/>
        <v>IEEE_139</v>
      </c>
      <c r="B140" t="s">
        <v>1302</v>
      </c>
      <c r="C140" t="s">
        <v>5207</v>
      </c>
      <c r="D140" t="s">
        <v>1662</v>
      </c>
      <c r="E140" t="s">
        <v>1386</v>
      </c>
      <c r="F140">
        <v>2024</v>
      </c>
      <c r="H140" t="s">
        <v>1530</v>
      </c>
    </row>
    <row r="141" spans="1:8" x14ac:dyDescent="0.3">
      <c r="A141" s="13" t="str">
        <f t="shared" si="4"/>
        <v>IEEE_140</v>
      </c>
      <c r="B141" t="s">
        <v>1303</v>
      </c>
      <c r="C141" t="s">
        <v>5208</v>
      </c>
      <c r="D141" t="s">
        <v>1663</v>
      </c>
      <c r="E141" t="s">
        <v>1387</v>
      </c>
      <c r="F141">
        <v>2023</v>
      </c>
      <c r="H141" t="s">
        <v>1531</v>
      </c>
    </row>
    <row r="142" spans="1:8" x14ac:dyDescent="0.3">
      <c r="A142" s="13" t="str">
        <f t="shared" si="4"/>
        <v>IEEE_141</v>
      </c>
      <c r="B142" t="s">
        <v>1304</v>
      </c>
      <c r="C142" t="s">
        <v>5209</v>
      </c>
      <c r="D142" t="s">
        <v>785</v>
      </c>
      <c r="E142" t="s">
        <v>1388</v>
      </c>
      <c r="F142">
        <v>2020</v>
      </c>
      <c r="G142">
        <v>59</v>
      </c>
      <c r="H142" t="s">
        <v>1533</v>
      </c>
    </row>
    <row r="143" spans="1:8" x14ac:dyDescent="0.3">
      <c r="A143" s="13" t="str">
        <f t="shared" si="4"/>
        <v>IEEE_142</v>
      </c>
      <c r="B143" t="s">
        <v>708</v>
      </c>
      <c r="C143" t="s">
        <v>5210</v>
      </c>
      <c r="D143" t="s">
        <v>1666</v>
      </c>
      <c r="E143" t="s">
        <v>1123</v>
      </c>
      <c r="F143">
        <v>2023</v>
      </c>
      <c r="G143">
        <v>15</v>
      </c>
      <c r="H143" t="s">
        <v>1535</v>
      </c>
    </row>
    <row r="144" spans="1:8" x14ac:dyDescent="0.3">
      <c r="A144" s="13" t="str">
        <f t="shared" si="4"/>
        <v>IEEE_143</v>
      </c>
      <c r="B144" t="s">
        <v>731</v>
      </c>
      <c r="C144" t="s">
        <v>5211</v>
      </c>
      <c r="D144" t="s">
        <v>1667</v>
      </c>
      <c r="E144" t="s">
        <v>1389</v>
      </c>
      <c r="F144">
        <v>2022</v>
      </c>
      <c r="G144">
        <v>12</v>
      </c>
      <c r="H144" t="s">
        <v>1536</v>
      </c>
    </row>
    <row r="145" spans="1:8" x14ac:dyDescent="0.3">
      <c r="A145" s="13" t="str">
        <f t="shared" si="4"/>
        <v>IEEE_144</v>
      </c>
      <c r="B145" t="s">
        <v>693</v>
      </c>
      <c r="C145" t="s">
        <v>5212</v>
      </c>
      <c r="D145" t="s">
        <v>1668</v>
      </c>
      <c r="E145" t="s">
        <v>1390</v>
      </c>
      <c r="F145">
        <v>2022</v>
      </c>
      <c r="G145">
        <v>7</v>
      </c>
      <c r="H145" t="s">
        <v>1537</v>
      </c>
    </row>
    <row r="146" spans="1:8" x14ac:dyDescent="0.3">
      <c r="A146" s="13" t="str">
        <f t="shared" si="4"/>
        <v>IEEE_145</v>
      </c>
      <c r="B146" t="s">
        <v>767</v>
      </c>
      <c r="C146" t="s">
        <v>5213</v>
      </c>
      <c r="D146" t="s">
        <v>1669</v>
      </c>
      <c r="E146" t="s">
        <v>5229</v>
      </c>
      <c r="F146">
        <v>2023</v>
      </c>
      <c r="G146">
        <v>5</v>
      </c>
      <c r="H146" t="s">
        <v>1538</v>
      </c>
    </row>
    <row r="147" spans="1:8" x14ac:dyDescent="0.3">
      <c r="A147" s="13" t="str">
        <f t="shared" si="4"/>
        <v>IEEE_146</v>
      </c>
      <c r="B147" t="s">
        <v>654</v>
      </c>
      <c r="C147" t="s">
        <v>5214</v>
      </c>
      <c r="D147" t="s">
        <v>1670</v>
      </c>
      <c r="E147" t="s">
        <v>1070</v>
      </c>
      <c r="F147">
        <v>2020</v>
      </c>
      <c r="G147">
        <v>4</v>
      </c>
      <c r="H147" t="s">
        <v>1539</v>
      </c>
    </row>
    <row r="148" spans="1:8" x14ac:dyDescent="0.3">
      <c r="A148" s="13" t="str">
        <f t="shared" si="4"/>
        <v>IEEE_147</v>
      </c>
      <c r="B148" t="s">
        <v>753</v>
      </c>
      <c r="C148" t="s">
        <v>5215</v>
      </c>
      <c r="D148" t="s">
        <v>1674</v>
      </c>
      <c r="E148" t="s">
        <v>1392</v>
      </c>
      <c r="F148">
        <v>2024</v>
      </c>
      <c r="G148">
        <v>1</v>
      </c>
      <c r="H148" t="s">
        <v>1543</v>
      </c>
    </row>
    <row r="149" spans="1:8" x14ac:dyDescent="0.3">
      <c r="A149" s="13" t="str">
        <f t="shared" si="4"/>
        <v>IEEE_148</v>
      </c>
      <c r="B149" t="s">
        <v>760</v>
      </c>
      <c r="C149" t="s">
        <v>5216</v>
      </c>
      <c r="D149" t="s">
        <v>1675</v>
      </c>
      <c r="E149" t="s">
        <v>1174</v>
      </c>
      <c r="F149">
        <v>2023</v>
      </c>
      <c r="G149">
        <v>1</v>
      </c>
      <c r="H149" t="s">
        <v>1544</v>
      </c>
    </row>
    <row r="150" spans="1:8" x14ac:dyDescent="0.3">
      <c r="A150" s="13" t="str">
        <f t="shared" si="4"/>
        <v>IEEE_149</v>
      </c>
      <c r="B150" t="s">
        <v>1306</v>
      </c>
      <c r="C150" t="s">
        <v>5217</v>
      </c>
      <c r="D150" t="s">
        <v>785</v>
      </c>
      <c r="E150" t="s">
        <v>1393</v>
      </c>
      <c r="F150">
        <v>2023</v>
      </c>
      <c r="G150">
        <v>1</v>
      </c>
      <c r="H150" t="s">
        <v>1545</v>
      </c>
    </row>
    <row r="151" spans="1:8" x14ac:dyDescent="0.3">
      <c r="A151" s="13" t="str">
        <f t="shared" si="4"/>
        <v>IEEE_150</v>
      </c>
      <c r="B151" t="s">
        <v>696</v>
      </c>
      <c r="C151" t="s">
        <v>5218</v>
      </c>
      <c r="D151" t="s">
        <v>1676</v>
      </c>
      <c r="E151" t="s">
        <v>1394</v>
      </c>
      <c r="F151">
        <v>2023</v>
      </c>
      <c r="G151">
        <v>1</v>
      </c>
      <c r="H151" t="s">
        <v>1546</v>
      </c>
    </row>
    <row r="152" spans="1:8" x14ac:dyDescent="0.3">
      <c r="A152" s="13" t="str">
        <f t="shared" si="4"/>
        <v>IEEE_151</v>
      </c>
      <c r="B152" t="s">
        <v>1310</v>
      </c>
      <c r="C152" t="s">
        <v>5219</v>
      </c>
      <c r="D152" t="s">
        <v>1680</v>
      </c>
      <c r="E152" t="s">
        <v>1399</v>
      </c>
      <c r="F152">
        <v>2022</v>
      </c>
      <c r="H152" t="s">
        <v>1551</v>
      </c>
    </row>
    <row r="153" spans="1:8" x14ac:dyDescent="0.3">
      <c r="A153" s="13" t="str">
        <f t="shared" si="4"/>
        <v>IEEE_152</v>
      </c>
      <c r="B153" t="s">
        <v>735</v>
      </c>
      <c r="C153" t="s">
        <v>5220</v>
      </c>
      <c r="D153" t="s">
        <v>1681</v>
      </c>
      <c r="E153" t="s">
        <v>1401</v>
      </c>
      <c r="F153">
        <v>2022</v>
      </c>
      <c r="H153" t="s">
        <v>1553</v>
      </c>
    </row>
    <row r="154" spans="1:8" x14ac:dyDescent="0.3">
      <c r="A154" s="13" t="str">
        <f t="shared" si="4"/>
        <v>IEEE_153</v>
      </c>
      <c r="B154" t="s">
        <v>694</v>
      </c>
      <c r="C154" t="s">
        <v>5221</v>
      </c>
      <c r="D154" t="s">
        <v>1682</v>
      </c>
      <c r="E154" t="s">
        <v>1402</v>
      </c>
      <c r="F154">
        <v>2023</v>
      </c>
      <c r="H154" t="s">
        <v>1554</v>
      </c>
    </row>
    <row r="155" spans="1:8" x14ac:dyDescent="0.3">
      <c r="A155" s="13" t="str">
        <f t="shared" si="4"/>
        <v>IEEE_154</v>
      </c>
      <c r="B155" t="s">
        <v>1312</v>
      </c>
      <c r="C155" t="s">
        <v>5222</v>
      </c>
      <c r="D155" t="s">
        <v>1683</v>
      </c>
      <c r="E155" t="s">
        <v>1403</v>
      </c>
      <c r="F155">
        <v>2024</v>
      </c>
      <c r="H155" t="s">
        <v>1555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CE87-53D1-4D8E-8054-2A13E5189CE7}">
  <sheetPr codeName="Sheet6"/>
  <dimension ref="A1:H674"/>
  <sheetViews>
    <sheetView topLeftCell="C646" workbookViewId="0">
      <selection activeCell="A2" sqref="A2:H674"/>
    </sheetView>
  </sheetViews>
  <sheetFormatPr defaultRowHeight="14.4" x14ac:dyDescent="0.3"/>
  <cols>
    <col min="2" max="2" width="75.88671875" customWidth="1"/>
    <col min="3" max="3" width="25.6640625" customWidth="1"/>
    <col min="4" max="4" width="25.88671875" customWidth="1"/>
    <col min="5" max="5" width="75" customWidth="1"/>
    <col min="6" max="6" width="23.88671875" customWidth="1"/>
    <col min="7" max="7" width="19.88671875" customWidth="1"/>
    <col min="8" max="8" width="47.33203125" customWidth="1"/>
  </cols>
  <sheetData>
    <row r="1" spans="1:8" x14ac:dyDescent="0.3">
      <c r="A1" s="9" t="s">
        <v>1221</v>
      </c>
      <c r="B1" s="10" t="s">
        <v>386</v>
      </c>
      <c r="C1" s="10" t="s">
        <v>8</v>
      </c>
      <c r="D1" s="10" t="s">
        <v>780</v>
      </c>
      <c r="E1" s="10" t="s">
        <v>816</v>
      </c>
      <c r="F1" s="11" t="s">
        <v>1194</v>
      </c>
      <c r="G1" s="11" t="s">
        <v>1220</v>
      </c>
      <c r="H1" s="12" t="s">
        <v>1686</v>
      </c>
    </row>
    <row r="2" spans="1:8" x14ac:dyDescent="0.3">
      <c r="A2" s="13" t="str">
        <f t="shared" ref="A2:A65" si="0">"Scopus_" &amp; ROW()-1</f>
        <v>Scopus_1</v>
      </c>
      <c r="B2" t="s">
        <v>1687</v>
      </c>
      <c r="C2" t="s">
        <v>4326</v>
      </c>
      <c r="D2" t="s">
        <v>3208</v>
      </c>
      <c r="E2" t="s">
        <v>2627</v>
      </c>
      <c r="F2">
        <v>2024</v>
      </c>
      <c r="G2">
        <v>0</v>
      </c>
      <c r="H2" t="s">
        <v>1959</v>
      </c>
    </row>
    <row r="3" spans="1:8" x14ac:dyDescent="0.3">
      <c r="A3" s="13" t="str">
        <f t="shared" si="0"/>
        <v>Scopus_2</v>
      </c>
      <c r="B3" t="s">
        <v>757</v>
      </c>
      <c r="C3" t="s">
        <v>4327</v>
      </c>
      <c r="D3" t="s">
        <v>3209</v>
      </c>
      <c r="E3" t="s">
        <v>4979</v>
      </c>
      <c r="F3">
        <v>2024</v>
      </c>
      <c r="G3">
        <v>0</v>
      </c>
      <c r="H3" t="s">
        <v>1960</v>
      </c>
    </row>
    <row r="4" spans="1:8" x14ac:dyDescent="0.3">
      <c r="A4" s="13" t="str">
        <f t="shared" si="0"/>
        <v>Scopus_3</v>
      </c>
      <c r="B4" t="s">
        <v>493</v>
      </c>
      <c r="C4" t="s">
        <v>4328</v>
      </c>
      <c r="D4" t="s">
        <v>3256</v>
      </c>
      <c r="E4" t="s">
        <v>2675</v>
      </c>
      <c r="F4">
        <v>2024</v>
      </c>
      <c r="G4">
        <v>0</v>
      </c>
      <c r="H4" t="s">
        <v>2017</v>
      </c>
    </row>
    <row r="5" spans="1:8" x14ac:dyDescent="0.3">
      <c r="A5" s="13" t="str">
        <f t="shared" si="0"/>
        <v>Scopus_4</v>
      </c>
      <c r="B5" t="s">
        <v>449</v>
      </c>
      <c r="C5" t="s">
        <v>4329</v>
      </c>
      <c r="D5" t="s">
        <v>3210</v>
      </c>
      <c r="E5" t="s">
        <v>2628</v>
      </c>
      <c r="F5">
        <v>2024</v>
      </c>
      <c r="G5">
        <v>0</v>
      </c>
      <c r="H5" t="s">
        <v>1961</v>
      </c>
    </row>
    <row r="6" spans="1:8" x14ac:dyDescent="0.3">
      <c r="A6" s="13" t="str">
        <f t="shared" si="0"/>
        <v>Scopus_5</v>
      </c>
      <c r="B6" t="s">
        <v>1688</v>
      </c>
      <c r="C6" t="s">
        <v>4330</v>
      </c>
      <c r="D6" t="s">
        <v>3211</v>
      </c>
      <c r="E6" t="s">
        <v>4980</v>
      </c>
      <c r="F6">
        <v>2024</v>
      </c>
      <c r="G6">
        <v>2</v>
      </c>
      <c r="H6" t="s">
        <v>1962</v>
      </c>
    </row>
    <row r="7" spans="1:8" x14ac:dyDescent="0.3">
      <c r="A7" s="13" t="str">
        <f t="shared" si="0"/>
        <v>Scopus_6</v>
      </c>
      <c r="B7" t="s">
        <v>1254</v>
      </c>
      <c r="C7" t="s">
        <v>4331</v>
      </c>
      <c r="D7" t="s">
        <v>3258</v>
      </c>
      <c r="E7" t="s">
        <v>2677</v>
      </c>
      <c r="F7">
        <v>2024</v>
      </c>
      <c r="G7">
        <v>0</v>
      </c>
      <c r="H7" t="s">
        <v>2019</v>
      </c>
    </row>
    <row r="8" spans="1:8" x14ac:dyDescent="0.3">
      <c r="A8" s="13" t="str">
        <f t="shared" si="0"/>
        <v>Scopus_7</v>
      </c>
      <c r="B8" t="s">
        <v>403</v>
      </c>
      <c r="C8" t="s">
        <v>4332</v>
      </c>
      <c r="D8" t="s">
        <v>3212</v>
      </c>
      <c r="E8" t="s">
        <v>2629</v>
      </c>
      <c r="F8">
        <v>2024</v>
      </c>
      <c r="G8">
        <v>0</v>
      </c>
      <c r="H8" t="s">
        <v>1963</v>
      </c>
    </row>
    <row r="9" spans="1:8" x14ac:dyDescent="0.3">
      <c r="A9" s="13" t="str">
        <f t="shared" si="0"/>
        <v>Scopus_8</v>
      </c>
      <c r="B9" t="s">
        <v>1703</v>
      </c>
      <c r="C9" t="s">
        <v>4333</v>
      </c>
      <c r="D9" t="s">
        <v>3260</v>
      </c>
      <c r="E9" t="s">
        <v>2679</v>
      </c>
      <c r="F9">
        <v>2024</v>
      </c>
      <c r="G9">
        <v>0</v>
      </c>
      <c r="H9" t="s">
        <v>2021</v>
      </c>
    </row>
    <row r="10" spans="1:8" x14ac:dyDescent="0.3">
      <c r="A10" s="13" t="str">
        <f t="shared" si="0"/>
        <v>Scopus_9</v>
      </c>
      <c r="B10" t="s">
        <v>643</v>
      </c>
      <c r="C10" t="s">
        <v>4334</v>
      </c>
      <c r="D10" t="s">
        <v>3213</v>
      </c>
      <c r="E10" t="s">
        <v>2630</v>
      </c>
      <c r="F10">
        <v>2024</v>
      </c>
      <c r="G10">
        <v>0</v>
      </c>
      <c r="H10" t="s">
        <v>1964</v>
      </c>
    </row>
    <row r="11" spans="1:8" x14ac:dyDescent="0.3">
      <c r="A11" s="13" t="str">
        <f t="shared" si="0"/>
        <v>Scopus_10</v>
      </c>
      <c r="B11" t="s">
        <v>1689</v>
      </c>
      <c r="C11" t="s">
        <v>4335</v>
      </c>
      <c r="D11" t="s">
        <v>3214</v>
      </c>
      <c r="E11" t="s">
        <v>2631</v>
      </c>
      <c r="F11">
        <v>2024</v>
      </c>
      <c r="G11">
        <v>0</v>
      </c>
      <c r="H11" t="s">
        <v>1965</v>
      </c>
    </row>
    <row r="12" spans="1:8" x14ac:dyDescent="0.3">
      <c r="A12" s="13" t="str">
        <f t="shared" si="0"/>
        <v>Scopus_11</v>
      </c>
      <c r="B12" t="s">
        <v>1704</v>
      </c>
      <c r="C12" t="s">
        <v>4336</v>
      </c>
      <c r="D12" t="s">
        <v>785</v>
      </c>
      <c r="E12" t="s">
        <v>2680</v>
      </c>
      <c r="F12">
        <v>2024</v>
      </c>
      <c r="G12">
        <v>0</v>
      </c>
      <c r="H12" t="s">
        <v>2022</v>
      </c>
    </row>
    <row r="13" spans="1:8" x14ac:dyDescent="0.3">
      <c r="A13" s="13" t="str">
        <f t="shared" si="0"/>
        <v>Scopus_12</v>
      </c>
      <c r="B13" t="s">
        <v>1690</v>
      </c>
      <c r="C13" t="s">
        <v>4337</v>
      </c>
      <c r="D13" t="s">
        <v>3215</v>
      </c>
      <c r="E13" t="s">
        <v>4981</v>
      </c>
      <c r="F13">
        <v>2024</v>
      </c>
      <c r="G13">
        <v>0</v>
      </c>
      <c r="H13" t="s">
        <v>1966</v>
      </c>
    </row>
    <row r="14" spans="1:8" x14ac:dyDescent="0.3">
      <c r="A14" s="13" t="str">
        <f t="shared" si="0"/>
        <v>Scopus_13</v>
      </c>
      <c r="B14" t="s">
        <v>1705</v>
      </c>
      <c r="C14" t="s">
        <v>4338</v>
      </c>
      <c r="D14" t="s">
        <v>3262</v>
      </c>
      <c r="E14" t="s">
        <v>2682</v>
      </c>
      <c r="F14">
        <v>2024</v>
      </c>
      <c r="G14">
        <v>0</v>
      </c>
      <c r="H14" t="s">
        <v>2024</v>
      </c>
    </row>
    <row r="15" spans="1:8" x14ac:dyDescent="0.3">
      <c r="A15" s="13" t="str">
        <f t="shared" si="0"/>
        <v>Scopus_14</v>
      </c>
      <c r="B15" t="s">
        <v>4969</v>
      </c>
      <c r="C15" t="s">
        <v>4339</v>
      </c>
      <c r="D15" t="s">
        <v>785</v>
      </c>
      <c r="E15" t="s">
        <v>4982</v>
      </c>
      <c r="F15">
        <v>2024</v>
      </c>
      <c r="G15">
        <v>0</v>
      </c>
      <c r="H15" t="s">
        <v>4974</v>
      </c>
    </row>
    <row r="16" spans="1:8" x14ac:dyDescent="0.3">
      <c r="A16" s="13" t="str">
        <f t="shared" si="0"/>
        <v>Scopus_15</v>
      </c>
      <c r="B16" t="s">
        <v>496</v>
      </c>
      <c r="C16" t="s">
        <v>4340</v>
      </c>
      <c r="D16" t="s">
        <v>3216</v>
      </c>
      <c r="E16" t="s">
        <v>2632</v>
      </c>
      <c r="F16">
        <v>2024</v>
      </c>
      <c r="G16">
        <v>0</v>
      </c>
      <c r="H16" t="s">
        <v>1967</v>
      </c>
    </row>
    <row r="17" spans="1:8" x14ac:dyDescent="0.3">
      <c r="A17" s="13" t="str">
        <f t="shared" si="0"/>
        <v>Scopus_16</v>
      </c>
      <c r="B17" t="s">
        <v>721</v>
      </c>
      <c r="C17" t="s">
        <v>4341</v>
      </c>
      <c r="D17" t="s">
        <v>3217</v>
      </c>
      <c r="E17" t="s">
        <v>4983</v>
      </c>
      <c r="F17">
        <v>2024</v>
      </c>
      <c r="G17">
        <v>0</v>
      </c>
      <c r="H17" t="s">
        <v>1968</v>
      </c>
    </row>
    <row r="18" spans="1:8" x14ac:dyDescent="0.3">
      <c r="A18" s="13" t="str">
        <f t="shared" si="0"/>
        <v>Scopus_17</v>
      </c>
      <c r="B18" t="s">
        <v>1706</v>
      </c>
      <c r="C18" t="s">
        <v>4342</v>
      </c>
      <c r="D18" t="s">
        <v>3265</v>
      </c>
      <c r="E18" t="s">
        <v>4984</v>
      </c>
      <c r="F18">
        <v>2024</v>
      </c>
      <c r="G18">
        <v>0</v>
      </c>
      <c r="H18" t="s">
        <v>2027</v>
      </c>
    </row>
    <row r="19" spans="1:8" x14ac:dyDescent="0.3">
      <c r="A19" s="13" t="str">
        <f t="shared" si="0"/>
        <v>Scopus_18</v>
      </c>
      <c r="B19" t="s">
        <v>530</v>
      </c>
      <c r="C19" t="s">
        <v>4343</v>
      </c>
      <c r="D19" t="s">
        <v>795</v>
      </c>
      <c r="E19" t="s">
        <v>2686</v>
      </c>
      <c r="F19">
        <v>2024</v>
      </c>
      <c r="G19">
        <v>1</v>
      </c>
      <c r="H19" t="s">
        <v>2029</v>
      </c>
    </row>
    <row r="20" spans="1:8" x14ac:dyDescent="0.3">
      <c r="A20" s="13" t="str">
        <f t="shared" si="0"/>
        <v>Scopus_19</v>
      </c>
      <c r="B20" t="s">
        <v>773</v>
      </c>
      <c r="C20" t="s">
        <v>4344</v>
      </c>
      <c r="D20" t="s">
        <v>785</v>
      </c>
      <c r="E20" t="s">
        <v>2633</v>
      </c>
      <c r="F20">
        <v>2024</v>
      </c>
      <c r="G20">
        <v>0</v>
      </c>
      <c r="H20" t="s">
        <v>1969</v>
      </c>
    </row>
    <row r="21" spans="1:8" x14ac:dyDescent="0.3">
      <c r="A21" s="13" t="str">
        <f t="shared" si="0"/>
        <v>Scopus_20</v>
      </c>
      <c r="B21" t="s">
        <v>1708</v>
      </c>
      <c r="C21" t="s">
        <v>4345</v>
      </c>
      <c r="D21" t="s">
        <v>3266</v>
      </c>
      <c r="E21" t="s">
        <v>2687</v>
      </c>
      <c r="F21">
        <v>2024</v>
      </c>
      <c r="G21">
        <v>0</v>
      </c>
      <c r="H21" t="s">
        <v>2030</v>
      </c>
    </row>
    <row r="22" spans="1:8" x14ac:dyDescent="0.3">
      <c r="A22" s="13" t="str">
        <f t="shared" si="0"/>
        <v>Scopus_21</v>
      </c>
      <c r="B22" t="s">
        <v>607</v>
      </c>
      <c r="C22" t="s">
        <v>4346</v>
      </c>
      <c r="D22" t="s">
        <v>3218</v>
      </c>
      <c r="E22" t="s">
        <v>2634</v>
      </c>
      <c r="F22">
        <v>2024</v>
      </c>
      <c r="G22">
        <v>0</v>
      </c>
      <c r="H22" t="s">
        <v>1970</v>
      </c>
    </row>
    <row r="23" spans="1:8" x14ac:dyDescent="0.3">
      <c r="A23" s="13" t="str">
        <f t="shared" si="0"/>
        <v>Scopus_22</v>
      </c>
      <c r="B23" t="s">
        <v>509</v>
      </c>
      <c r="C23" t="s">
        <v>4347</v>
      </c>
      <c r="D23" t="s">
        <v>3267</v>
      </c>
      <c r="E23" t="s">
        <v>2688</v>
      </c>
      <c r="F23">
        <v>2024</v>
      </c>
      <c r="G23">
        <v>3</v>
      </c>
      <c r="H23" t="s">
        <v>2031</v>
      </c>
    </row>
    <row r="24" spans="1:8" x14ac:dyDescent="0.3">
      <c r="A24" s="13" t="str">
        <f t="shared" si="0"/>
        <v>Scopus_23</v>
      </c>
      <c r="B24" t="s">
        <v>4970</v>
      </c>
      <c r="C24" t="s">
        <v>4348</v>
      </c>
      <c r="D24" t="s">
        <v>785</v>
      </c>
      <c r="E24" t="s">
        <v>4985</v>
      </c>
      <c r="F24">
        <v>2024</v>
      </c>
      <c r="G24">
        <v>0</v>
      </c>
      <c r="H24" t="s">
        <v>4975</v>
      </c>
    </row>
    <row r="25" spans="1:8" x14ac:dyDescent="0.3">
      <c r="A25" s="13" t="str">
        <f t="shared" si="0"/>
        <v>Scopus_24</v>
      </c>
      <c r="B25" t="s">
        <v>462</v>
      </c>
      <c r="C25" t="s">
        <v>4349</v>
      </c>
      <c r="D25" t="s">
        <v>3219</v>
      </c>
      <c r="E25" t="s">
        <v>2635</v>
      </c>
      <c r="F25">
        <v>2024</v>
      </c>
      <c r="G25">
        <v>0</v>
      </c>
      <c r="H25" t="s">
        <v>1971</v>
      </c>
    </row>
    <row r="26" spans="1:8" x14ac:dyDescent="0.3">
      <c r="A26" s="13" t="str">
        <f t="shared" si="0"/>
        <v>Scopus_25</v>
      </c>
      <c r="B26" t="s">
        <v>743</v>
      </c>
      <c r="C26" t="s">
        <v>4350</v>
      </c>
      <c r="D26" t="s">
        <v>785</v>
      </c>
      <c r="E26" t="s">
        <v>2636</v>
      </c>
      <c r="F26">
        <v>2024</v>
      </c>
      <c r="G26">
        <v>1</v>
      </c>
      <c r="H26" t="s">
        <v>1972</v>
      </c>
    </row>
    <row r="27" spans="1:8" x14ac:dyDescent="0.3">
      <c r="A27" s="13" t="str">
        <f t="shared" si="0"/>
        <v>Scopus_26</v>
      </c>
      <c r="B27" t="s">
        <v>526</v>
      </c>
      <c r="C27" t="s">
        <v>4351</v>
      </c>
      <c r="D27" t="s">
        <v>3220</v>
      </c>
      <c r="E27" t="s">
        <v>2637</v>
      </c>
      <c r="F27">
        <v>2024</v>
      </c>
      <c r="G27">
        <v>0</v>
      </c>
      <c r="H27" t="s">
        <v>1973</v>
      </c>
    </row>
    <row r="28" spans="1:8" x14ac:dyDescent="0.3">
      <c r="A28" s="13" t="str">
        <f t="shared" si="0"/>
        <v>Scopus_27</v>
      </c>
      <c r="B28" t="s">
        <v>1710</v>
      </c>
      <c r="C28" t="s">
        <v>4352</v>
      </c>
      <c r="D28" t="s">
        <v>3270</v>
      </c>
      <c r="E28" t="s">
        <v>2691</v>
      </c>
      <c r="F28">
        <v>2024</v>
      </c>
      <c r="G28">
        <v>3</v>
      </c>
      <c r="H28" t="s">
        <v>2034</v>
      </c>
    </row>
    <row r="29" spans="1:8" x14ac:dyDescent="0.3">
      <c r="A29" s="13" t="str">
        <f t="shared" si="0"/>
        <v>Scopus_28</v>
      </c>
      <c r="B29" t="s">
        <v>1691</v>
      </c>
      <c r="C29" t="s">
        <v>4353</v>
      </c>
      <c r="D29" t="s">
        <v>3221</v>
      </c>
      <c r="E29" t="s">
        <v>2638</v>
      </c>
      <c r="F29">
        <v>2024</v>
      </c>
      <c r="G29">
        <v>0</v>
      </c>
      <c r="H29" t="s">
        <v>1974</v>
      </c>
    </row>
    <row r="30" spans="1:8" x14ac:dyDescent="0.3">
      <c r="A30" s="13" t="str">
        <f t="shared" si="0"/>
        <v>Scopus_29</v>
      </c>
      <c r="B30" t="s">
        <v>393</v>
      </c>
      <c r="C30" t="s">
        <v>4354</v>
      </c>
      <c r="D30" t="s">
        <v>3222</v>
      </c>
      <c r="E30" t="s">
        <v>2639</v>
      </c>
      <c r="F30">
        <v>2024</v>
      </c>
      <c r="G30">
        <v>0</v>
      </c>
      <c r="H30" t="s">
        <v>1975</v>
      </c>
    </row>
    <row r="31" spans="1:8" x14ac:dyDescent="0.3">
      <c r="A31" s="13" t="str">
        <f t="shared" si="0"/>
        <v>Scopus_30</v>
      </c>
      <c r="B31" t="s">
        <v>712</v>
      </c>
      <c r="C31" t="s">
        <v>4355</v>
      </c>
      <c r="D31" t="s">
        <v>3223</v>
      </c>
      <c r="E31" t="s">
        <v>2640</v>
      </c>
      <c r="F31">
        <v>2024</v>
      </c>
      <c r="G31">
        <v>0</v>
      </c>
      <c r="H31" t="s">
        <v>1976</v>
      </c>
    </row>
    <row r="32" spans="1:8" x14ac:dyDescent="0.3">
      <c r="A32" s="13" t="str">
        <f t="shared" si="0"/>
        <v>Scopus_31</v>
      </c>
      <c r="B32" t="s">
        <v>554</v>
      </c>
      <c r="C32" t="s">
        <v>4356</v>
      </c>
      <c r="D32" t="s">
        <v>785</v>
      </c>
      <c r="E32" t="s">
        <v>2641</v>
      </c>
      <c r="F32">
        <v>2024</v>
      </c>
      <c r="G32">
        <v>4</v>
      </c>
      <c r="H32" t="s">
        <v>1977</v>
      </c>
    </row>
    <row r="33" spans="1:8" x14ac:dyDescent="0.3">
      <c r="A33" s="13" t="str">
        <f t="shared" si="0"/>
        <v>Scopus_32</v>
      </c>
      <c r="B33" t="s">
        <v>1712</v>
      </c>
      <c r="C33" t="s">
        <v>4357</v>
      </c>
      <c r="D33" t="s">
        <v>3272</v>
      </c>
      <c r="E33" t="s">
        <v>2693</v>
      </c>
      <c r="F33">
        <v>2024</v>
      </c>
      <c r="G33">
        <v>0</v>
      </c>
      <c r="H33" t="s">
        <v>2036</v>
      </c>
    </row>
    <row r="34" spans="1:8" x14ac:dyDescent="0.3">
      <c r="A34" s="13" t="str">
        <f t="shared" si="0"/>
        <v>Scopus_33</v>
      </c>
      <c r="B34" t="s">
        <v>610</v>
      </c>
      <c r="C34" t="s">
        <v>4358</v>
      </c>
      <c r="D34" t="s">
        <v>3224</v>
      </c>
      <c r="E34" t="s">
        <v>2642</v>
      </c>
      <c r="F34">
        <v>2024</v>
      </c>
      <c r="G34">
        <v>0</v>
      </c>
      <c r="H34" t="s">
        <v>1978</v>
      </c>
    </row>
    <row r="35" spans="1:8" x14ac:dyDescent="0.3">
      <c r="A35" s="13" t="str">
        <f t="shared" si="0"/>
        <v>Scopus_34</v>
      </c>
      <c r="B35" t="s">
        <v>768</v>
      </c>
      <c r="C35" t="s">
        <v>4359</v>
      </c>
      <c r="D35" t="s">
        <v>814</v>
      </c>
      <c r="E35" t="s">
        <v>4986</v>
      </c>
      <c r="F35">
        <v>2024</v>
      </c>
      <c r="G35">
        <v>0</v>
      </c>
      <c r="H35" t="s">
        <v>1979</v>
      </c>
    </row>
    <row r="36" spans="1:8" x14ac:dyDescent="0.3">
      <c r="A36" s="13" t="str">
        <f t="shared" si="0"/>
        <v>Scopus_35</v>
      </c>
      <c r="B36" t="s">
        <v>408</v>
      </c>
      <c r="C36" t="s">
        <v>4360</v>
      </c>
      <c r="D36" t="s">
        <v>3273</v>
      </c>
      <c r="E36" t="s">
        <v>2694</v>
      </c>
      <c r="F36">
        <v>2024</v>
      </c>
      <c r="G36">
        <v>4</v>
      </c>
      <c r="H36" t="s">
        <v>2037</v>
      </c>
    </row>
    <row r="37" spans="1:8" x14ac:dyDescent="0.3">
      <c r="A37" s="13" t="str">
        <f t="shared" si="0"/>
        <v>Scopus_36</v>
      </c>
      <c r="B37" t="s">
        <v>467</v>
      </c>
      <c r="C37" t="s">
        <v>4361</v>
      </c>
      <c r="D37" t="s">
        <v>3225</v>
      </c>
      <c r="E37" t="s">
        <v>2643</v>
      </c>
      <c r="F37">
        <v>2024</v>
      </c>
      <c r="G37">
        <v>0</v>
      </c>
      <c r="H37" t="s">
        <v>1980</v>
      </c>
    </row>
    <row r="38" spans="1:8" x14ac:dyDescent="0.3">
      <c r="A38" s="13" t="str">
        <f t="shared" si="0"/>
        <v>Scopus_37</v>
      </c>
      <c r="B38" t="s">
        <v>1692</v>
      </c>
      <c r="C38" t="s">
        <v>4362</v>
      </c>
      <c r="D38" t="s">
        <v>3226</v>
      </c>
      <c r="E38" t="s">
        <v>2644</v>
      </c>
      <c r="F38">
        <v>2024</v>
      </c>
      <c r="G38">
        <v>0</v>
      </c>
      <c r="H38" t="s">
        <v>1981</v>
      </c>
    </row>
    <row r="39" spans="1:8" x14ac:dyDescent="0.3">
      <c r="A39" s="13" t="str">
        <f t="shared" si="0"/>
        <v>Scopus_38</v>
      </c>
      <c r="B39" t="s">
        <v>4971</v>
      </c>
      <c r="C39" t="s">
        <v>4363</v>
      </c>
      <c r="D39" t="s">
        <v>785</v>
      </c>
      <c r="E39" t="s">
        <v>4987</v>
      </c>
      <c r="F39">
        <v>2024</v>
      </c>
      <c r="G39">
        <v>0</v>
      </c>
      <c r="H39" t="s">
        <v>4976</v>
      </c>
    </row>
    <row r="40" spans="1:8" x14ac:dyDescent="0.3">
      <c r="A40" s="13" t="str">
        <f t="shared" si="0"/>
        <v>Scopus_39</v>
      </c>
      <c r="B40" t="s">
        <v>1305</v>
      </c>
      <c r="C40" t="s">
        <v>4364</v>
      </c>
      <c r="D40" t="s">
        <v>3274</v>
      </c>
      <c r="E40" t="s">
        <v>2695</v>
      </c>
      <c r="F40">
        <v>2024</v>
      </c>
      <c r="G40">
        <v>2</v>
      </c>
      <c r="H40" t="s">
        <v>2038</v>
      </c>
    </row>
    <row r="41" spans="1:8" x14ac:dyDescent="0.3">
      <c r="A41" s="13" t="str">
        <f t="shared" si="0"/>
        <v>Scopus_40</v>
      </c>
      <c r="B41" t="s">
        <v>414</v>
      </c>
      <c r="C41" t="s">
        <v>4365</v>
      </c>
      <c r="D41" t="s">
        <v>3227</v>
      </c>
      <c r="E41" t="s">
        <v>2645</v>
      </c>
      <c r="F41">
        <v>2024</v>
      </c>
      <c r="G41">
        <v>0</v>
      </c>
      <c r="H41" t="s">
        <v>1982</v>
      </c>
    </row>
    <row r="42" spans="1:8" x14ac:dyDescent="0.3">
      <c r="A42" s="13" t="str">
        <f t="shared" si="0"/>
        <v>Scopus_41</v>
      </c>
      <c r="B42" t="s">
        <v>595</v>
      </c>
      <c r="C42" t="s">
        <v>4366</v>
      </c>
      <c r="D42" t="s">
        <v>3228</v>
      </c>
      <c r="E42" t="s">
        <v>2646</v>
      </c>
      <c r="F42">
        <v>2024</v>
      </c>
      <c r="G42">
        <v>0</v>
      </c>
      <c r="H42" t="s">
        <v>1983</v>
      </c>
    </row>
    <row r="43" spans="1:8" x14ac:dyDescent="0.3">
      <c r="A43" s="13" t="str">
        <f t="shared" si="0"/>
        <v>Scopus_42</v>
      </c>
      <c r="B43" t="s">
        <v>429</v>
      </c>
      <c r="C43" t="s">
        <v>4367</v>
      </c>
      <c r="D43" t="s">
        <v>3229</v>
      </c>
      <c r="E43" t="s">
        <v>2647</v>
      </c>
      <c r="F43">
        <v>2024</v>
      </c>
      <c r="G43">
        <v>0</v>
      </c>
      <c r="H43" t="s">
        <v>1984</v>
      </c>
    </row>
    <row r="44" spans="1:8" x14ac:dyDescent="0.3">
      <c r="A44" s="13" t="str">
        <f t="shared" si="0"/>
        <v>Scopus_43</v>
      </c>
      <c r="B44" t="s">
        <v>1693</v>
      </c>
      <c r="C44" t="s">
        <v>4368</v>
      </c>
      <c r="D44" t="s">
        <v>3230</v>
      </c>
      <c r="E44" t="s">
        <v>2648</v>
      </c>
      <c r="F44">
        <v>2024</v>
      </c>
      <c r="G44">
        <v>0</v>
      </c>
      <c r="H44" t="s">
        <v>1985</v>
      </c>
    </row>
    <row r="45" spans="1:8" x14ac:dyDescent="0.3">
      <c r="A45" s="13" t="str">
        <f t="shared" si="0"/>
        <v>Scopus_44</v>
      </c>
      <c r="B45" t="s">
        <v>1694</v>
      </c>
      <c r="C45" t="s">
        <v>4369</v>
      </c>
      <c r="D45" t="s">
        <v>3231</v>
      </c>
      <c r="E45" t="s">
        <v>4988</v>
      </c>
      <c r="F45">
        <v>2024</v>
      </c>
      <c r="G45">
        <v>0</v>
      </c>
      <c r="H45" t="s">
        <v>1986</v>
      </c>
    </row>
    <row r="46" spans="1:8" x14ac:dyDescent="0.3">
      <c r="A46" s="13" t="str">
        <f t="shared" si="0"/>
        <v>Scopus_45</v>
      </c>
      <c r="B46" t="s">
        <v>761</v>
      </c>
      <c r="C46" t="s">
        <v>4370</v>
      </c>
      <c r="D46" t="s">
        <v>3276</v>
      </c>
      <c r="E46" t="s">
        <v>4989</v>
      </c>
      <c r="F46">
        <v>2024</v>
      </c>
      <c r="G46">
        <v>0</v>
      </c>
      <c r="H46" t="s">
        <v>2040</v>
      </c>
    </row>
    <row r="47" spans="1:8" x14ac:dyDescent="0.3">
      <c r="A47" s="13" t="str">
        <f t="shared" si="0"/>
        <v>Scopus_46</v>
      </c>
      <c r="B47" t="s">
        <v>1714</v>
      </c>
      <c r="C47" t="s">
        <v>4371</v>
      </c>
      <c r="D47" t="s">
        <v>3277</v>
      </c>
      <c r="E47" t="s">
        <v>2697</v>
      </c>
      <c r="F47">
        <v>2024</v>
      </c>
      <c r="G47">
        <v>0</v>
      </c>
      <c r="H47" t="s">
        <v>2041</v>
      </c>
    </row>
    <row r="48" spans="1:8" x14ac:dyDescent="0.3">
      <c r="A48" s="13" t="str">
        <f t="shared" si="0"/>
        <v>Scopus_47</v>
      </c>
      <c r="B48" t="s">
        <v>1715</v>
      </c>
      <c r="C48" t="s">
        <v>4372</v>
      </c>
      <c r="D48" t="s">
        <v>3279</v>
      </c>
      <c r="E48" t="s">
        <v>2699</v>
      </c>
      <c r="F48">
        <v>2024</v>
      </c>
      <c r="G48">
        <v>0</v>
      </c>
      <c r="H48" t="s">
        <v>2043</v>
      </c>
    </row>
    <row r="49" spans="1:8" x14ac:dyDescent="0.3">
      <c r="A49" s="13" t="str">
        <f t="shared" si="0"/>
        <v>Scopus_48</v>
      </c>
      <c r="B49" t="s">
        <v>1716</v>
      </c>
      <c r="C49" t="s">
        <v>4373</v>
      </c>
      <c r="D49" t="s">
        <v>3280</v>
      </c>
      <c r="E49" t="s">
        <v>2700</v>
      </c>
      <c r="F49">
        <v>2024</v>
      </c>
      <c r="G49">
        <v>1</v>
      </c>
      <c r="H49" t="s">
        <v>2044</v>
      </c>
    </row>
    <row r="50" spans="1:8" x14ac:dyDescent="0.3">
      <c r="A50" s="13" t="str">
        <f t="shared" si="0"/>
        <v>Scopus_49</v>
      </c>
      <c r="B50" t="s">
        <v>465</v>
      </c>
      <c r="C50" t="s">
        <v>4374</v>
      </c>
      <c r="D50" t="s">
        <v>785</v>
      </c>
      <c r="E50" t="s">
        <v>2649</v>
      </c>
      <c r="F50">
        <v>2024</v>
      </c>
      <c r="G50">
        <v>1</v>
      </c>
      <c r="H50" t="s">
        <v>1987</v>
      </c>
    </row>
    <row r="51" spans="1:8" x14ac:dyDescent="0.3">
      <c r="A51" s="13" t="str">
        <f t="shared" si="0"/>
        <v>Scopus_50</v>
      </c>
      <c r="B51" t="s">
        <v>1717</v>
      </c>
      <c r="C51" t="s">
        <v>4375</v>
      </c>
      <c r="D51" t="s">
        <v>3281</v>
      </c>
      <c r="E51" t="s">
        <v>2701</v>
      </c>
      <c r="F51">
        <v>2024</v>
      </c>
      <c r="G51">
        <v>0</v>
      </c>
      <c r="H51" t="s">
        <v>2045</v>
      </c>
    </row>
    <row r="52" spans="1:8" x14ac:dyDescent="0.3">
      <c r="A52" s="13" t="str">
        <f t="shared" si="0"/>
        <v>Scopus_51</v>
      </c>
      <c r="B52" t="s">
        <v>1718</v>
      </c>
      <c r="C52" t="s">
        <v>4376</v>
      </c>
      <c r="D52" t="s">
        <v>3282</v>
      </c>
      <c r="E52" t="s">
        <v>2702</v>
      </c>
      <c r="F52">
        <v>2024</v>
      </c>
      <c r="G52">
        <v>0</v>
      </c>
      <c r="H52" t="s">
        <v>2046</v>
      </c>
    </row>
    <row r="53" spans="1:8" x14ac:dyDescent="0.3">
      <c r="A53" s="13" t="str">
        <f t="shared" si="0"/>
        <v>Scopus_52</v>
      </c>
      <c r="B53" t="s">
        <v>682</v>
      </c>
      <c r="C53" t="s">
        <v>4377</v>
      </c>
      <c r="D53" t="s">
        <v>785</v>
      </c>
      <c r="E53" t="s">
        <v>4990</v>
      </c>
      <c r="F53">
        <v>2024</v>
      </c>
      <c r="G53">
        <v>0</v>
      </c>
      <c r="H53" t="s">
        <v>1988</v>
      </c>
    </row>
    <row r="54" spans="1:8" x14ac:dyDescent="0.3">
      <c r="A54" s="13" t="str">
        <f t="shared" si="0"/>
        <v>Scopus_53</v>
      </c>
      <c r="B54" t="s">
        <v>606</v>
      </c>
      <c r="C54" t="s">
        <v>4378</v>
      </c>
      <c r="D54" t="s">
        <v>3284</v>
      </c>
      <c r="E54" t="s">
        <v>2704</v>
      </c>
      <c r="F54">
        <v>2024</v>
      </c>
      <c r="G54">
        <v>0</v>
      </c>
      <c r="H54" t="s">
        <v>2048</v>
      </c>
    </row>
    <row r="55" spans="1:8" x14ac:dyDescent="0.3">
      <c r="A55" s="13" t="str">
        <f t="shared" si="0"/>
        <v>Scopus_54</v>
      </c>
      <c r="B55" t="s">
        <v>412</v>
      </c>
      <c r="C55" t="s">
        <v>4379</v>
      </c>
      <c r="D55" t="s">
        <v>3232</v>
      </c>
      <c r="E55" t="s">
        <v>2650</v>
      </c>
      <c r="F55">
        <v>2024</v>
      </c>
      <c r="G55">
        <v>0</v>
      </c>
      <c r="H55" t="s">
        <v>1989</v>
      </c>
    </row>
    <row r="56" spans="1:8" x14ac:dyDescent="0.3">
      <c r="A56" s="13" t="str">
        <f t="shared" si="0"/>
        <v>Scopus_55</v>
      </c>
      <c r="B56" t="s">
        <v>413</v>
      </c>
      <c r="C56" t="s">
        <v>4380</v>
      </c>
      <c r="D56" t="s">
        <v>3233</v>
      </c>
      <c r="E56" t="s">
        <v>2651</v>
      </c>
      <c r="F56">
        <v>2024</v>
      </c>
      <c r="G56">
        <v>0</v>
      </c>
      <c r="H56" t="s">
        <v>1990</v>
      </c>
    </row>
    <row r="57" spans="1:8" x14ac:dyDescent="0.3">
      <c r="A57" s="13" t="str">
        <f t="shared" si="0"/>
        <v>Scopus_56</v>
      </c>
      <c r="B57" t="s">
        <v>753</v>
      </c>
      <c r="C57" t="s">
        <v>4381</v>
      </c>
      <c r="D57" t="s">
        <v>811</v>
      </c>
      <c r="E57" t="s">
        <v>2705</v>
      </c>
      <c r="F57">
        <v>2024</v>
      </c>
      <c r="G57">
        <v>0</v>
      </c>
      <c r="H57" t="s">
        <v>2049</v>
      </c>
    </row>
    <row r="58" spans="1:8" x14ac:dyDescent="0.3">
      <c r="A58" s="13" t="str">
        <f t="shared" si="0"/>
        <v>Scopus_57</v>
      </c>
      <c r="B58" t="s">
        <v>577</v>
      </c>
      <c r="C58" t="s">
        <v>4382</v>
      </c>
      <c r="D58" t="s">
        <v>800</v>
      </c>
      <c r="E58" t="s">
        <v>2652</v>
      </c>
      <c r="F58">
        <v>2024</v>
      </c>
      <c r="G58">
        <v>0</v>
      </c>
      <c r="H58" t="s">
        <v>1991</v>
      </c>
    </row>
    <row r="59" spans="1:8" x14ac:dyDescent="0.3">
      <c r="A59" s="13" t="str">
        <f t="shared" si="0"/>
        <v>Scopus_58</v>
      </c>
      <c r="B59" t="s">
        <v>762</v>
      </c>
      <c r="C59" t="s">
        <v>4383</v>
      </c>
      <c r="D59" t="s">
        <v>813</v>
      </c>
      <c r="E59" t="s">
        <v>4991</v>
      </c>
      <c r="F59">
        <v>2024</v>
      </c>
      <c r="G59">
        <v>3</v>
      </c>
      <c r="H59" t="s">
        <v>2051</v>
      </c>
    </row>
    <row r="60" spans="1:8" x14ac:dyDescent="0.3">
      <c r="A60" s="13" t="str">
        <f t="shared" si="0"/>
        <v>Scopus_59</v>
      </c>
      <c r="B60" t="s">
        <v>630</v>
      </c>
      <c r="C60" t="s">
        <v>4384</v>
      </c>
      <c r="D60" t="s">
        <v>3287</v>
      </c>
      <c r="E60" t="s">
        <v>4992</v>
      </c>
      <c r="F60">
        <v>2024</v>
      </c>
      <c r="G60">
        <v>0</v>
      </c>
      <c r="H60" t="s">
        <v>2054</v>
      </c>
    </row>
    <row r="61" spans="1:8" x14ac:dyDescent="0.3">
      <c r="A61" s="13" t="str">
        <f t="shared" si="0"/>
        <v>Scopus_60</v>
      </c>
      <c r="B61" t="s">
        <v>1721</v>
      </c>
      <c r="C61" t="s">
        <v>4385</v>
      </c>
      <c r="D61" t="s">
        <v>3289</v>
      </c>
      <c r="E61" t="s">
        <v>2709</v>
      </c>
      <c r="F61">
        <v>2024</v>
      </c>
      <c r="G61">
        <v>0</v>
      </c>
      <c r="H61" t="s">
        <v>2056</v>
      </c>
    </row>
    <row r="62" spans="1:8" x14ac:dyDescent="0.3">
      <c r="A62" s="13" t="str">
        <f t="shared" si="0"/>
        <v>Scopus_61</v>
      </c>
      <c r="B62" t="s">
        <v>529</v>
      </c>
      <c r="C62" t="s">
        <v>4386</v>
      </c>
      <c r="D62" t="s">
        <v>3234</v>
      </c>
      <c r="E62" t="s">
        <v>2653</v>
      </c>
      <c r="F62">
        <v>2024</v>
      </c>
      <c r="G62">
        <v>0</v>
      </c>
      <c r="H62" t="s">
        <v>1992</v>
      </c>
    </row>
    <row r="63" spans="1:8" x14ac:dyDescent="0.3">
      <c r="A63" s="13" t="str">
        <f t="shared" si="0"/>
        <v>Scopus_62</v>
      </c>
      <c r="B63" t="s">
        <v>1309</v>
      </c>
      <c r="C63" t="s">
        <v>4387</v>
      </c>
      <c r="D63" t="s">
        <v>3292</v>
      </c>
      <c r="E63" t="s">
        <v>2712</v>
      </c>
      <c r="F63">
        <v>2024</v>
      </c>
      <c r="G63">
        <v>0</v>
      </c>
      <c r="H63" t="s">
        <v>2059</v>
      </c>
    </row>
    <row r="64" spans="1:8" x14ac:dyDescent="0.3">
      <c r="A64" s="13" t="str">
        <f t="shared" si="0"/>
        <v>Scopus_63</v>
      </c>
      <c r="B64" t="s">
        <v>1724</v>
      </c>
      <c r="C64" t="s">
        <v>4388</v>
      </c>
      <c r="D64" t="s">
        <v>3293</v>
      </c>
      <c r="E64" t="s">
        <v>2713</v>
      </c>
      <c r="F64">
        <v>2024</v>
      </c>
      <c r="G64">
        <v>0</v>
      </c>
      <c r="H64" t="s">
        <v>2060</v>
      </c>
    </row>
    <row r="65" spans="1:8" x14ac:dyDescent="0.3">
      <c r="A65" s="13" t="str">
        <f t="shared" si="0"/>
        <v>Scopus_64</v>
      </c>
      <c r="B65" t="s">
        <v>474</v>
      </c>
      <c r="C65" t="s">
        <v>4389</v>
      </c>
      <c r="D65" t="s">
        <v>785</v>
      </c>
      <c r="E65" t="s">
        <v>2654</v>
      </c>
      <c r="F65">
        <v>2024</v>
      </c>
      <c r="G65">
        <v>0</v>
      </c>
      <c r="H65" t="s">
        <v>1993</v>
      </c>
    </row>
    <row r="66" spans="1:8" x14ac:dyDescent="0.3">
      <c r="A66" s="13" t="str">
        <f t="shared" ref="A66:A129" si="1">"Scopus_" &amp; ROW()-1</f>
        <v>Scopus_65</v>
      </c>
      <c r="B66" t="s">
        <v>1247</v>
      </c>
      <c r="C66" t="s">
        <v>4390</v>
      </c>
      <c r="D66" t="s">
        <v>3294</v>
      </c>
      <c r="E66" t="s">
        <v>2714</v>
      </c>
      <c r="F66">
        <v>2024</v>
      </c>
      <c r="G66">
        <v>0</v>
      </c>
      <c r="H66" t="s">
        <v>2061</v>
      </c>
    </row>
    <row r="67" spans="1:8" x14ac:dyDescent="0.3">
      <c r="A67" s="13" t="str">
        <f t="shared" si="1"/>
        <v>Scopus_66</v>
      </c>
      <c r="B67" t="s">
        <v>487</v>
      </c>
      <c r="C67" t="s">
        <v>4391</v>
      </c>
      <c r="D67" t="s">
        <v>3295</v>
      </c>
      <c r="E67" t="s">
        <v>2715</v>
      </c>
      <c r="F67">
        <v>2024</v>
      </c>
      <c r="G67">
        <v>2</v>
      </c>
      <c r="H67" t="s">
        <v>2062</v>
      </c>
    </row>
    <row r="68" spans="1:8" x14ac:dyDescent="0.3">
      <c r="A68" s="13" t="str">
        <f t="shared" si="1"/>
        <v>Scopus_67</v>
      </c>
      <c r="B68" t="s">
        <v>706</v>
      </c>
      <c r="C68" t="s">
        <v>4392</v>
      </c>
      <c r="D68" t="s">
        <v>3297</v>
      </c>
      <c r="E68" t="s">
        <v>2716</v>
      </c>
      <c r="F68">
        <v>2024</v>
      </c>
      <c r="G68">
        <v>0</v>
      </c>
      <c r="H68" t="s">
        <v>2064</v>
      </c>
    </row>
    <row r="69" spans="1:8" x14ac:dyDescent="0.3">
      <c r="A69" s="13" t="str">
        <f t="shared" si="1"/>
        <v>Scopus_68</v>
      </c>
      <c r="B69" t="s">
        <v>1695</v>
      </c>
      <c r="C69" t="s">
        <v>4393</v>
      </c>
      <c r="D69" t="s">
        <v>3235</v>
      </c>
      <c r="E69" t="s">
        <v>2655</v>
      </c>
      <c r="F69">
        <v>2024</v>
      </c>
      <c r="G69">
        <v>1</v>
      </c>
      <c r="H69" t="s">
        <v>1994</v>
      </c>
    </row>
    <row r="70" spans="1:8" x14ac:dyDescent="0.3">
      <c r="A70" s="13" t="str">
        <f t="shared" si="1"/>
        <v>Scopus_69</v>
      </c>
      <c r="B70" t="s">
        <v>1312</v>
      </c>
      <c r="C70" t="s">
        <v>4394</v>
      </c>
      <c r="D70" t="s">
        <v>3298</v>
      </c>
      <c r="E70" t="s">
        <v>2718</v>
      </c>
      <c r="F70">
        <v>2024</v>
      </c>
      <c r="G70">
        <v>0</v>
      </c>
      <c r="H70" t="s">
        <v>2066</v>
      </c>
    </row>
    <row r="71" spans="1:8" x14ac:dyDescent="0.3">
      <c r="A71" s="13" t="str">
        <f t="shared" si="1"/>
        <v>Scopus_70</v>
      </c>
      <c r="B71" t="s">
        <v>744</v>
      </c>
      <c r="C71" t="s">
        <v>4395</v>
      </c>
      <c r="D71" t="s">
        <v>3236</v>
      </c>
      <c r="E71" t="s">
        <v>2656</v>
      </c>
      <c r="F71">
        <v>2024</v>
      </c>
      <c r="G71">
        <v>0</v>
      </c>
      <c r="H71" t="s">
        <v>1995</v>
      </c>
    </row>
    <row r="72" spans="1:8" x14ac:dyDescent="0.3">
      <c r="A72" s="13" t="str">
        <f t="shared" si="1"/>
        <v>Scopus_71</v>
      </c>
      <c r="B72" t="s">
        <v>1696</v>
      </c>
      <c r="C72" t="s">
        <v>4396</v>
      </c>
      <c r="D72" t="s">
        <v>3237</v>
      </c>
      <c r="E72" t="s">
        <v>2657</v>
      </c>
      <c r="F72">
        <v>2024</v>
      </c>
      <c r="G72">
        <v>0</v>
      </c>
      <c r="H72" t="s">
        <v>1996</v>
      </c>
    </row>
    <row r="73" spans="1:8" x14ac:dyDescent="0.3">
      <c r="A73" s="13" t="str">
        <f t="shared" si="1"/>
        <v>Scopus_72</v>
      </c>
      <c r="B73" t="s">
        <v>4972</v>
      </c>
      <c r="C73" t="s">
        <v>4397</v>
      </c>
      <c r="D73" t="s">
        <v>5068</v>
      </c>
      <c r="E73" t="s">
        <v>4993</v>
      </c>
      <c r="F73">
        <v>2024</v>
      </c>
      <c r="G73">
        <v>0</v>
      </c>
      <c r="H73" t="s">
        <v>4977</v>
      </c>
    </row>
    <row r="74" spans="1:8" x14ac:dyDescent="0.3">
      <c r="A74" s="13" t="str">
        <f t="shared" si="1"/>
        <v>Scopus_73</v>
      </c>
      <c r="B74" t="s">
        <v>702</v>
      </c>
      <c r="C74" t="s">
        <v>4398</v>
      </c>
      <c r="D74" t="s">
        <v>785</v>
      </c>
      <c r="E74" t="s">
        <v>2658</v>
      </c>
      <c r="F74">
        <v>2024</v>
      </c>
      <c r="G74">
        <v>1</v>
      </c>
      <c r="H74" t="s">
        <v>1997</v>
      </c>
    </row>
    <row r="75" spans="1:8" x14ac:dyDescent="0.3">
      <c r="A75" s="13" t="str">
        <f t="shared" si="1"/>
        <v>Scopus_74</v>
      </c>
      <c r="B75" t="s">
        <v>388</v>
      </c>
      <c r="C75" t="s">
        <v>4399</v>
      </c>
      <c r="D75" t="s">
        <v>3238</v>
      </c>
      <c r="E75" t="s">
        <v>2659</v>
      </c>
      <c r="F75">
        <v>2024</v>
      </c>
      <c r="G75">
        <v>0</v>
      </c>
      <c r="H75" t="s">
        <v>1998</v>
      </c>
    </row>
    <row r="76" spans="1:8" x14ac:dyDescent="0.3">
      <c r="A76" s="13" t="str">
        <f t="shared" si="1"/>
        <v>Scopus_75</v>
      </c>
      <c r="B76" t="s">
        <v>741</v>
      </c>
      <c r="C76" t="s">
        <v>4400</v>
      </c>
      <c r="D76" t="s">
        <v>3239</v>
      </c>
      <c r="E76" t="s">
        <v>2660</v>
      </c>
      <c r="F76">
        <v>2024</v>
      </c>
      <c r="G76">
        <v>0</v>
      </c>
      <c r="H76" t="s">
        <v>1999</v>
      </c>
    </row>
    <row r="77" spans="1:8" x14ac:dyDescent="0.3">
      <c r="A77" s="13" t="str">
        <f t="shared" si="1"/>
        <v>Scopus_76</v>
      </c>
      <c r="B77" t="s">
        <v>587</v>
      </c>
      <c r="C77" t="s">
        <v>4401</v>
      </c>
      <c r="D77" t="s">
        <v>3240</v>
      </c>
      <c r="E77" t="s">
        <v>2661</v>
      </c>
      <c r="F77">
        <v>2024</v>
      </c>
      <c r="G77">
        <v>2</v>
      </c>
      <c r="H77" t="s">
        <v>2000</v>
      </c>
    </row>
    <row r="78" spans="1:8" x14ac:dyDescent="0.3">
      <c r="A78" s="13" t="str">
        <f t="shared" si="1"/>
        <v>Scopus_77</v>
      </c>
      <c r="B78" t="s">
        <v>716</v>
      </c>
      <c r="C78" t="s">
        <v>4402</v>
      </c>
      <c r="D78" t="s">
        <v>3241</v>
      </c>
      <c r="E78" t="s">
        <v>2662</v>
      </c>
      <c r="F78">
        <v>2024</v>
      </c>
      <c r="G78">
        <v>0</v>
      </c>
      <c r="H78" t="s">
        <v>2001</v>
      </c>
    </row>
    <row r="79" spans="1:8" x14ac:dyDescent="0.3">
      <c r="A79" s="13" t="str">
        <f t="shared" si="1"/>
        <v>Scopus_78</v>
      </c>
      <c r="B79" t="s">
        <v>514</v>
      </c>
      <c r="C79" t="s">
        <v>4403</v>
      </c>
      <c r="D79" t="s">
        <v>3242</v>
      </c>
      <c r="E79" t="s">
        <v>2663</v>
      </c>
      <c r="F79">
        <v>2024</v>
      </c>
      <c r="G79">
        <v>0</v>
      </c>
      <c r="H79" t="s">
        <v>2002</v>
      </c>
    </row>
    <row r="80" spans="1:8" x14ac:dyDescent="0.3">
      <c r="A80" s="13" t="str">
        <f t="shared" si="1"/>
        <v>Scopus_79</v>
      </c>
      <c r="B80" t="s">
        <v>620</v>
      </c>
      <c r="C80" t="s">
        <v>4404</v>
      </c>
      <c r="D80" t="s">
        <v>3243</v>
      </c>
      <c r="E80" t="s">
        <v>2664</v>
      </c>
      <c r="F80">
        <v>2024</v>
      </c>
      <c r="G80">
        <v>0</v>
      </c>
      <c r="H80" t="s">
        <v>2003</v>
      </c>
    </row>
    <row r="81" spans="1:8" x14ac:dyDescent="0.3">
      <c r="A81" s="13" t="str">
        <f t="shared" si="1"/>
        <v>Scopus_80</v>
      </c>
      <c r="B81" t="s">
        <v>1697</v>
      </c>
      <c r="C81" t="s">
        <v>4405</v>
      </c>
      <c r="D81" t="s">
        <v>3244</v>
      </c>
      <c r="E81" t="s">
        <v>2665</v>
      </c>
      <c r="F81">
        <v>2024</v>
      </c>
      <c r="G81">
        <v>0</v>
      </c>
      <c r="H81" t="s">
        <v>2004</v>
      </c>
    </row>
    <row r="82" spans="1:8" x14ac:dyDescent="0.3">
      <c r="A82" s="13" t="str">
        <f t="shared" si="1"/>
        <v>Scopus_81</v>
      </c>
      <c r="B82" t="s">
        <v>697</v>
      </c>
      <c r="C82" t="s">
        <v>4406</v>
      </c>
      <c r="D82" t="s">
        <v>3299</v>
      </c>
      <c r="E82" t="s">
        <v>2720</v>
      </c>
      <c r="F82">
        <v>2024</v>
      </c>
      <c r="G82">
        <v>0</v>
      </c>
      <c r="H82" t="s">
        <v>2068</v>
      </c>
    </row>
    <row r="83" spans="1:8" x14ac:dyDescent="0.3">
      <c r="A83" s="13" t="str">
        <f t="shared" si="1"/>
        <v>Scopus_82</v>
      </c>
      <c r="B83" t="s">
        <v>590</v>
      </c>
      <c r="C83" t="s">
        <v>4407</v>
      </c>
      <c r="D83" t="s">
        <v>3300</v>
      </c>
      <c r="E83" t="s">
        <v>4994</v>
      </c>
      <c r="F83">
        <v>2024</v>
      </c>
      <c r="G83">
        <v>0</v>
      </c>
      <c r="H83" t="s">
        <v>2069</v>
      </c>
    </row>
    <row r="84" spans="1:8" x14ac:dyDescent="0.3">
      <c r="A84" s="13" t="str">
        <f t="shared" si="1"/>
        <v>Scopus_83</v>
      </c>
      <c r="B84" t="s">
        <v>528</v>
      </c>
      <c r="C84" t="s">
        <v>4408</v>
      </c>
      <c r="D84" t="s">
        <v>3245</v>
      </c>
      <c r="E84" t="s">
        <v>2666</v>
      </c>
      <c r="F84">
        <v>2024</v>
      </c>
      <c r="G84">
        <v>0</v>
      </c>
      <c r="H84" t="s">
        <v>2005</v>
      </c>
    </row>
    <row r="85" spans="1:8" x14ac:dyDescent="0.3">
      <c r="A85" s="13" t="str">
        <f t="shared" si="1"/>
        <v>Scopus_84</v>
      </c>
      <c r="B85" t="s">
        <v>569</v>
      </c>
      <c r="C85" t="s">
        <v>4409</v>
      </c>
      <c r="D85" t="s">
        <v>3301</v>
      </c>
      <c r="E85" t="s">
        <v>2721</v>
      </c>
      <c r="F85">
        <v>2024</v>
      </c>
      <c r="G85">
        <v>1</v>
      </c>
      <c r="H85" t="s">
        <v>2070</v>
      </c>
    </row>
    <row r="86" spans="1:8" x14ac:dyDescent="0.3">
      <c r="A86" s="13" t="str">
        <f t="shared" si="1"/>
        <v>Scopus_85</v>
      </c>
      <c r="B86" t="s">
        <v>4973</v>
      </c>
      <c r="C86" t="s">
        <v>4410</v>
      </c>
      <c r="D86" t="s">
        <v>785</v>
      </c>
      <c r="E86" t="s">
        <v>4995</v>
      </c>
      <c r="F86">
        <v>2024</v>
      </c>
      <c r="G86">
        <v>0</v>
      </c>
      <c r="H86" t="s">
        <v>4978</v>
      </c>
    </row>
    <row r="87" spans="1:8" x14ac:dyDescent="0.3">
      <c r="A87" s="13" t="str">
        <f t="shared" si="1"/>
        <v>Scopus_86</v>
      </c>
      <c r="B87" t="s">
        <v>1728</v>
      </c>
      <c r="C87" t="s">
        <v>4411</v>
      </c>
      <c r="D87" t="s">
        <v>3304</v>
      </c>
      <c r="E87" t="s">
        <v>2724</v>
      </c>
      <c r="F87">
        <v>2024</v>
      </c>
      <c r="G87">
        <v>2</v>
      </c>
      <c r="H87" t="s">
        <v>2073</v>
      </c>
    </row>
    <row r="88" spans="1:8" x14ac:dyDescent="0.3">
      <c r="A88" s="13" t="str">
        <f t="shared" si="1"/>
        <v>Scopus_87</v>
      </c>
      <c r="B88" t="s">
        <v>437</v>
      </c>
      <c r="C88" t="s">
        <v>4412</v>
      </c>
      <c r="D88" t="s">
        <v>785</v>
      </c>
      <c r="E88" t="s">
        <v>2667</v>
      </c>
      <c r="F88">
        <v>2024</v>
      </c>
      <c r="G88">
        <v>0</v>
      </c>
      <c r="H88" t="s">
        <v>2006</v>
      </c>
    </row>
    <row r="89" spans="1:8" x14ac:dyDescent="0.3">
      <c r="A89" s="13" t="str">
        <f t="shared" si="1"/>
        <v>Scopus_88</v>
      </c>
      <c r="B89" t="s">
        <v>504</v>
      </c>
      <c r="C89" t="s">
        <v>4413</v>
      </c>
      <c r="D89" t="s">
        <v>3246</v>
      </c>
      <c r="E89" t="s">
        <v>4996</v>
      </c>
      <c r="F89">
        <v>2024</v>
      </c>
      <c r="G89">
        <v>0</v>
      </c>
      <c r="H89" t="s">
        <v>2007</v>
      </c>
    </row>
    <row r="90" spans="1:8" x14ac:dyDescent="0.3">
      <c r="A90" s="13" t="str">
        <f t="shared" si="1"/>
        <v>Scopus_89</v>
      </c>
      <c r="B90" t="s">
        <v>621</v>
      </c>
      <c r="C90" t="s">
        <v>4414</v>
      </c>
      <c r="D90" t="s">
        <v>3247</v>
      </c>
      <c r="E90" t="s">
        <v>2668</v>
      </c>
      <c r="F90">
        <v>2024</v>
      </c>
      <c r="G90">
        <v>0</v>
      </c>
      <c r="H90" t="s">
        <v>2008</v>
      </c>
    </row>
    <row r="91" spans="1:8" x14ac:dyDescent="0.3">
      <c r="A91" s="13" t="str">
        <f t="shared" si="1"/>
        <v>Scopus_90</v>
      </c>
      <c r="B91" t="s">
        <v>1729</v>
      </c>
      <c r="C91" t="s">
        <v>4415</v>
      </c>
      <c r="D91" t="s">
        <v>3306</v>
      </c>
      <c r="E91" t="s">
        <v>2726</v>
      </c>
      <c r="F91">
        <v>2024</v>
      </c>
      <c r="G91">
        <v>4</v>
      </c>
      <c r="H91" t="s">
        <v>2075</v>
      </c>
    </row>
    <row r="92" spans="1:8" x14ac:dyDescent="0.3">
      <c r="A92" s="13" t="str">
        <f t="shared" si="1"/>
        <v>Scopus_91</v>
      </c>
      <c r="B92" t="s">
        <v>1698</v>
      </c>
      <c r="C92" t="s">
        <v>4416</v>
      </c>
      <c r="D92" t="s">
        <v>3248</v>
      </c>
      <c r="E92" t="s">
        <v>2669</v>
      </c>
      <c r="F92">
        <v>2024</v>
      </c>
      <c r="G92">
        <v>0</v>
      </c>
      <c r="H92" t="s">
        <v>2009</v>
      </c>
    </row>
    <row r="93" spans="1:8" x14ac:dyDescent="0.3">
      <c r="A93" s="13" t="str">
        <f t="shared" si="1"/>
        <v>Scopus_92</v>
      </c>
      <c r="B93" t="s">
        <v>398</v>
      </c>
      <c r="C93" t="s">
        <v>4417</v>
      </c>
      <c r="D93" t="s">
        <v>3249</v>
      </c>
      <c r="E93" t="s">
        <v>4997</v>
      </c>
      <c r="F93">
        <v>2024</v>
      </c>
      <c r="G93">
        <v>2</v>
      </c>
      <c r="H93" t="s">
        <v>2010</v>
      </c>
    </row>
    <row r="94" spans="1:8" x14ac:dyDescent="0.3">
      <c r="A94" s="13" t="str">
        <f t="shared" si="1"/>
        <v>Scopus_93</v>
      </c>
      <c r="B94" t="s">
        <v>1699</v>
      </c>
      <c r="C94" t="s">
        <v>4418</v>
      </c>
      <c r="D94" t="s">
        <v>3250</v>
      </c>
      <c r="E94" t="s">
        <v>2670</v>
      </c>
      <c r="F94">
        <v>2024</v>
      </c>
      <c r="G94">
        <v>1</v>
      </c>
      <c r="H94" t="s">
        <v>2011</v>
      </c>
    </row>
    <row r="95" spans="1:8" x14ac:dyDescent="0.3">
      <c r="A95" s="13" t="str">
        <f t="shared" si="1"/>
        <v>Scopus_94</v>
      </c>
      <c r="B95" t="s">
        <v>508</v>
      </c>
      <c r="C95" t="s">
        <v>4419</v>
      </c>
      <c r="D95" t="s">
        <v>3251</v>
      </c>
      <c r="E95" t="s">
        <v>2671</v>
      </c>
      <c r="F95">
        <v>2024</v>
      </c>
      <c r="G95">
        <v>1</v>
      </c>
      <c r="H95" t="s">
        <v>2012</v>
      </c>
    </row>
    <row r="96" spans="1:8" x14ac:dyDescent="0.3">
      <c r="A96" s="13" t="str">
        <f t="shared" si="1"/>
        <v>Scopus_95</v>
      </c>
      <c r="B96" t="s">
        <v>589</v>
      </c>
      <c r="C96" t="s">
        <v>4420</v>
      </c>
      <c r="D96" t="s">
        <v>3252</v>
      </c>
      <c r="E96" t="s">
        <v>2672</v>
      </c>
      <c r="F96">
        <v>2024</v>
      </c>
      <c r="G96">
        <v>0</v>
      </c>
      <c r="H96" t="s">
        <v>2013</v>
      </c>
    </row>
    <row r="97" spans="1:8" x14ac:dyDescent="0.3">
      <c r="A97" s="13" t="str">
        <f t="shared" si="1"/>
        <v>Scopus_96</v>
      </c>
      <c r="B97" t="s">
        <v>1700</v>
      </c>
      <c r="C97" t="s">
        <v>4421</v>
      </c>
      <c r="D97" t="s">
        <v>3253</v>
      </c>
      <c r="E97" t="s">
        <v>2673</v>
      </c>
      <c r="F97">
        <v>2024</v>
      </c>
      <c r="G97">
        <v>0</v>
      </c>
      <c r="H97" t="s">
        <v>2014</v>
      </c>
    </row>
    <row r="98" spans="1:8" x14ac:dyDescent="0.3">
      <c r="A98" s="13" t="str">
        <f t="shared" si="1"/>
        <v>Scopus_97</v>
      </c>
      <c r="B98" t="s">
        <v>1701</v>
      </c>
      <c r="C98" t="s">
        <v>4422</v>
      </c>
      <c r="D98" t="s">
        <v>3254</v>
      </c>
      <c r="E98" t="s">
        <v>4998</v>
      </c>
      <c r="F98">
        <v>2024</v>
      </c>
      <c r="G98">
        <v>0</v>
      </c>
      <c r="H98" t="s">
        <v>2015</v>
      </c>
    </row>
    <row r="99" spans="1:8" x14ac:dyDescent="0.3">
      <c r="A99" s="13" t="str">
        <f t="shared" si="1"/>
        <v>Scopus_98</v>
      </c>
      <c r="B99" t="s">
        <v>626</v>
      </c>
      <c r="C99" t="s">
        <v>4423</v>
      </c>
      <c r="D99" t="s">
        <v>3308</v>
      </c>
      <c r="E99" t="s">
        <v>2728</v>
      </c>
      <c r="F99">
        <v>2024</v>
      </c>
      <c r="G99">
        <v>0</v>
      </c>
      <c r="H99" t="s">
        <v>2077</v>
      </c>
    </row>
    <row r="100" spans="1:8" x14ac:dyDescent="0.3">
      <c r="A100" s="13" t="str">
        <f t="shared" si="1"/>
        <v>Scopus_99</v>
      </c>
      <c r="B100" t="s">
        <v>390</v>
      </c>
      <c r="C100" t="s">
        <v>4424</v>
      </c>
      <c r="D100" t="s">
        <v>3309</v>
      </c>
      <c r="E100" t="s">
        <v>2729</v>
      </c>
      <c r="F100">
        <v>2024</v>
      </c>
      <c r="G100">
        <v>0</v>
      </c>
      <c r="H100" t="s">
        <v>2078</v>
      </c>
    </row>
    <row r="101" spans="1:8" x14ac:dyDescent="0.3">
      <c r="A101" s="13" t="str">
        <f t="shared" si="1"/>
        <v>Scopus_100</v>
      </c>
      <c r="B101" t="s">
        <v>1277</v>
      </c>
      <c r="C101" t="s">
        <v>4425</v>
      </c>
      <c r="D101" t="s">
        <v>785</v>
      </c>
      <c r="E101" t="s">
        <v>2730</v>
      </c>
      <c r="F101">
        <v>2024</v>
      </c>
      <c r="G101">
        <v>0</v>
      </c>
      <c r="H101" t="s">
        <v>2079</v>
      </c>
    </row>
    <row r="102" spans="1:8" x14ac:dyDescent="0.3">
      <c r="A102" s="13" t="str">
        <f t="shared" si="1"/>
        <v>Scopus_101</v>
      </c>
      <c r="B102" t="s">
        <v>527</v>
      </c>
      <c r="C102" t="s">
        <v>4426</v>
      </c>
      <c r="D102" t="s">
        <v>794</v>
      </c>
      <c r="E102" t="s">
        <v>4999</v>
      </c>
      <c r="F102">
        <v>2023</v>
      </c>
      <c r="G102">
        <v>1</v>
      </c>
      <c r="H102" t="s">
        <v>2137</v>
      </c>
    </row>
    <row r="103" spans="1:8" x14ac:dyDescent="0.3">
      <c r="A103" s="13" t="str">
        <f t="shared" si="1"/>
        <v>Scopus_102</v>
      </c>
      <c r="B103" t="s">
        <v>1307</v>
      </c>
      <c r="C103" t="s">
        <v>4427</v>
      </c>
      <c r="D103" t="s">
        <v>3255</v>
      </c>
      <c r="E103" t="s">
        <v>2674</v>
      </c>
      <c r="F103">
        <v>2024</v>
      </c>
      <c r="G103">
        <v>0</v>
      </c>
      <c r="H103" t="s">
        <v>2016</v>
      </c>
    </row>
    <row r="104" spans="1:8" x14ac:dyDescent="0.3">
      <c r="A104" s="13" t="str">
        <f t="shared" si="1"/>
        <v>Scopus_103</v>
      </c>
      <c r="B104" t="s">
        <v>1270</v>
      </c>
      <c r="C104" t="s">
        <v>4428</v>
      </c>
      <c r="D104" t="s">
        <v>3257</v>
      </c>
      <c r="E104" t="s">
        <v>2676</v>
      </c>
      <c r="F104">
        <v>2024</v>
      </c>
      <c r="G104">
        <v>0</v>
      </c>
      <c r="H104" t="s">
        <v>2018</v>
      </c>
    </row>
    <row r="105" spans="1:8" x14ac:dyDescent="0.3">
      <c r="A105" s="13" t="str">
        <f t="shared" si="1"/>
        <v>Scopus_104</v>
      </c>
      <c r="B105" t="s">
        <v>650</v>
      </c>
      <c r="C105" t="s">
        <v>4429</v>
      </c>
      <c r="D105" t="s">
        <v>3310</v>
      </c>
      <c r="E105" t="s">
        <v>5000</v>
      </c>
      <c r="F105">
        <v>2023</v>
      </c>
      <c r="G105">
        <v>0</v>
      </c>
      <c r="H105" t="s">
        <v>2080</v>
      </c>
    </row>
    <row r="106" spans="1:8" x14ac:dyDescent="0.3">
      <c r="A106" s="13" t="str">
        <f t="shared" si="1"/>
        <v>Scopus_105</v>
      </c>
      <c r="B106" t="s">
        <v>720</v>
      </c>
      <c r="C106" t="s">
        <v>4430</v>
      </c>
      <c r="D106" t="s">
        <v>3311</v>
      </c>
      <c r="E106" t="s">
        <v>2731</v>
      </c>
      <c r="F106">
        <v>2023</v>
      </c>
      <c r="G106">
        <v>9</v>
      </c>
      <c r="H106" t="s">
        <v>2081</v>
      </c>
    </row>
    <row r="107" spans="1:8" x14ac:dyDescent="0.3">
      <c r="A107" s="13" t="str">
        <f t="shared" si="1"/>
        <v>Scopus_106</v>
      </c>
      <c r="B107" t="s">
        <v>755</v>
      </c>
      <c r="C107" t="s">
        <v>4431</v>
      </c>
      <c r="D107" t="s">
        <v>3312</v>
      </c>
      <c r="E107" t="s">
        <v>2732</v>
      </c>
      <c r="F107">
        <v>2024</v>
      </c>
      <c r="G107">
        <v>6</v>
      </c>
      <c r="H107" t="s">
        <v>2082</v>
      </c>
    </row>
    <row r="108" spans="1:8" x14ac:dyDescent="0.3">
      <c r="A108" s="13" t="str">
        <f t="shared" si="1"/>
        <v>Scopus_107</v>
      </c>
      <c r="B108" t="s">
        <v>1702</v>
      </c>
      <c r="C108" t="s">
        <v>4432</v>
      </c>
      <c r="D108" t="s">
        <v>3259</v>
      </c>
      <c r="E108" t="s">
        <v>2678</v>
      </c>
      <c r="F108">
        <v>2024</v>
      </c>
      <c r="G108">
        <v>0</v>
      </c>
      <c r="H108" t="s">
        <v>2020</v>
      </c>
    </row>
    <row r="109" spans="1:8" x14ac:dyDescent="0.3">
      <c r="A109" s="13" t="str">
        <f t="shared" si="1"/>
        <v>Scopus_108</v>
      </c>
      <c r="B109" t="s">
        <v>673</v>
      </c>
      <c r="C109" t="s">
        <v>4433</v>
      </c>
      <c r="D109" t="s">
        <v>3360</v>
      </c>
      <c r="E109" t="s">
        <v>2785</v>
      </c>
      <c r="F109">
        <v>2023</v>
      </c>
      <c r="G109">
        <v>8</v>
      </c>
      <c r="H109" t="s">
        <v>2141</v>
      </c>
    </row>
    <row r="110" spans="1:8" x14ac:dyDescent="0.3">
      <c r="A110" s="13" t="str">
        <f t="shared" si="1"/>
        <v>Scopus_109</v>
      </c>
      <c r="B110" t="s">
        <v>538</v>
      </c>
      <c r="C110" t="s">
        <v>4434</v>
      </c>
      <c r="D110" t="s">
        <v>3313</v>
      </c>
      <c r="E110" t="s">
        <v>5001</v>
      </c>
      <c r="F110">
        <v>2023</v>
      </c>
      <c r="G110">
        <v>3</v>
      </c>
      <c r="H110" t="s">
        <v>2083</v>
      </c>
    </row>
    <row r="111" spans="1:8" x14ac:dyDescent="0.3">
      <c r="A111" s="13" t="str">
        <f t="shared" si="1"/>
        <v>Scopus_110</v>
      </c>
      <c r="B111" t="s">
        <v>612</v>
      </c>
      <c r="C111" t="s">
        <v>4435</v>
      </c>
      <c r="D111" t="s">
        <v>3362</v>
      </c>
      <c r="E111" t="s">
        <v>2787</v>
      </c>
      <c r="F111">
        <v>2023</v>
      </c>
      <c r="G111">
        <v>2</v>
      </c>
      <c r="H111" t="s">
        <v>2143</v>
      </c>
    </row>
    <row r="112" spans="1:8" x14ac:dyDescent="0.3">
      <c r="A112" s="13" t="str">
        <f t="shared" si="1"/>
        <v>Scopus_111</v>
      </c>
      <c r="B112" t="s">
        <v>1249</v>
      </c>
      <c r="C112" t="s">
        <v>4436</v>
      </c>
      <c r="D112" t="s">
        <v>3261</v>
      </c>
      <c r="E112" t="s">
        <v>2681</v>
      </c>
      <c r="F112">
        <v>2024</v>
      </c>
      <c r="G112">
        <v>1</v>
      </c>
      <c r="H112" t="s">
        <v>2023</v>
      </c>
    </row>
    <row r="113" spans="1:8" x14ac:dyDescent="0.3">
      <c r="A113" s="13" t="str">
        <f t="shared" si="1"/>
        <v>Scopus_112</v>
      </c>
      <c r="B113" t="s">
        <v>1246</v>
      </c>
      <c r="C113" t="s">
        <v>4437</v>
      </c>
      <c r="D113" t="s">
        <v>3263</v>
      </c>
      <c r="E113" t="s">
        <v>2683</v>
      </c>
      <c r="F113">
        <v>2024</v>
      </c>
      <c r="G113">
        <v>0</v>
      </c>
      <c r="H113" t="s">
        <v>2025</v>
      </c>
    </row>
    <row r="114" spans="1:8" x14ac:dyDescent="0.3">
      <c r="A114" s="13" t="str">
        <f t="shared" si="1"/>
        <v>Scopus_113</v>
      </c>
      <c r="B114" t="s">
        <v>740</v>
      </c>
      <c r="C114" t="s">
        <v>4438</v>
      </c>
      <c r="D114" t="s">
        <v>785</v>
      </c>
      <c r="E114" t="s">
        <v>2733</v>
      </c>
      <c r="F114">
        <v>2023</v>
      </c>
      <c r="G114">
        <v>19</v>
      </c>
      <c r="H114" t="s">
        <v>2084</v>
      </c>
    </row>
    <row r="115" spans="1:8" x14ac:dyDescent="0.3">
      <c r="A115" s="13" t="str">
        <f t="shared" si="1"/>
        <v>Scopus_114</v>
      </c>
      <c r="B115" t="s">
        <v>664</v>
      </c>
      <c r="C115" t="s">
        <v>4439</v>
      </c>
      <c r="D115" t="s">
        <v>807</v>
      </c>
      <c r="E115" t="s">
        <v>2734</v>
      </c>
      <c r="F115">
        <v>2024</v>
      </c>
      <c r="G115">
        <v>0</v>
      </c>
      <c r="H115" t="s">
        <v>2085</v>
      </c>
    </row>
    <row r="116" spans="1:8" x14ac:dyDescent="0.3">
      <c r="A116" s="13" t="str">
        <f t="shared" si="1"/>
        <v>Scopus_115</v>
      </c>
      <c r="B116" t="s">
        <v>763</v>
      </c>
      <c r="C116" t="s">
        <v>4440</v>
      </c>
      <c r="D116" t="s">
        <v>3314</v>
      </c>
      <c r="E116" t="s">
        <v>5002</v>
      </c>
      <c r="F116">
        <v>2023</v>
      </c>
      <c r="G116">
        <v>3</v>
      </c>
      <c r="H116" t="s">
        <v>2086</v>
      </c>
    </row>
    <row r="117" spans="1:8" x14ac:dyDescent="0.3">
      <c r="A117" s="13" t="str">
        <f t="shared" si="1"/>
        <v>Scopus_116</v>
      </c>
      <c r="B117" t="s">
        <v>734</v>
      </c>
      <c r="C117" t="s">
        <v>4441</v>
      </c>
      <c r="D117" t="s">
        <v>3264</v>
      </c>
      <c r="E117" t="s">
        <v>2684</v>
      </c>
      <c r="F117">
        <v>2024</v>
      </c>
      <c r="G117">
        <v>0</v>
      </c>
      <c r="H117" t="s">
        <v>2026</v>
      </c>
    </row>
    <row r="118" spans="1:8" x14ac:dyDescent="0.3">
      <c r="A118" s="13" t="str">
        <f t="shared" si="1"/>
        <v>Scopus_117</v>
      </c>
      <c r="B118" t="s">
        <v>1707</v>
      </c>
      <c r="C118" t="s">
        <v>4442</v>
      </c>
      <c r="D118" t="s">
        <v>785</v>
      </c>
      <c r="E118" t="s">
        <v>2685</v>
      </c>
      <c r="F118">
        <v>2024</v>
      </c>
      <c r="G118">
        <v>0</v>
      </c>
      <c r="H118" t="s">
        <v>2028</v>
      </c>
    </row>
    <row r="119" spans="1:8" x14ac:dyDescent="0.3">
      <c r="A119" s="13" t="str">
        <f t="shared" si="1"/>
        <v>Scopus_118</v>
      </c>
      <c r="B119" t="s">
        <v>728</v>
      </c>
      <c r="C119" t="s">
        <v>4443</v>
      </c>
      <c r="D119" t="s">
        <v>3315</v>
      </c>
      <c r="E119" t="s">
        <v>2735</v>
      </c>
      <c r="F119">
        <v>2024</v>
      </c>
      <c r="G119">
        <v>0</v>
      </c>
      <c r="H119" t="s">
        <v>2087</v>
      </c>
    </row>
    <row r="120" spans="1:8" x14ac:dyDescent="0.3">
      <c r="A120" s="13" t="str">
        <f t="shared" si="1"/>
        <v>Scopus_119</v>
      </c>
      <c r="B120" t="s">
        <v>477</v>
      </c>
      <c r="C120" t="s">
        <v>4444</v>
      </c>
      <c r="D120" t="s">
        <v>3316</v>
      </c>
      <c r="E120" t="s">
        <v>2736</v>
      </c>
      <c r="F120">
        <v>2023</v>
      </c>
      <c r="G120">
        <v>0</v>
      </c>
      <c r="H120" t="s">
        <v>2088</v>
      </c>
    </row>
    <row r="121" spans="1:8" x14ac:dyDescent="0.3">
      <c r="A121" s="13" t="str">
        <f t="shared" si="1"/>
        <v>Scopus_120</v>
      </c>
      <c r="B121" t="s">
        <v>1731</v>
      </c>
      <c r="C121" t="s">
        <v>4445</v>
      </c>
      <c r="D121" t="s">
        <v>785</v>
      </c>
      <c r="E121" t="s">
        <v>2737</v>
      </c>
      <c r="F121">
        <v>2024</v>
      </c>
      <c r="G121">
        <v>0</v>
      </c>
      <c r="H121" t="s">
        <v>2089</v>
      </c>
    </row>
    <row r="122" spans="1:8" x14ac:dyDescent="0.3">
      <c r="A122" s="13" t="str">
        <f t="shared" si="1"/>
        <v>Scopus_121</v>
      </c>
      <c r="B122" t="s">
        <v>1255</v>
      </c>
      <c r="C122" t="s">
        <v>4446</v>
      </c>
      <c r="D122" t="s">
        <v>3317</v>
      </c>
      <c r="E122" t="s">
        <v>2738</v>
      </c>
      <c r="F122">
        <v>2024</v>
      </c>
      <c r="G122">
        <v>0</v>
      </c>
      <c r="H122" t="s">
        <v>2090</v>
      </c>
    </row>
    <row r="123" spans="1:8" x14ac:dyDescent="0.3">
      <c r="A123" s="13" t="str">
        <f t="shared" si="1"/>
        <v>Scopus_122</v>
      </c>
      <c r="B123" t="s">
        <v>1732</v>
      </c>
      <c r="C123" t="s">
        <v>4447</v>
      </c>
      <c r="D123" t="s">
        <v>3318</v>
      </c>
      <c r="E123" t="s">
        <v>2739</v>
      </c>
      <c r="F123">
        <v>2024</v>
      </c>
      <c r="G123">
        <v>0</v>
      </c>
      <c r="H123" t="s">
        <v>2091</v>
      </c>
    </row>
    <row r="124" spans="1:8" x14ac:dyDescent="0.3">
      <c r="A124" s="13" t="str">
        <f t="shared" si="1"/>
        <v>Scopus_123</v>
      </c>
      <c r="B124" t="s">
        <v>1733</v>
      </c>
      <c r="C124" t="s">
        <v>4448</v>
      </c>
      <c r="D124" t="s">
        <v>3319</v>
      </c>
      <c r="E124" t="s">
        <v>2740</v>
      </c>
      <c r="F124">
        <v>2023</v>
      </c>
      <c r="G124">
        <v>1</v>
      </c>
      <c r="H124" t="s">
        <v>2092</v>
      </c>
    </row>
    <row r="125" spans="1:8" x14ac:dyDescent="0.3">
      <c r="A125" s="13" t="str">
        <f t="shared" si="1"/>
        <v>Scopus_124</v>
      </c>
      <c r="B125" t="s">
        <v>1734</v>
      </c>
      <c r="C125" t="s">
        <v>4449</v>
      </c>
      <c r="D125" t="s">
        <v>3320</v>
      </c>
      <c r="E125" t="s">
        <v>2741</v>
      </c>
      <c r="F125">
        <v>2024</v>
      </c>
      <c r="G125">
        <v>0</v>
      </c>
      <c r="H125" t="s">
        <v>2093</v>
      </c>
    </row>
    <row r="126" spans="1:8" x14ac:dyDescent="0.3">
      <c r="A126" s="13" t="str">
        <f t="shared" si="1"/>
        <v>Scopus_125</v>
      </c>
      <c r="B126" t="s">
        <v>1735</v>
      </c>
      <c r="C126" t="s">
        <v>4450</v>
      </c>
      <c r="D126" t="s">
        <v>3321</v>
      </c>
      <c r="E126" t="s">
        <v>2742</v>
      </c>
      <c r="F126">
        <v>2024</v>
      </c>
      <c r="G126">
        <v>0</v>
      </c>
      <c r="H126" t="s">
        <v>2094</v>
      </c>
    </row>
    <row r="127" spans="1:8" x14ac:dyDescent="0.3">
      <c r="A127" s="13" t="str">
        <f t="shared" si="1"/>
        <v>Scopus_126</v>
      </c>
      <c r="B127" t="s">
        <v>542</v>
      </c>
      <c r="C127" t="s">
        <v>4451</v>
      </c>
      <c r="D127" t="s">
        <v>3322</v>
      </c>
      <c r="E127" t="s">
        <v>2743</v>
      </c>
      <c r="F127">
        <v>2024</v>
      </c>
      <c r="G127">
        <v>0</v>
      </c>
      <c r="H127" t="s">
        <v>2095</v>
      </c>
    </row>
    <row r="128" spans="1:8" x14ac:dyDescent="0.3">
      <c r="A128" s="13" t="str">
        <f t="shared" si="1"/>
        <v>Scopus_127</v>
      </c>
      <c r="B128" t="s">
        <v>453</v>
      </c>
      <c r="C128" t="s">
        <v>4452</v>
      </c>
      <c r="D128" t="s">
        <v>788</v>
      </c>
      <c r="E128" t="s">
        <v>2791</v>
      </c>
      <c r="F128">
        <v>2023</v>
      </c>
      <c r="G128">
        <v>7</v>
      </c>
      <c r="H128" t="s">
        <v>2148</v>
      </c>
    </row>
    <row r="129" spans="1:8" x14ac:dyDescent="0.3">
      <c r="A129" s="13" t="str">
        <f t="shared" si="1"/>
        <v>Scopus_128</v>
      </c>
      <c r="B129" t="s">
        <v>1709</v>
      </c>
      <c r="C129" t="s">
        <v>4453</v>
      </c>
      <c r="D129" t="s">
        <v>3268</v>
      </c>
      <c r="E129" t="s">
        <v>2689</v>
      </c>
      <c r="F129">
        <v>2024</v>
      </c>
      <c r="G129">
        <v>0</v>
      </c>
      <c r="H129" t="s">
        <v>2032</v>
      </c>
    </row>
    <row r="130" spans="1:8" x14ac:dyDescent="0.3">
      <c r="A130" s="13" t="str">
        <f t="shared" ref="A130:A193" si="2">"Scopus_" &amp; ROW()-1</f>
        <v>Scopus_129</v>
      </c>
      <c r="B130" t="s">
        <v>440</v>
      </c>
      <c r="C130" t="s">
        <v>4454</v>
      </c>
      <c r="D130" t="s">
        <v>3269</v>
      </c>
      <c r="E130" t="s">
        <v>2690</v>
      </c>
      <c r="F130">
        <v>2024</v>
      </c>
      <c r="G130">
        <v>0</v>
      </c>
      <c r="H130" t="s">
        <v>2033</v>
      </c>
    </row>
    <row r="131" spans="1:8" x14ac:dyDescent="0.3">
      <c r="A131" s="13" t="str">
        <f t="shared" si="2"/>
        <v>Scopus_130</v>
      </c>
      <c r="B131" t="s">
        <v>417</v>
      </c>
      <c r="C131" t="s">
        <v>4455</v>
      </c>
      <c r="D131" t="s">
        <v>3323</v>
      </c>
      <c r="E131" t="s">
        <v>2744</v>
      </c>
      <c r="F131">
        <v>2023</v>
      </c>
      <c r="G131">
        <v>0</v>
      </c>
      <c r="H131" t="s">
        <v>2096</v>
      </c>
    </row>
    <row r="132" spans="1:8" x14ac:dyDescent="0.3">
      <c r="A132" s="13" t="str">
        <f t="shared" si="2"/>
        <v>Scopus_131</v>
      </c>
      <c r="B132" t="s">
        <v>1736</v>
      </c>
      <c r="C132" t="s">
        <v>4456</v>
      </c>
      <c r="D132" t="s">
        <v>3324</v>
      </c>
      <c r="E132" t="s">
        <v>2745</v>
      </c>
      <c r="F132">
        <v>2023</v>
      </c>
      <c r="G132">
        <v>1</v>
      </c>
      <c r="H132" t="s">
        <v>2097</v>
      </c>
    </row>
    <row r="133" spans="1:8" x14ac:dyDescent="0.3">
      <c r="A133" s="13" t="str">
        <f t="shared" si="2"/>
        <v>Scopus_132</v>
      </c>
      <c r="B133" t="s">
        <v>690</v>
      </c>
      <c r="C133" t="s">
        <v>4457</v>
      </c>
      <c r="D133" t="s">
        <v>3325</v>
      </c>
      <c r="E133" t="s">
        <v>2746</v>
      </c>
      <c r="F133">
        <v>2023</v>
      </c>
      <c r="G133">
        <v>4</v>
      </c>
      <c r="H133" t="s">
        <v>2098</v>
      </c>
    </row>
    <row r="134" spans="1:8" x14ac:dyDescent="0.3">
      <c r="A134" s="13" t="str">
        <f t="shared" si="2"/>
        <v>Scopus_133</v>
      </c>
      <c r="B134" t="s">
        <v>1737</v>
      </c>
      <c r="C134" t="s">
        <v>4458</v>
      </c>
      <c r="D134" t="s">
        <v>3326</v>
      </c>
      <c r="E134" t="s">
        <v>2747</v>
      </c>
      <c r="F134">
        <v>2024</v>
      </c>
      <c r="G134">
        <v>0</v>
      </c>
      <c r="H134" t="s">
        <v>2099</v>
      </c>
    </row>
    <row r="135" spans="1:8" x14ac:dyDescent="0.3">
      <c r="A135" s="13" t="str">
        <f t="shared" si="2"/>
        <v>Scopus_134</v>
      </c>
      <c r="B135" t="s">
        <v>1758</v>
      </c>
      <c r="C135" t="s">
        <v>4459</v>
      </c>
      <c r="D135" t="s">
        <v>3369</v>
      </c>
      <c r="E135" t="s">
        <v>2794</v>
      </c>
      <c r="F135">
        <v>2023</v>
      </c>
      <c r="G135">
        <v>0</v>
      </c>
      <c r="H135" t="s">
        <v>2152</v>
      </c>
    </row>
    <row r="136" spans="1:8" x14ac:dyDescent="0.3">
      <c r="A136" s="13" t="str">
        <f t="shared" si="2"/>
        <v>Scopus_135</v>
      </c>
      <c r="B136" t="s">
        <v>1711</v>
      </c>
      <c r="C136" t="s">
        <v>4460</v>
      </c>
      <c r="D136" t="s">
        <v>3271</v>
      </c>
      <c r="E136" t="s">
        <v>2692</v>
      </c>
      <c r="F136">
        <v>2024</v>
      </c>
      <c r="G136">
        <v>2</v>
      </c>
      <c r="H136" t="s">
        <v>2035</v>
      </c>
    </row>
    <row r="137" spans="1:8" x14ac:dyDescent="0.3">
      <c r="A137" s="13" t="str">
        <f t="shared" si="2"/>
        <v>Scopus_136</v>
      </c>
      <c r="B137" t="s">
        <v>423</v>
      </c>
      <c r="C137" t="s">
        <v>4461</v>
      </c>
      <c r="D137" t="s">
        <v>3371</v>
      </c>
      <c r="E137" t="s">
        <v>5003</v>
      </c>
      <c r="F137">
        <v>2023</v>
      </c>
      <c r="G137">
        <v>0</v>
      </c>
      <c r="H137" t="s">
        <v>2156</v>
      </c>
    </row>
    <row r="138" spans="1:8" x14ac:dyDescent="0.3">
      <c r="A138" s="13" t="str">
        <f t="shared" si="2"/>
        <v>Scopus_137</v>
      </c>
      <c r="B138" t="s">
        <v>769</v>
      </c>
      <c r="C138" t="s">
        <v>4462</v>
      </c>
      <c r="D138" t="s">
        <v>3327</v>
      </c>
      <c r="E138" t="s">
        <v>5004</v>
      </c>
      <c r="F138">
        <v>2023</v>
      </c>
      <c r="G138">
        <v>9</v>
      </c>
      <c r="H138" t="s">
        <v>2100</v>
      </c>
    </row>
    <row r="139" spans="1:8" x14ac:dyDescent="0.3">
      <c r="A139" s="13" t="str">
        <f t="shared" si="2"/>
        <v>Scopus_138</v>
      </c>
      <c r="B139" t="s">
        <v>1738</v>
      </c>
      <c r="C139" t="s">
        <v>4463</v>
      </c>
      <c r="D139" t="s">
        <v>785</v>
      </c>
      <c r="E139" t="s">
        <v>2748</v>
      </c>
      <c r="F139">
        <v>2024</v>
      </c>
      <c r="G139">
        <v>0</v>
      </c>
      <c r="H139" t="s">
        <v>2101</v>
      </c>
    </row>
    <row r="140" spans="1:8" x14ac:dyDescent="0.3">
      <c r="A140" s="13" t="str">
        <f t="shared" si="2"/>
        <v>Scopus_139</v>
      </c>
      <c r="B140" t="s">
        <v>572</v>
      </c>
      <c r="C140" t="s">
        <v>4464</v>
      </c>
      <c r="D140" t="s">
        <v>3373</v>
      </c>
      <c r="E140" t="s">
        <v>2798</v>
      </c>
      <c r="F140">
        <v>2023</v>
      </c>
      <c r="G140">
        <v>0</v>
      </c>
      <c r="H140" t="s">
        <v>2159</v>
      </c>
    </row>
    <row r="141" spans="1:8" x14ac:dyDescent="0.3">
      <c r="A141" s="13" t="str">
        <f t="shared" si="2"/>
        <v>Scopus_140</v>
      </c>
      <c r="B141" t="s">
        <v>1713</v>
      </c>
      <c r="C141" t="s">
        <v>4465</v>
      </c>
      <c r="D141" t="s">
        <v>3275</v>
      </c>
      <c r="E141" t="s">
        <v>2696</v>
      </c>
      <c r="F141">
        <v>2024</v>
      </c>
      <c r="G141">
        <v>0</v>
      </c>
      <c r="H141" t="s">
        <v>2039</v>
      </c>
    </row>
    <row r="142" spans="1:8" x14ac:dyDescent="0.3">
      <c r="A142" s="13" t="str">
        <f t="shared" si="2"/>
        <v>Scopus_141</v>
      </c>
      <c r="B142" t="s">
        <v>1739</v>
      </c>
      <c r="C142" t="s">
        <v>4466</v>
      </c>
      <c r="D142" t="s">
        <v>3328</v>
      </c>
      <c r="E142" t="s">
        <v>5005</v>
      </c>
      <c r="F142">
        <v>2024</v>
      </c>
      <c r="G142">
        <v>1</v>
      </c>
      <c r="H142" t="s">
        <v>2102</v>
      </c>
    </row>
    <row r="143" spans="1:8" x14ac:dyDescent="0.3">
      <c r="A143" s="13" t="str">
        <f t="shared" si="2"/>
        <v>Scopus_142</v>
      </c>
      <c r="B143" t="s">
        <v>396</v>
      </c>
      <c r="C143" t="s">
        <v>4467</v>
      </c>
      <c r="D143" t="s">
        <v>3329</v>
      </c>
      <c r="E143" t="s">
        <v>2749</v>
      </c>
      <c r="F143">
        <v>2024</v>
      </c>
      <c r="G143">
        <v>1</v>
      </c>
      <c r="H143" t="s">
        <v>2103</v>
      </c>
    </row>
    <row r="144" spans="1:8" x14ac:dyDescent="0.3">
      <c r="A144" s="13" t="str">
        <f t="shared" si="2"/>
        <v>Scopus_143</v>
      </c>
      <c r="B144" t="s">
        <v>433</v>
      </c>
      <c r="C144" t="s">
        <v>4468</v>
      </c>
      <c r="D144" t="s">
        <v>785</v>
      </c>
      <c r="E144" t="s">
        <v>2750</v>
      </c>
      <c r="F144">
        <v>2023</v>
      </c>
      <c r="G144">
        <v>0</v>
      </c>
      <c r="H144" t="s">
        <v>2104</v>
      </c>
    </row>
    <row r="145" spans="1:8" x14ac:dyDescent="0.3">
      <c r="A145" s="13" t="str">
        <f t="shared" si="2"/>
        <v>Scopus_144</v>
      </c>
      <c r="B145" t="s">
        <v>568</v>
      </c>
      <c r="C145" t="s">
        <v>4469</v>
      </c>
      <c r="D145" t="s">
        <v>3376</v>
      </c>
      <c r="E145" t="s">
        <v>2803</v>
      </c>
      <c r="F145">
        <v>2023</v>
      </c>
      <c r="G145">
        <v>4</v>
      </c>
      <c r="H145" t="s">
        <v>2164</v>
      </c>
    </row>
    <row r="146" spans="1:8" x14ac:dyDescent="0.3">
      <c r="A146" s="13" t="str">
        <f t="shared" si="2"/>
        <v>Scopus_145</v>
      </c>
      <c r="B146" t="s">
        <v>1281</v>
      </c>
      <c r="C146" t="s">
        <v>4470</v>
      </c>
      <c r="D146" t="s">
        <v>3330</v>
      </c>
      <c r="E146" t="s">
        <v>2751</v>
      </c>
      <c r="F146">
        <v>2024</v>
      </c>
      <c r="G146">
        <v>0</v>
      </c>
      <c r="H146" t="s">
        <v>2105</v>
      </c>
    </row>
    <row r="147" spans="1:8" x14ac:dyDescent="0.3">
      <c r="A147" s="13" t="str">
        <f t="shared" si="2"/>
        <v>Scopus_146</v>
      </c>
      <c r="B147" t="s">
        <v>1302</v>
      </c>
      <c r="C147" t="s">
        <v>4471</v>
      </c>
      <c r="D147" t="s">
        <v>3278</v>
      </c>
      <c r="E147" t="s">
        <v>2698</v>
      </c>
      <c r="F147">
        <v>2024</v>
      </c>
      <c r="G147">
        <v>0</v>
      </c>
      <c r="H147" t="s">
        <v>2042</v>
      </c>
    </row>
    <row r="148" spans="1:8" x14ac:dyDescent="0.3">
      <c r="A148" s="13" t="str">
        <f t="shared" si="2"/>
        <v>Scopus_147</v>
      </c>
      <c r="B148" t="s">
        <v>1256</v>
      </c>
      <c r="C148" t="s">
        <v>4472</v>
      </c>
      <c r="D148" t="s">
        <v>3331</v>
      </c>
      <c r="E148" t="s">
        <v>2752</v>
      </c>
      <c r="F148">
        <v>2024</v>
      </c>
      <c r="G148">
        <v>1</v>
      </c>
      <c r="H148" t="s">
        <v>2106</v>
      </c>
    </row>
    <row r="149" spans="1:8" x14ac:dyDescent="0.3">
      <c r="A149" s="13" t="str">
        <f t="shared" si="2"/>
        <v>Scopus_148</v>
      </c>
      <c r="B149" t="s">
        <v>1740</v>
      </c>
      <c r="C149" t="s">
        <v>4473</v>
      </c>
      <c r="D149" t="s">
        <v>3332</v>
      </c>
      <c r="E149" t="s">
        <v>2753</v>
      </c>
      <c r="F149">
        <v>2024</v>
      </c>
      <c r="G149">
        <v>0</v>
      </c>
      <c r="H149" t="s">
        <v>2107</v>
      </c>
    </row>
    <row r="150" spans="1:8" x14ac:dyDescent="0.3">
      <c r="A150" s="13" t="str">
        <f t="shared" si="2"/>
        <v>Scopus_149</v>
      </c>
      <c r="B150" t="s">
        <v>1741</v>
      </c>
      <c r="C150" t="s">
        <v>4474</v>
      </c>
      <c r="D150" t="s">
        <v>3333</v>
      </c>
      <c r="E150" t="s">
        <v>2754</v>
      </c>
      <c r="F150">
        <v>2024</v>
      </c>
      <c r="G150">
        <v>1</v>
      </c>
      <c r="H150" t="s">
        <v>2108</v>
      </c>
    </row>
    <row r="151" spans="1:8" x14ac:dyDescent="0.3">
      <c r="A151" s="13" t="str">
        <f t="shared" si="2"/>
        <v>Scopus_150</v>
      </c>
      <c r="B151" t="s">
        <v>1313</v>
      </c>
      <c r="C151" t="s">
        <v>4475</v>
      </c>
      <c r="D151" t="s">
        <v>3283</v>
      </c>
      <c r="E151" t="s">
        <v>2703</v>
      </c>
      <c r="F151">
        <v>2024</v>
      </c>
      <c r="G151">
        <v>0</v>
      </c>
      <c r="H151" t="s">
        <v>2047</v>
      </c>
    </row>
    <row r="152" spans="1:8" x14ac:dyDescent="0.3">
      <c r="A152" s="13" t="str">
        <f t="shared" si="2"/>
        <v>Scopus_151</v>
      </c>
      <c r="B152" t="s">
        <v>747</v>
      </c>
      <c r="C152" t="s">
        <v>4476</v>
      </c>
      <c r="D152" t="s">
        <v>785</v>
      </c>
      <c r="E152" t="s">
        <v>5006</v>
      </c>
      <c r="F152">
        <v>2023</v>
      </c>
      <c r="G152">
        <v>21</v>
      </c>
      <c r="H152" t="s">
        <v>2166</v>
      </c>
    </row>
    <row r="153" spans="1:8" x14ac:dyDescent="0.3">
      <c r="A153" s="13" t="str">
        <f t="shared" si="2"/>
        <v>Scopus_152</v>
      </c>
      <c r="B153" t="s">
        <v>669</v>
      </c>
      <c r="C153" t="s">
        <v>4477</v>
      </c>
      <c r="D153" t="s">
        <v>785</v>
      </c>
      <c r="E153" t="s">
        <v>2755</v>
      </c>
      <c r="F153">
        <v>2023</v>
      </c>
      <c r="G153">
        <v>6</v>
      </c>
      <c r="H153" t="s">
        <v>2109</v>
      </c>
    </row>
    <row r="154" spans="1:8" x14ac:dyDescent="0.3">
      <c r="A154" s="13" t="str">
        <f t="shared" si="2"/>
        <v>Scopus_153</v>
      </c>
      <c r="B154" t="s">
        <v>638</v>
      </c>
      <c r="C154" t="s">
        <v>4478</v>
      </c>
      <c r="D154" t="s">
        <v>3380</v>
      </c>
      <c r="E154" t="s">
        <v>2808</v>
      </c>
      <c r="F154">
        <v>2023</v>
      </c>
      <c r="G154">
        <v>11</v>
      </c>
      <c r="H154" t="s">
        <v>2170</v>
      </c>
    </row>
    <row r="155" spans="1:8" x14ac:dyDescent="0.3">
      <c r="A155" s="13" t="str">
        <f t="shared" si="2"/>
        <v>Scopus_154</v>
      </c>
      <c r="B155" t="s">
        <v>407</v>
      </c>
      <c r="C155" t="s">
        <v>4479</v>
      </c>
      <c r="D155" t="s">
        <v>783</v>
      </c>
      <c r="E155" t="s">
        <v>2756</v>
      </c>
      <c r="F155">
        <v>2023</v>
      </c>
      <c r="G155">
        <v>2</v>
      </c>
      <c r="H155" t="s">
        <v>2110</v>
      </c>
    </row>
    <row r="156" spans="1:8" x14ac:dyDescent="0.3">
      <c r="A156" s="13" t="str">
        <f t="shared" si="2"/>
        <v>Scopus_155</v>
      </c>
      <c r="B156" t="s">
        <v>1719</v>
      </c>
      <c r="C156" t="s">
        <v>4480</v>
      </c>
      <c r="D156" t="s">
        <v>785</v>
      </c>
      <c r="E156" t="s">
        <v>2706</v>
      </c>
      <c r="F156">
        <v>2024</v>
      </c>
      <c r="G156">
        <v>0</v>
      </c>
      <c r="H156" t="s">
        <v>2050</v>
      </c>
    </row>
    <row r="157" spans="1:8" x14ac:dyDescent="0.3">
      <c r="A157" s="13" t="str">
        <f t="shared" si="2"/>
        <v>Scopus_156</v>
      </c>
      <c r="B157" t="s">
        <v>1279</v>
      </c>
      <c r="C157" t="s">
        <v>4481</v>
      </c>
      <c r="D157" t="s">
        <v>3285</v>
      </c>
      <c r="E157" t="s">
        <v>2707</v>
      </c>
      <c r="F157">
        <v>2024</v>
      </c>
      <c r="G157">
        <v>0</v>
      </c>
      <c r="H157" t="s">
        <v>2052</v>
      </c>
    </row>
    <row r="158" spans="1:8" x14ac:dyDescent="0.3">
      <c r="A158" s="13" t="str">
        <f t="shared" si="2"/>
        <v>Scopus_157</v>
      </c>
      <c r="B158" t="s">
        <v>1742</v>
      </c>
      <c r="C158" t="s">
        <v>4482</v>
      </c>
      <c r="D158" t="s">
        <v>3334</v>
      </c>
      <c r="E158" t="s">
        <v>2757</v>
      </c>
      <c r="F158">
        <v>2023</v>
      </c>
      <c r="G158">
        <v>6</v>
      </c>
      <c r="H158" t="s">
        <v>2111</v>
      </c>
    </row>
    <row r="159" spans="1:8" x14ac:dyDescent="0.3">
      <c r="A159" s="13" t="str">
        <f t="shared" si="2"/>
        <v>Scopus_158</v>
      </c>
      <c r="B159" t="s">
        <v>1743</v>
      </c>
      <c r="C159" t="s">
        <v>4483</v>
      </c>
      <c r="D159" t="s">
        <v>3335</v>
      </c>
      <c r="E159" t="s">
        <v>2758</v>
      </c>
      <c r="F159">
        <v>2023</v>
      </c>
      <c r="G159">
        <v>2</v>
      </c>
      <c r="H159" t="s">
        <v>2112</v>
      </c>
    </row>
    <row r="160" spans="1:8" x14ac:dyDescent="0.3">
      <c r="A160" s="13" t="str">
        <f t="shared" si="2"/>
        <v>Scopus_159</v>
      </c>
      <c r="B160" t="s">
        <v>705</v>
      </c>
      <c r="C160" t="s">
        <v>4484</v>
      </c>
      <c r="D160" t="s">
        <v>3286</v>
      </c>
      <c r="E160" t="s">
        <v>5007</v>
      </c>
      <c r="F160">
        <v>2024</v>
      </c>
      <c r="G160">
        <v>0</v>
      </c>
      <c r="H160" t="s">
        <v>2053</v>
      </c>
    </row>
    <row r="161" spans="1:8" x14ac:dyDescent="0.3">
      <c r="A161" s="13" t="str">
        <f t="shared" si="2"/>
        <v>Scopus_160</v>
      </c>
      <c r="B161" t="s">
        <v>1720</v>
      </c>
      <c r="C161" t="s">
        <v>4485</v>
      </c>
      <c r="D161" t="s">
        <v>3288</v>
      </c>
      <c r="E161" t="s">
        <v>2708</v>
      </c>
      <c r="F161">
        <v>2024</v>
      </c>
      <c r="G161">
        <v>0</v>
      </c>
      <c r="H161" t="s">
        <v>2055</v>
      </c>
    </row>
    <row r="162" spans="1:8" x14ac:dyDescent="0.3">
      <c r="A162" s="13" t="str">
        <f t="shared" si="2"/>
        <v>Scopus_161</v>
      </c>
      <c r="B162" t="s">
        <v>1251</v>
      </c>
      <c r="C162" t="s">
        <v>4486</v>
      </c>
      <c r="D162" t="s">
        <v>3336</v>
      </c>
      <c r="E162" t="s">
        <v>2759</v>
      </c>
      <c r="F162">
        <v>2024</v>
      </c>
      <c r="G162">
        <v>0</v>
      </c>
      <c r="H162" t="s">
        <v>2113</v>
      </c>
    </row>
    <row r="163" spans="1:8" x14ac:dyDescent="0.3">
      <c r="A163" s="13" t="str">
        <f t="shared" si="2"/>
        <v>Scopus_162</v>
      </c>
      <c r="B163" t="s">
        <v>397</v>
      </c>
      <c r="C163" t="s">
        <v>4487</v>
      </c>
      <c r="D163" t="s">
        <v>781</v>
      </c>
      <c r="E163" t="s">
        <v>2760</v>
      </c>
      <c r="F163">
        <v>2024</v>
      </c>
      <c r="G163">
        <v>4</v>
      </c>
      <c r="H163" t="s">
        <v>2114</v>
      </c>
    </row>
    <row r="164" spans="1:8" x14ac:dyDescent="0.3">
      <c r="A164" s="13" t="str">
        <f t="shared" si="2"/>
        <v>Scopus_163</v>
      </c>
      <c r="B164" t="s">
        <v>1722</v>
      </c>
      <c r="C164" t="s">
        <v>4488</v>
      </c>
      <c r="D164" t="s">
        <v>3290</v>
      </c>
      <c r="E164" t="s">
        <v>2710</v>
      </c>
      <c r="F164">
        <v>2024</v>
      </c>
      <c r="G164">
        <v>0</v>
      </c>
      <c r="H164" t="s">
        <v>2057</v>
      </c>
    </row>
    <row r="165" spans="1:8" x14ac:dyDescent="0.3">
      <c r="A165" s="13" t="str">
        <f t="shared" si="2"/>
        <v>Scopus_164</v>
      </c>
      <c r="B165" t="s">
        <v>1723</v>
      </c>
      <c r="C165" t="s">
        <v>4489</v>
      </c>
      <c r="D165" t="s">
        <v>3291</v>
      </c>
      <c r="E165" t="s">
        <v>2711</v>
      </c>
      <c r="F165">
        <v>2024</v>
      </c>
      <c r="G165">
        <v>0</v>
      </c>
      <c r="H165" t="s">
        <v>2058</v>
      </c>
    </row>
    <row r="166" spans="1:8" x14ac:dyDescent="0.3">
      <c r="A166" s="13" t="str">
        <f t="shared" si="2"/>
        <v>Scopus_165</v>
      </c>
      <c r="B166" t="s">
        <v>1744</v>
      </c>
      <c r="C166" t="s">
        <v>4490</v>
      </c>
      <c r="D166" t="s">
        <v>3337</v>
      </c>
      <c r="E166" t="s">
        <v>2761</v>
      </c>
      <c r="F166">
        <v>2024</v>
      </c>
      <c r="G166">
        <v>0</v>
      </c>
      <c r="H166" t="s">
        <v>2115</v>
      </c>
    </row>
    <row r="167" spans="1:8" x14ac:dyDescent="0.3">
      <c r="A167" s="13" t="str">
        <f t="shared" si="2"/>
        <v>Scopus_166</v>
      </c>
      <c r="B167" t="s">
        <v>592</v>
      </c>
      <c r="C167" t="s">
        <v>4491</v>
      </c>
      <c r="D167" t="s">
        <v>3296</v>
      </c>
      <c r="E167" t="s">
        <v>5008</v>
      </c>
      <c r="F167">
        <v>2024</v>
      </c>
      <c r="G167">
        <v>0</v>
      </c>
      <c r="H167" t="s">
        <v>2063</v>
      </c>
    </row>
    <row r="168" spans="1:8" x14ac:dyDescent="0.3">
      <c r="A168" s="13" t="str">
        <f t="shared" si="2"/>
        <v>Scopus_167</v>
      </c>
      <c r="B168" t="s">
        <v>565</v>
      </c>
      <c r="C168" t="s">
        <v>4492</v>
      </c>
      <c r="D168" t="s">
        <v>3338</v>
      </c>
      <c r="E168" t="s">
        <v>2762</v>
      </c>
      <c r="F168">
        <v>2024</v>
      </c>
      <c r="G168">
        <v>0</v>
      </c>
      <c r="H168" t="s">
        <v>2116</v>
      </c>
    </row>
    <row r="169" spans="1:8" x14ac:dyDescent="0.3">
      <c r="A169" s="13" t="str">
        <f t="shared" si="2"/>
        <v>Scopus_168</v>
      </c>
      <c r="B169" t="s">
        <v>517</v>
      </c>
      <c r="C169" t="s">
        <v>4493</v>
      </c>
      <c r="D169" t="s">
        <v>3339</v>
      </c>
      <c r="E169" t="s">
        <v>2763</v>
      </c>
      <c r="F169">
        <v>2023</v>
      </c>
      <c r="G169">
        <v>0</v>
      </c>
      <c r="H169" t="s">
        <v>2117</v>
      </c>
    </row>
    <row r="170" spans="1:8" x14ac:dyDescent="0.3">
      <c r="A170" s="13" t="str">
        <f t="shared" si="2"/>
        <v>Scopus_169</v>
      </c>
      <c r="B170" t="s">
        <v>553</v>
      </c>
      <c r="C170" t="s">
        <v>4494</v>
      </c>
      <c r="D170" t="s">
        <v>798</v>
      </c>
      <c r="E170" t="s">
        <v>2764</v>
      </c>
      <c r="F170">
        <v>2024</v>
      </c>
      <c r="G170">
        <v>1</v>
      </c>
      <c r="H170" t="s">
        <v>2118</v>
      </c>
    </row>
    <row r="171" spans="1:8" x14ac:dyDescent="0.3">
      <c r="A171" s="13" t="str">
        <f t="shared" si="2"/>
        <v>Scopus_170</v>
      </c>
      <c r="B171" t="s">
        <v>1311</v>
      </c>
      <c r="C171" t="s">
        <v>4495</v>
      </c>
      <c r="D171" t="s">
        <v>785</v>
      </c>
      <c r="E171" t="s">
        <v>2717</v>
      </c>
      <c r="F171">
        <v>2024</v>
      </c>
      <c r="G171">
        <v>0</v>
      </c>
      <c r="H171" t="s">
        <v>2065</v>
      </c>
    </row>
    <row r="172" spans="1:8" x14ac:dyDescent="0.3">
      <c r="A172" s="13" t="str">
        <f t="shared" si="2"/>
        <v>Scopus_171</v>
      </c>
      <c r="B172" t="s">
        <v>404</v>
      </c>
      <c r="C172" t="s">
        <v>4496</v>
      </c>
      <c r="D172" t="s">
        <v>3340</v>
      </c>
      <c r="E172" t="s">
        <v>2765</v>
      </c>
      <c r="F172">
        <v>2023</v>
      </c>
      <c r="G172">
        <v>2</v>
      </c>
      <c r="H172" t="s">
        <v>2119</v>
      </c>
    </row>
    <row r="173" spans="1:8" x14ac:dyDescent="0.3">
      <c r="A173" s="13" t="str">
        <f t="shared" si="2"/>
        <v>Scopus_172</v>
      </c>
      <c r="B173" t="s">
        <v>507</v>
      </c>
      <c r="C173" t="s">
        <v>4497</v>
      </c>
      <c r="D173" t="s">
        <v>3385</v>
      </c>
      <c r="E173" t="s">
        <v>2813</v>
      </c>
      <c r="F173">
        <v>2023</v>
      </c>
      <c r="G173">
        <v>0</v>
      </c>
      <c r="H173" t="s">
        <v>2176</v>
      </c>
    </row>
    <row r="174" spans="1:8" x14ac:dyDescent="0.3">
      <c r="A174" s="13" t="str">
        <f t="shared" si="2"/>
        <v>Scopus_173</v>
      </c>
      <c r="B174" t="s">
        <v>613</v>
      </c>
      <c r="C174" t="s">
        <v>4498</v>
      </c>
      <c r="D174" t="s">
        <v>803</v>
      </c>
      <c r="E174" t="s">
        <v>5009</v>
      </c>
      <c r="F174">
        <v>2023</v>
      </c>
      <c r="G174">
        <v>0</v>
      </c>
      <c r="H174" t="s">
        <v>2177</v>
      </c>
    </row>
    <row r="175" spans="1:8" x14ac:dyDescent="0.3">
      <c r="A175" s="13" t="str">
        <f t="shared" si="2"/>
        <v>Scopus_174</v>
      </c>
      <c r="B175" t="s">
        <v>1725</v>
      </c>
      <c r="C175" t="s">
        <v>4499</v>
      </c>
      <c r="D175" t="s">
        <v>785</v>
      </c>
      <c r="E175" t="s">
        <v>2719</v>
      </c>
      <c r="F175">
        <v>2024</v>
      </c>
      <c r="G175">
        <v>1</v>
      </c>
      <c r="H175" t="s">
        <v>2067</v>
      </c>
    </row>
    <row r="176" spans="1:8" x14ac:dyDescent="0.3">
      <c r="A176" s="13" t="str">
        <f t="shared" si="2"/>
        <v>Scopus_175</v>
      </c>
      <c r="B176" t="s">
        <v>580</v>
      </c>
      <c r="C176" t="s">
        <v>4500</v>
      </c>
      <c r="D176" t="s">
        <v>3341</v>
      </c>
      <c r="E176" t="s">
        <v>2766</v>
      </c>
      <c r="F176">
        <v>2023</v>
      </c>
      <c r="G176">
        <v>2</v>
      </c>
      <c r="H176" t="s">
        <v>2120</v>
      </c>
    </row>
    <row r="177" spans="1:8" x14ac:dyDescent="0.3">
      <c r="A177" s="13" t="str">
        <f t="shared" si="2"/>
        <v>Scopus_176</v>
      </c>
      <c r="B177" t="s">
        <v>737</v>
      </c>
      <c r="C177" t="s">
        <v>4501</v>
      </c>
      <c r="D177" t="s">
        <v>3342</v>
      </c>
      <c r="E177" t="s">
        <v>5010</v>
      </c>
      <c r="F177">
        <v>2023</v>
      </c>
      <c r="G177">
        <v>0</v>
      </c>
      <c r="H177" t="s">
        <v>2121</v>
      </c>
    </row>
    <row r="178" spans="1:8" x14ac:dyDescent="0.3">
      <c r="A178" s="13" t="str">
        <f t="shared" si="2"/>
        <v>Scopus_177</v>
      </c>
      <c r="B178" t="s">
        <v>1766</v>
      </c>
      <c r="C178" t="s">
        <v>4502</v>
      </c>
      <c r="D178" t="s">
        <v>3386</v>
      </c>
      <c r="E178" t="s">
        <v>2814</v>
      </c>
      <c r="F178">
        <v>2023</v>
      </c>
      <c r="G178">
        <v>4</v>
      </c>
      <c r="H178" t="s">
        <v>2178</v>
      </c>
    </row>
    <row r="179" spans="1:8" x14ac:dyDescent="0.3">
      <c r="A179" s="13" t="str">
        <f t="shared" si="2"/>
        <v>Scopus_178</v>
      </c>
      <c r="B179" t="s">
        <v>546</v>
      </c>
      <c r="C179" t="s">
        <v>4503</v>
      </c>
      <c r="D179" t="s">
        <v>3343</v>
      </c>
      <c r="E179" t="s">
        <v>2767</v>
      </c>
      <c r="F179">
        <v>2024</v>
      </c>
      <c r="G179">
        <v>0</v>
      </c>
      <c r="H179" t="s">
        <v>2122</v>
      </c>
    </row>
    <row r="180" spans="1:8" x14ac:dyDescent="0.3">
      <c r="A180" s="13" t="str">
        <f t="shared" si="2"/>
        <v>Scopus_179</v>
      </c>
      <c r="B180" t="s">
        <v>707</v>
      </c>
      <c r="C180" t="s">
        <v>4504</v>
      </c>
      <c r="D180" t="s">
        <v>3388</v>
      </c>
      <c r="E180" t="s">
        <v>2818</v>
      </c>
      <c r="F180">
        <v>2023</v>
      </c>
      <c r="G180">
        <v>4</v>
      </c>
      <c r="H180" t="s">
        <v>2182</v>
      </c>
    </row>
    <row r="181" spans="1:8" x14ac:dyDescent="0.3">
      <c r="A181" s="13" t="str">
        <f t="shared" si="2"/>
        <v>Scopus_180</v>
      </c>
      <c r="B181" t="s">
        <v>400</v>
      </c>
      <c r="C181" t="s">
        <v>4505</v>
      </c>
      <c r="D181" t="s">
        <v>3344</v>
      </c>
      <c r="E181" t="s">
        <v>2768</v>
      </c>
      <c r="F181">
        <v>2024</v>
      </c>
      <c r="G181">
        <v>2</v>
      </c>
      <c r="H181" t="s">
        <v>2123</v>
      </c>
    </row>
    <row r="182" spans="1:8" x14ac:dyDescent="0.3">
      <c r="A182" s="13" t="str">
        <f t="shared" si="2"/>
        <v>Scopus_181</v>
      </c>
      <c r="B182" t="s">
        <v>1745</v>
      </c>
      <c r="C182" t="s">
        <v>4506</v>
      </c>
      <c r="D182" t="s">
        <v>3345</v>
      </c>
      <c r="E182" t="s">
        <v>2769</v>
      </c>
      <c r="F182">
        <v>2024</v>
      </c>
      <c r="G182">
        <v>1</v>
      </c>
      <c r="H182" t="s">
        <v>2124</v>
      </c>
    </row>
    <row r="183" spans="1:8" x14ac:dyDescent="0.3">
      <c r="A183" s="13" t="str">
        <f t="shared" si="2"/>
        <v>Scopus_182</v>
      </c>
      <c r="B183" t="s">
        <v>1746</v>
      </c>
      <c r="C183" t="s">
        <v>4507</v>
      </c>
      <c r="D183" t="s">
        <v>3346</v>
      </c>
      <c r="E183" t="s">
        <v>2770</v>
      </c>
      <c r="F183">
        <v>2024</v>
      </c>
      <c r="G183">
        <v>0</v>
      </c>
      <c r="H183" t="s">
        <v>2125</v>
      </c>
    </row>
    <row r="184" spans="1:8" x14ac:dyDescent="0.3">
      <c r="A184" s="13" t="str">
        <f t="shared" si="2"/>
        <v>Scopus_183</v>
      </c>
      <c r="B184" t="s">
        <v>1747</v>
      </c>
      <c r="C184" t="s">
        <v>4508</v>
      </c>
      <c r="D184" t="s">
        <v>3347</v>
      </c>
      <c r="E184" t="s">
        <v>2771</v>
      </c>
      <c r="F184">
        <v>2024</v>
      </c>
      <c r="G184">
        <v>0</v>
      </c>
      <c r="H184" t="s">
        <v>2126</v>
      </c>
    </row>
    <row r="185" spans="1:8" x14ac:dyDescent="0.3">
      <c r="A185" s="13" t="str">
        <f t="shared" si="2"/>
        <v>Scopus_184</v>
      </c>
      <c r="B185" t="s">
        <v>688</v>
      </c>
      <c r="C185" t="s">
        <v>4509</v>
      </c>
      <c r="D185" t="s">
        <v>3390</v>
      </c>
      <c r="E185" t="s">
        <v>5011</v>
      </c>
      <c r="F185">
        <v>2023</v>
      </c>
      <c r="G185">
        <v>0</v>
      </c>
      <c r="H185" t="s">
        <v>2185</v>
      </c>
    </row>
    <row r="186" spans="1:8" x14ac:dyDescent="0.3">
      <c r="A186" s="13" t="str">
        <f t="shared" si="2"/>
        <v>Scopus_185</v>
      </c>
      <c r="B186" t="s">
        <v>1748</v>
      </c>
      <c r="C186" t="s">
        <v>4510</v>
      </c>
      <c r="D186" t="s">
        <v>3348</v>
      </c>
      <c r="E186" t="s">
        <v>2772</v>
      </c>
      <c r="F186">
        <v>2023</v>
      </c>
      <c r="G186">
        <v>19</v>
      </c>
      <c r="H186" t="s">
        <v>2127</v>
      </c>
    </row>
    <row r="187" spans="1:8" x14ac:dyDescent="0.3">
      <c r="A187" s="13" t="str">
        <f t="shared" si="2"/>
        <v>Scopus_186</v>
      </c>
      <c r="B187" t="s">
        <v>1749</v>
      </c>
      <c r="C187" t="s">
        <v>4511</v>
      </c>
      <c r="D187" t="s">
        <v>3349</v>
      </c>
      <c r="E187" t="s">
        <v>2773</v>
      </c>
      <c r="F187">
        <v>2023</v>
      </c>
      <c r="G187">
        <v>3</v>
      </c>
      <c r="H187" t="s">
        <v>2128</v>
      </c>
    </row>
    <row r="188" spans="1:8" x14ac:dyDescent="0.3">
      <c r="A188" s="13" t="str">
        <f t="shared" si="2"/>
        <v>Scopus_187</v>
      </c>
      <c r="B188" t="s">
        <v>1726</v>
      </c>
      <c r="C188" t="s">
        <v>4512</v>
      </c>
      <c r="D188" t="s">
        <v>3302</v>
      </c>
      <c r="E188" t="s">
        <v>2722</v>
      </c>
      <c r="F188">
        <v>2024</v>
      </c>
      <c r="G188">
        <v>0</v>
      </c>
      <c r="H188" t="s">
        <v>2071</v>
      </c>
    </row>
    <row r="189" spans="1:8" x14ac:dyDescent="0.3">
      <c r="A189" s="13" t="str">
        <f t="shared" si="2"/>
        <v>Scopus_188</v>
      </c>
      <c r="B189" t="s">
        <v>1750</v>
      </c>
      <c r="C189" t="s">
        <v>4489</v>
      </c>
      <c r="D189" t="s">
        <v>3350</v>
      </c>
      <c r="E189" t="s">
        <v>2774</v>
      </c>
      <c r="F189">
        <v>2024</v>
      </c>
      <c r="G189">
        <v>1</v>
      </c>
      <c r="H189" t="s">
        <v>2129</v>
      </c>
    </row>
    <row r="190" spans="1:8" x14ac:dyDescent="0.3">
      <c r="A190" s="13" t="str">
        <f t="shared" si="2"/>
        <v>Scopus_189</v>
      </c>
      <c r="B190" t="s">
        <v>1727</v>
      </c>
      <c r="C190" t="s">
        <v>4513</v>
      </c>
      <c r="D190" t="s">
        <v>3303</v>
      </c>
      <c r="E190" t="s">
        <v>2723</v>
      </c>
      <c r="F190">
        <v>2024</v>
      </c>
      <c r="G190">
        <v>0</v>
      </c>
      <c r="H190" t="s">
        <v>2072</v>
      </c>
    </row>
    <row r="191" spans="1:8" x14ac:dyDescent="0.3">
      <c r="A191" s="13" t="str">
        <f t="shared" si="2"/>
        <v>Scopus_190</v>
      </c>
      <c r="B191" t="s">
        <v>1751</v>
      </c>
      <c r="C191" t="s">
        <v>4514</v>
      </c>
      <c r="D191" t="s">
        <v>3351</v>
      </c>
      <c r="E191" t="s">
        <v>2775</v>
      </c>
      <c r="F191">
        <v>2024</v>
      </c>
      <c r="G191">
        <v>1</v>
      </c>
      <c r="H191" t="s">
        <v>2130</v>
      </c>
    </row>
    <row r="192" spans="1:8" x14ac:dyDescent="0.3">
      <c r="A192" s="13" t="str">
        <f t="shared" si="2"/>
        <v>Scopus_191</v>
      </c>
      <c r="B192" t="s">
        <v>1752</v>
      </c>
      <c r="C192" t="s">
        <v>4515</v>
      </c>
      <c r="D192" t="s">
        <v>3352</v>
      </c>
      <c r="E192" t="s">
        <v>2776</v>
      </c>
      <c r="F192">
        <v>2024</v>
      </c>
      <c r="G192">
        <v>0</v>
      </c>
      <c r="H192" t="s">
        <v>2131</v>
      </c>
    </row>
    <row r="193" spans="1:8" x14ac:dyDescent="0.3">
      <c r="A193" s="13" t="str">
        <f t="shared" si="2"/>
        <v>Scopus_192</v>
      </c>
      <c r="B193" t="s">
        <v>539</v>
      </c>
      <c r="C193" t="s">
        <v>4516</v>
      </c>
      <c r="D193" t="s">
        <v>3392</v>
      </c>
      <c r="E193" t="s">
        <v>2823</v>
      </c>
      <c r="F193">
        <v>2023</v>
      </c>
      <c r="G193">
        <v>1</v>
      </c>
      <c r="H193" t="s">
        <v>2188</v>
      </c>
    </row>
    <row r="194" spans="1:8" x14ac:dyDescent="0.3">
      <c r="A194" s="13" t="str">
        <f t="shared" ref="A194:A257" si="3">"Scopus_" &amp; ROW()-1</f>
        <v>Scopus_193</v>
      </c>
      <c r="B194" t="s">
        <v>1292</v>
      </c>
      <c r="C194" t="s">
        <v>4517</v>
      </c>
      <c r="D194" t="s">
        <v>3305</v>
      </c>
      <c r="E194" t="s">
        <v>2725</v>
      </c>
      <c r="F194">
        <v>2024</v>
      </c>
      <c r="G194">
        <v>0</v>
      </c>
      <c r="H194" t="s">
        <v>2074</v>
      </c>
    </row>
    <row r="195" spans="1:8" x14ac:dyDescent="0.3">
      <c r="A195" s="13" t="str">
        <f t="shared" si="3"/>
        <v>Scopus_194</v>
      </c>
      <c r="B195" t="s">
        <v>1771</v>
      </c>
      <c r="C195" t="s">
        <v>4518</v>
      </c>
      <c r="D195" t="s">
        <v>3393</v>
      </c>
      <c r="E195" t="s">
        <v>2824</v>
      </c>
      <c r="F195">
        <v>2023</v>
      </c>
      <c r="G195">
        <v>0</v>
      </c>
      <c r="H195" t="s">
        <v>2189</v>
      </c>
    </row>
    <row r="196" spans="1:8" x14ac:dyDescent="0.3">
      <c r="A196" s="13" t="str">
        <f t="shared" si="3"/>
        <v>Scopus_195</v>
      </c>
      <c r="B196" t="s">
        <v>677</v>
      </c>
      <c r="C196" t="s">
        <v>4519</v>
      </c>
      <c r="D196" t="s">
        <v>3353</v>
      </c>
      <c r="E196" t="s">
        <v>2777</v>
      </c>
      <c r="F196">
        <v>2023</v>
      </c>
      <c r="G196">
        <v>14</v>
      </c>
      <c r="H196" t="s">
        <v>2132</v>
      </c>
    </row>
    <row r="197" spans="1:8" x14ac:dyDescent="0.3">
      <c r="A197" s="13" t="str">
        <f t="shared" si="3"/>
        <v>Scopus_196</v>
      </c>
      <c r="B197" t="s">
        <v>749</v>
      </c>
      <c r="C197" t="s">
        <v>4520</v>
      </c>
      <c r="D197" t="s">
        <v>3354</v>
      </c>
      <c r="E197" t="s">
        <v>2778</v>
      </c>
      <c r="F197">
        <v>2023</v>
      </c>
      <c r="G197">
        <v>1</v>
      </c>
      <c r="H197" t="s">
        <v>2133</v>
      </c>
    </row>
    <row r="198" spans="1:8" x14ac:dyDescent="0.3">
      <c r="A198" s="13" t="str">
        <f t="shared" si="3"/>
        <v>Scopus_197</v>
      </c>
      <c r="B198" t="s">
        <v>1772</v>
      </c>
      <c r="C198" t="s">
        <v>4521</v>
      </c>
      <c r="D198" t="s">
        <v>3394</v>
      </c>
      <c r="E198" t="s">
        <v>2825</v>
      </c>
      <c r="F198">
        <v>2023</v>
      </c>
      <c r="G198">
        <v>0</v>
      </c>
      <c r="H198" t="s">
        <v>2190</v>
      </c>
    </row>
    <row r="199" spans="1:8" x14ac:dyDescent="0.3">
      <c r="A199" s="13" t="str">
        <f t="shared" si="3"/>
        <v>Scopus_198</v>
      </c>
      <c r="B199" t="s">
        <v>1753</v>
      </c>
      <c r="C199" t="s">
        <v>4522</v>
      </c>
      <c r="D199" t="s">
        <v>3355</v>
      </c>
      <c r="E199" t="s">
        <v>2779</v>
      </c>
      <c r="F199">
        <v>2024</v>
      </c>
      <c r="G199">
        <v>0</v>
      </c>
      <c r="H199" t="s">
        <v>2134</v>
      </c>
    </row>
    <row r="200" spans="1:8" x14ac:dyDescent="0.3">
      <c r="A200" s="13" t="str">
        <f t="shared" si="3"/>
        <v>Scopus_199</v>
      </c>
      <c r="B200" t="s">
        <v>1730</v>
      </c>
      <c r="C200" t="s">
        <v>4523</v>
      </c>
      <c r="D200" t="s">
        <v>3307</v>
      </c>
      <c r="E200" t="s">
        <v>2727</v>
      </c>
      <c r="F200">
        <v>2024</v>
      </c>
      <c r="G200">
        <v>0</v>
      </c>
      <c r="H200" t="s">
        <v>2076</v>
      </c>
    </row>
    <row r="201" spans="1:8" x14ac:dyDescent="0.3">
      <c r="A201" s="13" t="str">
        <f t="shared" si="3"/>
        <v>Scopus_200</v>
      </c>
      <c r="B201" t="s">
        <v>563</v>
      </c>
      <c r="C201" t="s">
        <v>4524</v>
      </c>
      <c r="D201" t="s">
        <v>3356</v>
      </c>
      <c r="E201" t="s">
        <v>2780</v>
      </c>
      <c r="F201">
        <v>2024</v>
      </c>
      <c r="G201">
        <v>0</v>
      </c>
      <c r="H201" t="s">
        <v>2135</v>
      </c>
    </row>
    <row r="202" spans="1:8" x14ac:dyDescent="0.3">
      <c r="A202" s="13" t="str">
        <f t="shared" si="3"/>
        <v>Scopus_201</v>
      </c>
      <c r="B202" t="s">
        <v>405</v>
      </c>
      <c r="C202" t="s">
        <v>4525</v>
      </c>
      <c r="D202" t="s">
        <v>3357</v>
      </c>
      <c r="E202" t="s">
        <v>2781</v>
      </c>
      <c r="F202">
        <v>2023</v>
      </c>
      <c r="G202">
        <v>10</v>
      </c>
      <c r="H202" t="s">
        <v>2136</v>
      </c>
    </row>
    <row r="203" spans="1:8" x14ac:dyDescent="0.3">
      <c r="A203" s="13" t="str">
        <f t="shared" si="3"/>
        <v>Scopus_202</v>
      </c>
      <c r="B203" t="s">
        <v>779</v>
      </c>
      <c r="C203" t="s">
        <v>4526</v>
      </c>
      <c r="D203" t="s">
        <v>785</v>
      </c>
      <c r="E203" t="s">
        <v>5012</v>
      </c>
      <c r="F203">
        <v>2023</v>
      </c>
      <c r="G203">
        <v>1</v>
      </c>
      <c r="H203" t="s">
        <v>2191</v>
      </c>
    </row>
    <row r="204" spans="1:8" x14ac:dyDescent="0.3">
      <c r="A204" s="13" t="str">
        <f t="shared" si="3"/>
        <v>Scopus_203</v>
      </c>
      <c r="B204" t="s">
        <v>441</v>
      </c>
      <c r="C204" t="s">
        <v>4527</v>
      </c>
      <c r="D204" t="s">
        <v>3358</v>
      </c>
      <c r="E204" t="s">
        <v>2782</v>
      </c>
      <c r="F204">
        <v>2023</v>
      </c>
      <c r="G204">
        <v>0</v>
      </c>
      <c r="H204" t="s">
        <v>2138</v>
      </c>
    </row>
    <row r="205" spans="1:8" x14ac:dyDescent="0.3">
      <c r="A205" s="13" t="str">
        <f t="shared" si="3"/>
        <v>Scopus_204</v>
      </c>
      <c r="B205" t="s">
        <v>625</v>
      </c>
      <c r="C205" t="s">
        <v>4528</v>
      </c>
      <c r="D205" t="s">
        <v>3395</v>
      </c>
      <c r="E205" t="s">
        <v>2826</v>
      </c>
      <c r="F205">
        <v>2023</v>
      </c>
      <c r="G205">
        <v>3</v>
      </c>
      <c r="H205" t="s">
        <v>2192</v>
      </c>
    </row>
    <row r="206" spans="1:8" x14ac:dyDescent="0.3">
      <c r="A206" s="13" t="str">
        <f t="shared" si="3"/>
        <v>Scopus_205</v>
      </c>
      <c r="B206" t="s">
        <v>1773</v>
      </c>
      <c r="C206" t="s">
        <v>4529</v>
      </c>
      <c r="D206" t="s">
        <v>3396</v>
      </c>
      <c r="E206" t="s">
        <v>2827</v>
      </c>
      <c r="F206">
        <v>2023</v>
      </c>
      <c r="G206">
        <v>13</v>
      </c>
      <c r="H206" t="s">
        <v>2193</v>
      </c>
    </row>
    <row r="207" spans="1:8" x14ac:dyDescent="0.3">
      <c r="A207" s="13" t="str">
        <f t="shared" si="3"/>
        <v>Scopus_206</v>
      </c>
      <c r="B207" t="s">
        <v>520</v>
      </c>
      <c r="C207" t="s">
        <v>4530</v>
      </c>
      <c r="D207" t="s">
        <v>3359</v>
      </c>
      <c r="E207" t="s">
        <v>2783</v>
      </c>
      <c r="F207">
        <v>2023</v>
      </c>
      <c r="G207">
        <v>0</v>
      </c>
      <c r="H207" t="s">
        <v>2139</v>
      </c>
    </row>
    <row r="208" spans="1:8" x14ac:dyDescent="0.3">
      <c r="A208" s="13" t="str">
        <f t="shared" si="3"/>
        <v>Scopus_207</v>
      </c>
      <c r="B208" t="s">
        <v>691</v>
      </c>
      <c r="C208" t="s">
        <v>4531</v>
      </c>
      <c r="D208" t="s">
        <v>3442</v>
      </c>
      <c r="E208" t="s">
        <v>2876</v>
      </c>
      <c r="F208">
        <v>2023</v>
      </c>
      <c r="G208">
        <v>1</v>
      </c>
      <c r="H208" t="s">
        <v>2247</v>
      </c>
    </row>
    <row r="209" spans="1:8" x14ac:dyDescent="0.3">
      <c r="A209" s="13" t="str">
        <f t="shared" si="3"/>
        <v>Scopus_208</v>
      </c>
      <c r="B209" t="s">
        <v>1774</v>
      </c>
      <c r="C209" t="s">
        <v>4532</v>
      </c>
      <c r="D209" t="s">
        <v>3397</v>
      </c>
      <c r="E209" t="s">
        <v>2828</v>
      </c>
      <c r="F209">
        <v>2023</v>
      </c>
      <c r="G209">
        <v>0</v>
      </c>
      <c r="H209" t="s">
        <v>2194</v>
      </c>
    </row>
    <row r="210" spans="1:8" x14ac:dyDescent="0.3">
      <c r="A210" s="13" t="str">
        <f t="shared" si="3"/>
        <v>Scopus_209</v>
      </c>
      <c r="B210" t="s">
        <v>443</v>
      </c>
      <c r="C210" t="s">
        <v>4533</v>
      </c>
      <c r="D210" t="s">
        <v>3398</v>
      </c>
      <c r="E210" t="s">
        <v>2829</v>
      </c>
      <c r="F210">
        <v>2023</v>
      </c>
      <c r="G210">
        <v>4</v>
      </c>
      <c r="H210" t="s">
        <v>2195</v>
      </c>
    </row>
    <row r="211" spans="1:8" x14ac:dyDescent="0.3">
      <c r="A211" s="13" t="str">
        <f t="shared" si="3"/>
        <v>Scopus_210</v>
      </c>
      <c r="B211" t="s">
        <v>1286</v>
      </c>
      <c r="C211" t="s">
        <v>4534</v>
      </c>
      <c r="D211" t="s">
        <v>3399</v>
      </c>
      <c r="E211" t="s">
        <v>2830</v>
      </c>
      <c r="F211">
        <v>2023</v>
      </c>
      <c r="G211">
        <v>3</v>
      </c>
      <c r="H211" t="s">
        <v>2196</v>
      </c>
    </row>
    <row r="212" spans="1:8" x14ac:dyDescent="0.3">
      <c r="A212" s="13" t="str">
        <f t="shared" si="3"/>
        <v>Scopus_211</v>
      </c>
      <c r="B212" t="s">
        <v>1754</v>
      </c>
      <c r="C212" t="s">
        <v>4535</v>
      </c>
      <c r="D212" t="s">
        <v>802</v>
      </c>
      <c r="E212" t="s">
        <v>2784</v>
      </c>
      <c r="F212">
        <v>2023</v>
      </c>
      <c r="G212">
        <v>0</v>
      </c>
      <c r="H212" t="s">
        <v>2140</v>
      </c>
    </row>
    <row r="213" spans="1:8" x14ac:dyDescent="0.3">
      <c r="A213" s="13" t="str">
        <f t="shared" si="3"/>
        <v>Scopus_212</v>
      </c>
      <c r="B213" t="s">
        <v>1303</v>
      </c>
      <c r="C213" t="s">
        <v>4536</v>
      </c>
      <c r="D213" t="s">
        <v>3400</v>
      </c>
      <c r="E213" t="s">
        <v>2831</v>
      </c>
      <c r="F213">
        <v>2023</v>
      </c>
      <c r="G213">
        <v>0</v>
      </c>
      <c r="H213" t="s">
        <v>2197</v>
      </c>
    </row>
    <row r="214" spans="1:8" x14ac:dyDescent="0.3">
      <c r="A214" s="13" t="str">
        <f t="shared" si="3"/>
        <v>Scopus_213</v>
      </c>
      <c r="B214" t="s">
        <v>713</v>
      </c>
      <c r="C214" t="s">
        <v>4537</v>
      </c>
      <c r="D214" t="s">
        <v>3361</v>
      </c>
      <c r="E214" t="s">
        <v>2786</v>
      </c>
      <c r="F214">
        <v>2023</v>
      </c>
      <c r="G214">
        <v>0</v>
      </c>
      <c r="H214" t="s">
        <v>2142</v>
      </c>
    </row>
    <row r="215" spans="1:8" x14ac:dyDescent="0.3">
      <c r="A215" s="13" t="str">
        <f t="shared" si="3"/>
        <v>Scopus_214</v>
      </c>
      <c r="B215" t="s">
        <v>1792</v>
      </c>
      <c r="C215" t="s">
        <v>4538</v>
      </c>
      <c r="D215" t="s">
        <v>785</v>
      </c>
      <c r="E215" t="s">
        <v>2879</v>
      </c>
      <c r="F215">
        <v>2023</v>
      </c>
      <c r="G215">
        <v>2</v>
      </c>
      <c r="H215" t="s">
        <v>2251</v>
      </c>
    </row>
    <row r="216" spans="1:8" x14ac:dyDescent="0.3">
      <c r="A216" s="13" t="str">
        <f t="shared" si="3"/>
        <v>Scopus_215</v>
      </c>
      <c r="B216" t="s">
        <v>689</v>
      </c>
      <c r="C216" t="s">
        <v>4539</v>
      </c>
      <c r="D216" t="s">
        <v>3401</v>
      </c>
      <c r="E216" t="s">
        <v>2832</v>
      </c>
      <c r="F216">
        <v>2023</v>
      </c>
      <c r="G216">
        <v>0</v>
      </c>
      <c r="H216" t="s">
        <v>2198</v>
      </c>
    </row>
    <row r="217" spans="1:8" x14ac:dyDescent="0.3">
      <c r="A217" s="13" t="str">
        <f t="shared" si="3"/>
        <v>Scopus_216</v>
      </c>
      <c r="B217" t="s">
        <v>1793</v>
      </c>
      <c r="C217" t="s">
        <v>4540</v>
      </c>
      <c r="D217" t="s">
        <v>3446</v>
      </c>
      <c r="E217" t="s">
        <v>5013</v>
      </c>
      <c r="F217">
        <v>2023</v>
      </c>
      <c r="G217">
        <v>1</v>
      </c>
      <c r="H217" t="s">
        <v>2252</v>
      </c>
    </row>
    <row r="218" spans="1:8" x14ac:dyDescent="0.3">
      <c r="A218" s="13" t="str">
        <f t="shared" si="3"/>
        <v>Scopus_217</v>
      </c>
      <c r="B218" t="s">
        <v>1755</v>
      </c>
      <c r="C218" t="s">
        <v>4541</v>
      </c>
      <c r="D218" t="s">
        <v>3363</v>
      </c>
      <c r="E218" t="s">
        <v>2788</v>
      </c>
      <c r="F218">
        <v>2023</v>
      </c>
      <c r="G218">
        <v>6</v>
      </c>
      <c r="H218" t="s">
        <v>2144</v>
      </c>
    </row>
    <row r="219" spans="1:8" x14ac:dyDescent="0.3">
      <c r="A219" s="13" t="str">
        <f t="shared" si="3"/>
        <v>Scopus_218</v>
      </c>
      <c r="B219" t="s">
        <v>1775</v>
      </c>
      <c r="C219" t="s">
        <v>4542</v>
      </c>
      <c r="D219" t="s">
        <v>3402</v>
      </c>
      <c r="E219" t="s">
        <v>2833</v>
      </c>
      <c r="F219">
        <v>2023</v>
      </c>
      <c r="G219">
        <v>0</v>
      </c>
      <c r="H219" t="s">
        <v>2199</v>
      </c>
    </row>
    <row r="220" spans="1:8" x14ac:dyDescent="0.3">
      <c r="A220" s="13" t="str">
        <f t="shared" si="3"/>
        <v>Scopus_219</v>
      </c>
      <c r="B220" t="s">
        <v>522</v>
      </c>
      <c r="C220" t="s">
        <v>4543</v>
      </c>
      <c r="D220" t="s">
        <v>3403</v>
      </c>
      <c r="E220" t="s">
        <v>2834</v>
      </c>
      <c r="F220">
        <v>2023</v>
      </c>
      <c r="G220">
        <v>8</v>
      </c>
      <c r="H220" t="s">
        <v>2200</v>
      </c>
    </row>
    <row r="221" spans="1:8" x14ac:dyDescent="0.3">
      <c r="A221" s="13" t="str">
        <f t="shared" si="3"/>
        <v>Scopus_220</v>
      </c>
      <c r="B221" t="s">
        <v>1776</v>
      </c>
      <c r="C221" t="s">
        <v>4544</v>
      </c>
      <c r="D221" t="s">
        <v>3404</v>
      </c>
      <c r="E221" t="s">
        <v>5014</v>
      </c>
      <c r="F221">
        <v>2023</v>
      </c>
      <c r="G221">
        <v>0</v>
      </c>
      <c r="H221" t="s">
        <v>2201</v>
      </c>
    </row>
    <row r="222" spans="1:8" x14ac:dyDescent="0.3">
      <c r="A222" s="13" t="str">
        <f t="shared" si="3"/>
        <v>Scopus_221</v>
      </c>
      <c r="B222" t="s">
        <v>639</v>
      </c>
      <c r="C222" t="s">
        <v>4545</v>
      </c>
      <c r="D222" t="s">
        <v>3364</v>
      </c>
      <c r="E222" t="s">
        <v>2789</v>
      </c>
      <c r="F222">
        <v>2023</v>
      </c>
      <c r="G222">
        <v>3</v>
      </c>
      <c r="H222" t="s">
        <v>2145</v>
      </c>
    </row>
    <row r="223" spans="1:8" x14ac:dyDescent="0.3">
      <c r="A223" s="13" t="str">
        <f t="shared" si="3"/>
        <v>Scopus_222</v>
      </c>
      <c r="B223" t="s">
        <v>1300</v>
      </c>
      <c r="C223" t="s">
        <v>4546</v>
      </c>
      <c r="D223" t="s">
        <v>3405</v>
      </c>
      <c r="E223" t="s">
        <v>2835</v>
      </c>
      <c r="F223">
        <v>2023</v>
      </c>
      <c r="G223">
        <v>0</v>
      </c>
      <c r="H223" t="s">
        <v>2202</v>
      </c>
    </row>
    <row r="224" spans="1:8" x14ac:dyDescent="0.3">
      <c r="A224" s="13" t="str">
        <f t="shared" si="3"/>
        <v>Scopus_223</v>
      </c>
      <c r="B224" t="s">
        <v>767</v>
      </c>
      <c r="C224" t="s">
        <v>4547</v>
      </c>
      <c r="D224" t="s">
        <v>3365</v>
      </c>
      <c r="E224" t="s">
        <v>5015</v>
      </c>
      <c r="F224">
        <v>2023</v>
      </c>
      <c r="G224">
        <v>6</v>
      </c>
      <c r="H224" t="s">
        <v>2146</v>
      </c>
    </row>
    <row r="225" spans="1:8" x14ac:dyDescent="0.3">
      <c r="A225" s="13" t="str">
        <f t="shared" si="3"/>
        <v>Scopus_224</v>
      </c>
      <c r="B225" t="s">
        <v>730</v>
      </c>
      <c r="C225" t="s">
        <v>4548</v>
      </c>
      <c r="D225" t="s">
        <v>3366</v>
      </c>
      <c r="E225" t="s">
        <v>2790</v>
      </c>
      <c r="F225">
        <v>2023</v>
      </c>
      <c r="G225">
        <v>17</v>
      </c>
      <c r="H225" t="s">
        <v>2147</v>
      </c>
    </row>
    <row r="226" spans="1:8" x14ac:dyDescent="0.3">
      <c r="A226" s="13" t="str">
        <f t="shared" si="3"/>
        <v>Scopus_225</v>
      </c>
      <c r="B226" t="s">
        <v>1278</v>
      </c>
      <c r="C226" t="s">
        <v>4549</v>
      </c>
      <c r="D226" t="s">
        <v>3406</v>
      </c>
      <c r="E226" t="s">
        <v>2836</v>
      </c>
      <c r="F226">
        <v>2023</v>
      </c>
      <c r="G226">
        <v>0</v>
      </c>
      <c r="H226" t="s">
        <v>2203</v>
      </c>
    </row>
    <row r="227" spans="1:8" x14ac:dyDescent="0.3">
      <c r="A227" s="13" t="str">
        <f t="shared" si="3"/>
        <v>Scopus_226</v>
      </c>
      <c r="B227" t="s">
        <v>1253</v>
      </c>
      <c r="C227" t="s">
        <v>4550</v>
      </c>
      <c r="D227" t="s">
        <v>3407</v>
      </c>
      <c r="E227" t="s">
        <v>2837</v>
      </c>
      <c r="F227">
        <v>2023</v>
      </c>
      <c r="G227">
        <v>0</v>
      </c>
      <c r="H227" t="s">
        <v>2204</v>
      </c>
    </row>
    <row r="228" spans="1:8" x14ac:dyDescent="0.3">
      <c r="A228" s="13" t="str">
        <f t="shared" si="3"/>
        <v>Scopus_227</v>
      </c>
      <c r="B228" t="s">
        <v>1777</v>
      </c>
      <c r="C228" t="s">
        <v>4551</v>
      </c>
      <c r="D228" t="s">
        <v>3408</v>
      </c>
      <c r="E228" t="s">
        <v>2838</v>
      </c>
      <c r="F228">
        <v>2023</v>
      </c>
      <c r="G228">
        <v>0</v>
      </c>
      <c r="H228" t="s">
        <v>2205</v>
      </c>
    </row>
    <row r="229" spans="1:8" x14ac:dyDescent="0.3">
      <c r="A229" s="13" t="str">
        <f t="shared" si="3"/>
        <v>Scopus_228</v>
      </c>
      <c r="B229" t="s">
        <v>758</v>
      </c>
      <c r="C229" t="s">
        <v>4552</v>
      </c>
      <c r="D229" t="s">
        <v>3409</v>
      </c>
      <c r="E229" t="s">
        <v>2839</v>
      </c>
      <c r="F229">
        <v>2023</v>
      </c>
      <c r="G229">
        <v>0</v>
      </c>
      <c r="H229" t="s">
        <v>2206</v>
      </c>
    </row>
    <row r="230" spans="1:8" x14ac:dyDescent="0.3">
      <c r="A230" s="13" t="str">
        <f t="shared" si="3"/>
        <v>Scopus_229</v>
      </c>
      <c r="B230" t="s">
        <v>1799</v>
      </c>
      <c r="C230" t="s">
        <v>4553</v>
      </c>
      <c r="D230" t="s">
        <v>3452</v>
      </c>
      <c r="E230" t="s">
        <v>2887</v>
      </c>
      <c r="F230">
        <v>2023</v>
      </c>
      <c r="G230">
        <v>0</v>
      </c>
      <c r="H230" t="s">
        <v>2261</v>
      </c>
    </row>
    <row r="231" spans="1:8" x14ac:dyDescent="0.3">
      <c r="A231" s="13" t="str">
        <f t="shared" si="3"/>
        <v>Scopus_230</v>
      </c>
      <c r="B231" t="s">
        <v>421</v>
      </c>
      <c r="C231" t="s">
        <v>4554</v>
      </c>
      <c r="D231" t="s">
        <v>3367</v>
      </c>
      <c r="E231" t="s">
        <v>2792</v>
      </c>
      <c r="F231">
        <v>2023</v>
      </c>
      <c r="G231">
        <v>0</v>
      </c>
      <c r="H231" t="s">
        <v>2149</v>
      </c>
    </row>
    <row r="232" spans="1:8" x14ac:dyDescent="0.3">
      <c r="A232" s="13" t="str">
        <f t="shared" si="3"/>
        <v>Scopus_231</v>
      </c>
      <c r="B232" t="s">
        <v>1778</v>
      </c>
      <c r="C232" t="s">
        <v>4555</v>
      </c>
      <c r="D232" t="s">
        <v>3410</v>
      </c>
      <c r="E232" t="s">
        <v>2840</v>
      </c>
      <c r="F232">
        <v>2023</v>
      </c>
      <c r="G232">
        <v>0</v>
      </c>
      <c r="H232" t="s">
        <v>2207</v>
      </c>
    </row>
    <row r="233" spans="1:8" x14ac:dyDescent="0.3">
      <c r="A233" s="13" t="str">
        <f t="shared" si="3"/>
        <v>Scopus_232</v>
      </c>
      <c r="B233" t="s">
        <v>1289</v>
      </c>
      <c r="C233" t="s">
        <v>4556</v>
      </c>
      <c r="D233" t="s">
        <v>3411</v>
      </c>
      <c r="E233" t="s">
        <v>2841</v>
      </c>
      <c r="F233">
        <v>2023</v>
      </c>
      <c r="G233">
        <v>0</v>
      </c>
      <c r="H233" t="s">
        <v>2208</v>
      </c>
    </row>
    <row r="234" spans="1:8" x14ac:dyDescent="0.3">
      <c r="A234" s="13" t="str">
        <f t="shared" si="3"/>
        <v>Scopus_233</v>
      </c>
      <c r="B234" t="s">
        <v>1756</v>
      </c>
      <c r="C234" t="s">
        <v>4557</v>
      </c>
      <c r="D234" t="s">
        <v>3368</v>
      </c>
      <c r="E234" t="s">
        <v>5016</v>
      </c>
      <c r="F234">
        <v>2023</v>
      </c>
      <c r="G234">
        <v>11</v>
      </c>
      <c r="H234" t="s">
        <v>2150</v>
      </c>
    </row>
    <row r="235" spans="1:8" x14ac:dyDescent="0.3">
      <c r="A235" s="13" t="str">
        <f t="shared" si="3"/>
        <v>Scopus_234</v>
      </c>
      <c r="B235" t="s">
        <v>1757</v>
      </c>
      <c r="C235" t="s">
        <v>785</v>
      </c>
      <c r="D235" t="s">
        <v>785</v>
      </c>
      <c r="E235" t="s">
        <v>2793</v>
      </c>
      <c r="F235">
        <v>2023</v>
      </c>
      <c r="G235">
        <v>0</v>
      </c>
      <c r="H235" t="s">
        <v>2151</v>
      </c>
    </row>
    <row r="236" spans="1:8" x14ac:dyDescent="0.3">
      <c r="A236" s="13" t="str">
        <f t="shared" si="3"/>
        <v>Scopus_235</v>
      </c>
      <c r="B236" t="s">
        <v>1779</v>
      </c>
      <c r="C236" t="s">
        <v>4558</v>
      </c>
      <c r="D236" t="s">
        <v>3412</v>
      </c>
      <c r="E236" t="s">
        <v>2842</v>
      </c>
      <c r="F236">
        <v>2023</v>
      </c>
      <c r="G236">
        <v>4</v>
      </c>
      <c r="H236" t="s">
        <v>2209</v>
      </c>
    </row>
    <row r="237" spans="1:8" x14ac:dyDescent="0.3">
      <c r="A237" s="13" t="str">
        <f t="shared" si="3"/>
        <v>Scopus_236</v>
      </c>
      <c r="B237" t="s">
        <v>535</v>
      </c>
      <c r="C237" t="s">
        <v>4559</v>
      </c>
      <c r="D237" t="s">
        <v>3370</v>
      </c>
      <c r="E237" t="s">
        <v>2795</v>
      </c>
      <c r="F237">
        <v>2023</v>
      </c>
      <c r="G237">
        <v>9</v>
      </c>
      <c r="H237" t="s">
        <v>2153</v>
      </c>
    </row>
    <row r="238" spans="1:8" x14ac:dyDescent="0.3">
      <c r="A238" s="13" t="str">
        <f t="shared" si="3"/>
        <v>Scopus_237</v>
      </c>
      <c r="B238" t="s">
        <v>574</v>
      </c>
      <c r="C238" t="s">
        <v>4560</v>
      </c>
      <c r="D238" t="s">
        <v>3413</v>
      </c>
      <c r="E238" t="s">
        <v>5017</v>
      </c>
      <c r="F238">
        <v>2023</v>
      </c>
      <c r="G238">
        <v>11</v>
      </c>
      <c r="H238" t="s">
        <v>2210</v>
      </c>
    </row>
    <row r="239" spans="1:8" x14ac:dyDescent="0.3">
      <c r="A239" s="13" t="str">
        <f t="shared" si="3"/>
        <v>Scopus_238</v>
      </c>
      <c r="B239" t="s">
        <v>1287</v>
      </c>
      <c r="C239" t="s">
        <v>4561</v>
      </c>
      <c r="D239" t="s">
        <v>785</v>
      </c>
      <c r="E239" t="s">
        <v>2892</v>
      </c>
      <c r="F239">
        <v>2023</v>
      </c>
      <c r="G239">
        <v>0</v>
      </c>
      <c r="H239" t="s">
        <v>2266</v>
      </c>
    </row>
    <row r="240" spans="1:8" x14ac:dyDescent="0.3">
      <c r="A240" s="13" t="str">
        <f t="shared" si="3"/>
        <v>Scopus_239</v>
      </c>
      <c r="B240" t="s">
        <v>622</v>
      </c>
      <c r="C240" t="s">
        <v>4562</v>
      </c>
      <c r="D240" t="s">
        <v>3457</v>
      </c>
      <c r="E240" t="s">
        <v>2894</v>
      </c>
      <c r="F240">
        <v>2023</v>
      </c>
      <c r="G240">
        <v>1</v>
      </c>
      <c r="H240" t="s">
        <v>2268</v>
      </c>
    </row>
    <row r="241" spans="1:8" x14ac:dyDescent="0.3">
      <c r="A241" s="13" t="str">
        <f t="shared" si="3"/>
        <v>Scopus_240</v>
      </c>
      <c r="B241" t="s">
        <v>460</v>
      </c>
      <c r="C241" t="s">
        <v>4563</v>
      </c>
      <c r="D241" t="s">
        <v>785</v>
      </c>
      <c r="E241" t="s">
        <v>2796</v>
      </c>
      <c r="F241">
        <v>2023</v>
      </c>
      <c r="G241">
        <v>0</v>
      </c>
      <c r="H241" t="s">
        <v>2154</v>
      </c>
    </row>
    <row r="242" spans="1:8" x14ac:dyDescent="0.3">
      <c r="A242" s="13" t="str">
        <f t="shared" si="3"/>
        <v>Scopus_241</v>
      </c>
      <c r="B242" t="s">
        <v>1759</v>
      </c>
      <c r="C242" t="s">
        <v>4564</v>
      </c>
      <c r="D242" t="s">
        <v>785</v>
      </c>
      <c r="E242" t="s">
        <v>5018</v>
      </c>
      <c r="F242">
        <v>2023</v>
      </c>
      <c r="G242">
        <v>2</v>
      </c>
      <c r="H242" t="s">
        <v>2155</v>
      </c>
    </row>
    <row r="243" spans="1:8" x14ac:dyDescent="0.3">
      <c r="A243" s="13" t="str">
        <f t="shared" si="3"/>
        <v>Scopus_242</v>
      </c>
      <c r="B243" t="s">
        <v>1801</v>
      </c>
      <c r="C243" t="s">
        <v>4565</v>
      </c>
      <c r="D243" t="s">
        <v>3459</v>
      </c>
      <c r="E243" t="s">
        <v>2897</v>
      </c>
      <c r="F243">
        <v>2023</v>
      </c>
      <c r="G243">
        <v>1</v>
      </c>
      <c r="H243" t="s">
        <v>2271</v>
      </c>
    </row>
    <row r="244" spans="1:8" x14ac:dyDescent="0.3">
      <c r="A244" s="13" t="str">
        <f t="shared" si="3"/>
        <v>Scopus_243</v>
      </c>
      <c r="B244" t="s">
        <v>1760</v>
      </c>
      <c r="C244" t="s">
        <v>4566</v>
      </c>
      <c r="D244" t="s">
        <v>785</v>
      </c>
      <c r="E244" t="s">
        <v>2797</v>
      </c>
      <c r="F244">
        <v>2023</v>
      </c>
      <c r="G244">
        <v>10</v>
      </c>
      <c r="H244" t="s">
        <v>2157</v>
      </c>
    </row>
    <row r="245" spans="1:8" x14ac:dyDescent="0.3">
      <c r="A245" s="13" t="str">
        <f t="shared" si="3"/>
        <v>Scopus_244</v>
      </c>
      <c r="B245" t="s">
        <v>1761</v>
      </c>
      <c r="C245" t="s">
        <v>4567</v>
      </c>
      <c r="D245" t="s">
        <v>3372</v>
      </c>
      <c r="E245" t="s">
        <v>5019</v>
      </c>
      <c r="F245">
        <v>2023</v>
      </c>
      <c r="G245">
        <v>1</v>
      </c>
      <c r="H245" t="s">
        <v>2158</v>
      </c>
    </row>
    <row r="246" spans="1:8" x14ac:dyDescent="0.3">
      <c r="A246" s="13" t="str">
        <f t="shared" si="3"/>
        <v>Scopus_245</v>
      </c>
      <c r="B246" t="s">
        <v>428</v>
      </c>
      <c r="C246" t="s">
        <v>4568</v>
      </c>
      <c r="D246" t="s">
        <v>3414</v>
      </c>
      <c r="E246" t="s">
        <v>2843</v>
      </c>
      <c r="F246">
        <v>2023</v>
      </c>
      <c r="G246">
        <v>2</v>
      </c>
      <c r="H246" t="s">
        <v>2211</v>
      </c>
    </row>
    <row r="247" spans="1:8" x14ac:dyDescent="0.3">
      <c r="A247" s="13" t="str">
        <f t="shared" si="3"/>
        <v>Scopus_246</v>
      </c>
      <c r="B247" t="s">
        <v>1250</v>
      </c>
      <c r="C247" t="s">
        <v>4569</v>
      </c>
      <c r="D247" t="s">
        <v>3415</v>
      </c>
      <c r="E247" t="s">
        <v>2844</v>
      </c>
      <c r="F247">
        <v>2023</v>
      </c>
      <c r="G247">
        <v>0</v>
      </c>
      <c r="H247" t="s">
        <v>2212</v>
      </c>
    </row>
    <row r="248" spans="1:8" x14ac:dyDescent="0.3">
      <c r="A248" s="13" t="str">
        <f t="shared" si="3"/>
        <v>Scopus_247</v>
      </c>
      <c r="B248" t="s">
        <v>683</v>
      </c>
      <c r="C248" t="s">
        <v>4570</v>
      </c>
      <c r="D248" t="s">
        <v>3374</v>
      </c>
      <c r="E248" t="s">
        <v>2799</v>
      </c>
      <c r="F248">
        <v>2023</v>
      </c>
      <c r="G248">
        <v>1</v>
      </c>
      <c r="H248" t="s">
        <v>2160</v>
      </c>
    </row>
    <row r="249" spans="1:8" x14ac:dyDescent="0.3">
      <c r="A249" s="13" t="str">
        <f t="shared" si="3"/>
        <v>Scopus_248</v>
      </c>
      <c r="B249" t="s">
        <v>631</v>
      </c>
      <c r="C249" t="s">
        <v>4571</v>
      </c>
      <c r="D249" t="s">
        <v>785</v>
      </c>
      <c r="E249" t="s">
        <v>2800</v>
      </c>
      <c r="F249">
        <v>2023</v>
      </c>
      <c r="G249">
        <v>3</v>
      </c>
      <c r="H249" t="s">
        <v>2161</v>
      </c>
    </row>
    <row r="250" spans="1:8" x14ac:dyDescent="0.3">
      <c r="A250" s="13" t="str">
        <f t="shared" si="3"/>
        <v>Scopus_249</v>
      </c>
      <c r="B250" t="s">
        <v>1762</v>
      </c>
      <c r="C250" t="s">
        <v>4572</v>
      </c>
      <c r="D250" t="s">
        <v>3375</v>
      </c>
      <c r="E250" t="s">
        <v>2801</v>
      </c>
      <c r="F250">
        <v>2023</v>
      </c>
      <c r="G250">
        <v>3</v>
      </c>
      <c r="H250" t="s">
        <v>2162</v>
      </c>
    </row>
    <row r="251" spans="1:8" x14ac:dyDescent="0.3">
      <c r="A251" s="13" t="str">
        <f t="shared" si="3"/>
        <v>Scopus_250</v>
      </c>
      <c r="B251" t="s">
        <v>1763</v>
      </c>
      <c r="C251" t="s">
        <v>785</v>
      </c>
      <c r="D251" t="s">
        <v>785</v>
      </c>
      <c r="E251" t="s">
        <v>2802</v>
      </c>
      <c r="F251">
        <v>2023</v>
      </c>
      <c r="G251">
        <v>0</v>
      </c>
      <c r="H251" t="s">
        <v>2163</v>
      </c>
    </row>
    <row r="252" spans="1:8" x14ac:dyDescent="0.3">
      <c r="A252" s="13" t="str">
        <f t="shared" si="3"/>
        <v>Scopus_251</v>
      </c>
      <c r="B252" t="s">
        <v>1263</v>
      </c>
      <c r="C252" t="s">
        <v>4573</v>
      </c>
      <c r="D252" t="s">
        <v>3416</v>
      </c>
      <c r="E252" t="s">
        <v>2845</v>
      </c>
      <c r="F252">
        <v>2023</v>
      </c>
      <c r="G252">
        <v>0</v>
      </c>
      <c r="H252" t="s">
        <v>2213</v>
      </c>
    </row>
    <row r="253" spans="1:8" x14ac:dyDescent="0.3">
      <c r="A253" s="13" t="str">
        <f t="shared" si="3"/>
        <v>Scopus_252</v>
      </c>
      <c r="B253" t="s">
        <v>578</v>
      </c>
      <c r="C253" t="s">
        <v>4574</v>
      </c>
      <c r="D253" t="s">
        <v>3417</v>
      </c>
      <c r="E253" t="s">
        <v>2846</v>
      </c>
      <c r="F253">
        <v>2023</v>
      </c>
      <c r="G253">
        <v>2</v>
      </c>
      <c r="H253" t="s">
        <v>2214</v>
      </c>
    </row>
    <row r="254" spans="1:8" x14ac:dyDescent="0.3">
      <c r="A254" s="13" t="str">
        <f t="shared" si="3"/>
        <v>Scopus_253</v>
      </c>
      <c r="B254" t="s">
        <v>552</v>
      </c>
      <c r="C254" t="s">
        <v>4575</v>
      </c>
      <c r="D254" t="s">
        <v>797</v>
      </c>
      <c r="E254" t="s">
        <v>2847</v>
      </c>
      <c r="F254">
        <v>2023</v>
      </c>
      <c r="G254">
        <v>0</v>
      </c>
      <c r="H254" t="s">
        <v>2215</v>
      </c>
    </row>
    <row r="255" spans="1:8" x14ac:dyDescent="0.3">
      <c r="A255" s="13" t="str">
        <f t="shared" si="3"/>
        <v>Scopus_254</v>
      </c>
      <c r="B255" t="s">
        <v>478</v>
      </c>
      <c r="C255" t="s">
        <v>4576</v>
      </c>
      <c r="D255" t="s">
        <v>785</v>
      </c>
      <c r="E255" t="s">
        <v>2848</v>
      </c>
      <c r="F255">
        <v>2023</v>
      </c>
      <c r="G255">
        <v>5</v>
      </c>
      <c r="H255" t="s">
        <v>2216</v>
      </c>
    </row>
    <row r="256" spans="1:8" x14ac:dyDescent="0.3">
      <c r="A256" s="13" t="str">
        <f t="shared" si="3"/>
        <v>Scopus_255</v>
      </c>
      <c r="B256" t="s">
        <v>1780</v>
      </c>
      <c r="C256" t="s">
        <v>785</v>
      </c>
      <c r="D256" t="s">
        <v>785</v>
      </c>
      <c r="E256" t="s">
        <v>2849</v>
      </c>
      <c r="F256">
        <v>2023</v>
      </c>
      <c r="G256">
        <v>0</v>
      </c>
      <c r="H256" t="s">
        <v>2217</v>
      </c>
    </row>
    <row r="257" spans="1:8" x14ac:dyDescent="0.3">
      <c r="A257" s="13" t="str">
        <f t="shared" si="3"/>
        <v>Scopus_256</v>
      </c>
      <c r="B257" t="s">
        <v>470</v>
      </c>
      <c r="C257" t="s">
        <v>4577</v>
      </c>
      <c r="D257" t="s">
        <v>3377</v>
      </c>
      <c r="E257" t="s">
        <v>2804</v>
      </c>
      <c r="F257">
        <v>2023</v>
      </c>
      <c r="G257">
        <v>1</v>
      </c>
      <c r="H257" t="s">
        <v>2165</v>
      </c>
    </row>
    <row r="258" spans="1:8" x14ac:dyDescent="0.3">
      <c r="A258" s="13" t="str">
        <f t="shared" ref="A258:A321" si="4">"Scopus_" &amp; ROW()-1</f>
        <v>Scopus_257</v>
      </c>
      <c r="B258" t="s">
        <v>439</v>
      </c>
      <c r="C258" t="s">
        <v>4578</v>
      </c>
      <c r="D258" t="s">
        <v>785</v>
      </c>
      <c r="E258" t="s">
        <v>2850</v>
      </c>
      <c r="F258">
        <v>2023</v>
      </c>
      <c r="G258">
        <v>0</v>
      </c>
      <c r="H258" t="s">
        <v>2218</v>
      </c>
    </row>
    <row r="259" spans="1:8" x14ac:dyDescent="0.3">
      <c r="A259" s="13" t="str">
        <f t="shared" si="4"/>
        <v>Scopus_258</v>
      </c>
      <c r="B259" t="s">
        <v>1803</v>
      </c>
      <c r="C259" t="s">
        <v>4579</v>
      </c>
      <c r="D259" t="s">
        <v>785</v>
      </c>
      <c r="E259" t="s">
        <v>2901</v>
      </c>
      <c r="F259">
        <v>2023</v>
      </c>
      <c r="G259">
        <v>0</v>
      </c>
      <c r="H259" t="s">
        <v>2278</v>
      </c>
    </row>
    <row r="260" spans="1:8" x14ac:dyDescent="0.3">
      <c r="A260" s="13" t="str">
        <f t="shared" si="4"/>
        <v>Scopus_259</v>
      </c>
      <c r="B260" t="s">
        <v>1764</v>
      </c>
      <c r="C260" t="s">
        <v>4580</v>
      </c>
      <c r="D260" t="s">
        <v>3378</v>
      </c>
      <c r="E260" t="s">
        <v>2805</v>
      </c>
      <c r="F260">
        <v>2023</v>
      </c>
      <c r="G260">
        <v>7</v>
      </c>
      <c r="H260" t="s">
        <v>2167</v>
      </c>
    </row>
    <row r="261" spans="1:8" x14ac:dyDescent="0.3">
      <c r="A261" s="13" t="str">
        <f t="shared" si="4"/>
        <v>Scopus_260</v>
      </c>
      <c r="B261" t="s">
        <v>642</v>
      </c>
      <c r="C261" t="s">
        <v>4581</v>
      </c>
      <c r="D261" t="s">
        <v>806</v>
      </c>
      <c r="E261" t="s">
        <v>2806</v>
      </c>
      <c r="F261">
        <v>2023</v>
      </c>
      <c r="G261">
        <v>3</v>
      </c>
      <c r="H261" t="s">
        <v>2168</v>
      </c>
    </row>
    <row r="262" spans="1:8" x14ac:dyDescent="0.3">
      <c r="A262" s="13" t="str">
        <f t="shared" si="4"/>
        <v>Scopus_261</v>
      </c>
      <c r="B262" t="s">
        <v>1765</v>
      </c>
      <c r="C262" t="s">
        <v>4582</v>
      </c>
      <c r="D262" t="s">
        <v>3379</v>
      </c>
      <c r="E262" t="s">
        <v>2807</v>
      </c>
      <c r="F262">
        <v>2023</v>
      </c>
      <c r="G262">
        <v>0</v>
      </c>
      <c r="H262" t="s">
        <v>2169</v>
      </c>
    </row>
    <row r="263" spans="1:8" x14ac:dyDescent="0.3">
      <c r="A263" s="13" t="str">
        <f t="shared" si="4"/>
        <v>Scopus_262</v>
      </c>
      <c r="B263" t="s">
        <v>684</v>
      </c>
      <c r="C263" t="s">
        <v>4583</v>
      </c>
      <c r="D263" t="s">
        <v>3418</v>
      </c>
      <c r="E263" t="s">
        <v>2851</v>
      </c>
      <c r="F263">
        <v>2023</v>
      </c>
      <c r="G263">
        <v>8</v>
      </c>
      <c r="H263" t="s">
        <v>2219</v>
      </c>
    </row>
    <row r="264" spans="1:8" x14ac:dyDescent="0.3">
      <c r="A264" s="13" t="str">
        <f t="shared" si="4"/>
        <v>Scopus_263</v>
      </c>
      <c r="B264" t="s">
        <v>676</v>
      </c>
      <c r="C264" t="s">
        <v>4584</v>
      </c>
      <c r="D264" t="s">
        <v>3466</v>
      </c>
      <c r="E264" t="s">
        <v>2904</v>
      </c>
      <c r="F264">
        <v>2023</v>
      </c>
      <c r="G264">
        <v>0</v>
      </c>
      <c r="H264" t="s">
        <v>2281</v>
      </c>
    </row>
    <row r="265" spans="1:8" x14ac:dyDescent="0.3">
      <c r="A265" s="13" t="str">
        <f t="shared" si="4"/>
        <v>Scopus_264</v>
      </c>
      <c r="B265" t="s">
        <v>1781</v>
      </c>
      <c r="C265" t="s">
        <v>4585</v>
      </c>
      <c r="D265" t="s">
        <v>3419</v>
      </c>
      <c r="E265" t="s">
        <v>5020</v>
      </c>
      <c r="F265">
        <v>2023</v>
      </c>
      <c r="G265">
        <v>0</v>
      </c>
      <c r="H265" t="s">
        <v>2220</v>
      </c>
    </row>
    <row r="266" spans="1:8" x14ac:dyDescent="0.3">
      <c r="A266" s="13" t="str">
        <f t="shared" si="4"/>
        <v>Scopus_265</v>
      </c>
      <c r="B266" t="s">
        <v>765</v>
      </c>
      <c r="C266" t="s">
        <v>4586</v>
      </c>
      <c r="D266" t="s">
        <v>3381</v>
      </c>
      <c r="E266" t="s">
        <v>5021</v>
      </c>
      <c r="F266">
        <v>2023</v>
      </c>
      <c r="G266">
        <v>7</v>
      </c>
      <c r="H266" t="s">
        <v>2171</v>
      </c>
    </row>
    <row r="267" spans="1:8" x14ac:dyDescent="0.3">
      <c r="A267" s="13" t="str">
        <f t="shared" si="4"/>
        <v>Scopus_266</v>
      </c>
      <c r="B267" t="s">
        <v>486</v>
      </c>
      <c r="C267" t="s">
        <v>4587</v>
      </c>
      <c r="D267" t="s">
        <v>3382</v>
      </c>
      <c r="E267" t="s">
        <v>2809</v>
      </c>
      <c r="F267">
        <v>2023</v>
      </c>
      <c r="G267">
        <v>2</v>
      </c>
      <c r="H267" t="s">
        <v>2172</v>
      </c>
    </row>
    <row r="268" spans="1:8" x14ac:dyDescent="0.3">
      <c r="A268" s="13" t="str">
        <f t="shared" si="4"/>
        <v>Scopus_267</v>
      </c>
      <c r="B268" t="s">
        <v>1782</v>
      </c>
      <c r="C268" t="s">
        <v>4588</v>
      </c>
      <c r="D268" t="s">
        <v>3420</v>
      </c>
      <c r="E268" t="s">
        <v>2852</v>
      </c>
      <c r="F268">
        <v>2023</v>
      </c>
      <c r="G268">
        <v>0</v>
      </c>
      <c r="H268" t="s">
        <v>2221</v>
      </c>
    </row>
    <row r="269" spans="1:8" x14ac:dyDescent="0.3">
      <c r="A269" s="13" t="str">
        <f t="shared" si="4"/>
        <v>Scopus_268</v>
      </c>
      <c r="B269" t="s">
        <v>534</v>
      </c>
      <c r="C269" t="s">
        <v>4589</v>
      </c>
      <c r="D269" t="s">
        <v>3383</v>
      </c>
      <c r="E269" t="s">
        <v>2810</v>
      </c>
      <c r="F269">
        <v>2023</v>
      </c>
      <c r="G269">
        <v>55</v>
      </c>
      <c r="H269" t="s">
        <v>2173</v>
      </c>
    </row>
    <row r="270" spans="1:8" x14ac:dyDescent="0.3">
      <c r="A270" s="13" t="str">
        <f t="shared" si="4"/>
        <v>Scopus_269</v>
      </c>
      <c r="B270" t="s">
        <v>732</v>
      </c>
      <c r="C270" t="s">
        <v>4590</v>
      </c>
      <c r="D270" t="s">
        <v>3421</v>
      </c>
      <c r="E270" t="s">
        <v>2853</v>
      </c>
      <c r="F270">
        <v>2023</v>
      </c>
      <c r="G270">
        <v>2</v>
      </c>
      <c r="H270" t="s">
        <v>2222</v>
      </c>
    </row>
    <row r="271" spans="1:8" x14ac:dyDescent="0.3">
      <c r="A271" s="13" t="str">
        <f t="shared" si="4"/>
        <v>Scopus_270</v>
      </c>
      <c r="B271" t="s">
        <v>548</v>
      </c>
      <c r="C271" t="s">
        <v>4591</v>
      </c>
      <c r="D271" t="s">
        <v>3422</v>
      </c>
      <c r="E271" t="s">
        <v>2854</v>
      </c>
      <c r="F271">
        <v>2023</v>
      </c>
      <c r="G271">
        <v>0</v>
      </c>
      <c r="H271" t="s">
        <v>2223</v>
      </c>
    </row>
    <row r="272" spans="1:8" x14ac:dyDescent="0.3">
      <c r="A272" s="13" t="str">
        <f t="shared" si="4"/>
        <v>Scopus_271</v>
      </c>
      <c r="B272" t="s">
        <v>1805</v>
      </c>
      <c r="C272" t="s">
        <v>4592</v>
      </c>
      <c r="D272" t="s">
        <v>3468</v>
      </c>
      <c r="E272" t="s">
        <v>2906</v>
      </c>
      <c r="F272">
        <v>2023</v>
      </c>
      <c r="G272">
        <v>0</v>
      </c>
      <c r="H272" t="s">
        <v>2283</v>
      </c>
    </row>
    <row r="273" spans="1:8" x14ac:dyDescent="0.3">
      <c r="A273" s="13" t="str">
        <f t="shared" si="4"/>
        <v>Scopus_272</v>
      </c>
      <c r="B273" t="s">
        <v>1260</v>
      </c>
      <c r="C273" t="s">
        <v>4593</v>
      </c>
      <c r="D273" t="s">
        <v>3472</v>
      </c>
      <c r="E273" t="s">
        <v>2910</v>
      </c>
      <c r="F273">
        <v>2023</v>
      </c>
      <c r="G273">
        <v>0</v>
      </c>
      <c r="H273" t="s">
        <v>2287</v>
      </c>
    </row>
    <row r="274" spans="1:8" x14ac:dyDescent="0.3">
      <c r="A274" s="13" t="str">
        <f t="shared" si="4"/>
        <v>Scopus_273</v>
      </c>
      <c r="B274" t="s">
        <v>1783</v>
      </c>
      <c r="C274" t="s">
        <v>4594</v>
      </c>
      <c r="D274" t="s">
        <v>3423</v>
      </c>
      <c r="E274" t="s">
        <v>2855</v>
      </c>
      <c r="F274">
        <v>2023</v>
      </c>
      <c r="G274">
        <v>0</v>
      </c>
      <c r="H274" t="s">
        <v>2224</v>
      </c>
    </row>
    <row r="275" spans="1:8" x14ac:dyDescent="0.3">
      <c r="A275" s="13" t="str">
        <f t="shared" si="4"/>
        <v>Scopus_274</v>
      </c>
      <c r="B275" t="s">
        <v>435</v>
      </c>
      <c r="C275" t="s">
        <v>4595</v>
      </c>
      <c r="D275" t="s">
        <v>3424</v>
      </c>
      <c r="E275" t="s">
        <v>2856</v>
      </c>
      <c r="F275">
        <v>2023</v>
      </c>
      <c r="G275">
        <v>0</v>
      </c>
      <c r="H275" t="s">
        <v>2225</v>
      </c>
    </row>
    <row r="276" spans="1:8" x14ac:dyDescent="0.3">
      <c r="A276" s="13" t="str">
        <f t="shared" si="4"/>
        <v>Scopus_275</v>
      </c>
      <c r="B276" t="s">
        <v>500</v>
      </c>
      <c r="C276" t="s">
        <v>4596</v>
      </c>
      <c r="D276" t="s">
        <v>3384</v>
      </c>
      <c r="E276" t="s">
        <v>2811</v>
      </c>
      <c r="F276">
        <v>2023</v>
      </c>
      <c r="G276">
        <v>12</v>
      </c>
      <c r="H276" t="s">
        <v>2174</v>
      </c>
    </row>
    <row r="277" spans="1:8" x14ac:dyDescent="0.3">
      <c r="A277" s="13" t="str">
        <f t="shared" si="4"/>
        <v>Scopus_276</v>
      </c>
      <c r="B277" t="s">
        <v>1264</v>
      </c>
      <c r="C277" t="s">
        <v>4597</v>
      </c>
      <c r="D277" t="s">
        <v>785</v>
      </c>
      <c r="E277" t="s">
        <v>2857</v>
      </c>
      <c r="F277">
        <v>2023</v>
      </c>
      <c r="G277">
        <v>0</v>
      </c>
      <c r="H277" t="s">
        <v>2226</v>
      </c>
    </row>
    <row r="278" spans="1:8" x14ac:dyDescent="0.3">
      <c r="A278" s="13" t="str">
        <f t="shared" si="4"/>
        <v>Scopus_277</v>
      </c>
      <c r="B278" t="s">
        <v>1784</v>
      </c>
      <c r="C278" t="s">
        <v>4598</v>
      </c>
      <c r="D278" t="s">
        <v>785</v>
      </c>
      <c r="E278" t="s">
        <v>2858</v>
      </c>
      <c r="F278">
        <v>2023</v>
      </c>
      <c r="G278">
        <v>7</v>
      </c>
      <c r="H278" t="s">
        <v>2227</v>
      </c>
    </row>
    <row r="279" spans="1:8" x14ac:dyDescent="0.3">
      <c r="A279" s="13" t="str">
        <f t="shared" si="4"/>
        <v>Scopus_278</v>
      </c>
      <c r="B279" t="s">
        <v>1301</v>
      </c>
      <c r="C279" t="s">
        <v>4599</v>
      </c>
      <c r="D279" t="s">
        <v>3475</v>
      </c>
      <c r="E279" t="s">
        <v>2913</v>
      </c>
      <c r="F279">
        <v>2023</v>
      </c>
      <c r="G279">
        <v>0</v>
      </c>
      <c r="H279" t="s">
        <v>2290</v>
      </c>
    </row>
    <row r="280" spans="1:8" x14ac:dyDescent="0.3">
      <c r="A280" s="13" t="str">
        <f t="shared" si="4"/>
        <v>Scopus_279</v>
      </c>
      <c r="B280" t="s">
        <v>457</v>
      </c>
      <c r="C280" t="s">
        <v>4600</v>
      </c>
      <c r="D280" t="s">
        <v>790</v>
      </c>
      <c r="E280" t="s">
        <v>2812</v>
      </c>
      <c r="F280">
        <v>2023</v>
      </c>
      <c r="G280">
        <v>3</v>
      </c>
      <c r="H280" t="s">
        <v>2175</v>
      </c>
    </row>
    <row r="281" spans="1:8" x14ac:dyDescent="0.3">
      <c r="A281" s="13" t="str">
        <f t="shared" si="4"/>
        <v>Scopus_280</v>
      </c>
      <c r="B281" t="s">
        <v>1252</v>
      </c>
      <c r="C281" t="s">
        <v>4601</v>
      </c>
      <c r="D281" t="s">
        <v>3425</v>
      </c>
      <c r="E281" t="s">
        <v>2859</v>
      </c>
      <c r="F281">
        <v>2023</v>
      </c>
      <c r="G281">
        <v>0</v>
      </c>
      <c r="H281" t="s">
        <v>2228</v>
      </c>
    </row>
    <row r="282" spans="1:8" x14ac:dyDescent="0.3">
      <c r="A282" s="13" t="str">
        <f t="shared" si="4"/>
        <v>Scopus_281</v>
      </c>
      <c r="B282" t="s">
        <v>1767</v>
      </c>
      <c r="C282" t="s">
        <v>785</v>
      </c>
      <c r="D282" t="s">
        <v>785</v>
      </c>
      <c r="E282" t="s">
        <v>2815</v>
      </c>
      <c r="F282">
        <v>2023</v>
      </c>
      <c r="G282">
        <v>0</v>
      </c>
      <c r="H282" t="s">
        <v>2179</v>
      </c>
    </row>
    <row r="283" spans="1:8" x14ac:dyDescent="0.3">
      <c r="A283" s="13" t="str">
        <f t="shared" si="4"/>
        <v>Scopus_282</v>
      </c>
      <c r="B283" t="s">
        <v>1768</v>
      </c>
      <c r="C283" t="s">
        <v>4602</v>
      </c>
      <c r="D283" t="s">
        <v>3387</v>
      </c>
      <c r="E283" t="s">
        <v>2816</v>
      </c>
      <c r="F283">
        <v>2023</v>
      </c>
      <c r="G283">
        <v>7</v>
      </c>
      <c r="H283" t="s">
        <v>2180</v>
      </c>
    </row>
    <row r="284" spans="1:8" x14ac:dyDescent="0.3">
      <c r="A284" s="13" t="str">
        <f t="shared" si="4"/>
        <v>Scopus_283</v>
      </c>
      <c r="B284" t="s">
        <v>1769</v>
      </c>
      <c r="C284" t="s">
        <v>4603</v>
      </c>
      <c r="D284" t="s">
        <v>785</v>
      </c>
      <c r="E284" t="s">
        <v>2817</v>
      </c>
      <c r="F284">
        <v>2023</v>
      </c>
      <c r="G284">
        <v>3</v>
      </c>
      <c r="H284" t="s">
        <v>2181</v>
      </c>
    </row>
    <row r="285" spans="1:8" x14ac:dyDescent="0.3">
      <c r="A285" s="13" t="str">
        <f t="shared" si="4"/>
        <v>Scopus_284</v>
      </c>
      <c r="B285" t="s">
        <v>1242</v>
      </c>
      <c r="C285" t="s">
        <v>4604</v>
      </c>
      <c r="D285" t="s">
        <v>3426</v>
      </c>
      <c r="E285" t="s">
        <v>5022</v>
      </c>
      <c r="F285">
        <v>2023</v>
      </c>
      <c r="G285">
        <v>0</v>
      </c>
      <c r="H285" t="s">
        <v>2229</v>
      </c>
    </row>
    <row r="286" spans="1:8" x14ac:dyDescent="0.3">
      <c r="A286" s="13" t="str">
        <f t="shared" si="4"/>
        <v>Scopus_285</v>
      </c>
      <c r="B286" t="s">
        <v>1785</v>
      </c>
      <c r="C286" t="s">
        <v>4605</v>
      </c>
      <c r="D286" t="s">
        <v>3427</v>
      </c>
      <c r="E286" t="s">
        <v>2860</v>
      </c>
      <c r="F286">
        <v>2023</v>
      </c>
      <c r="G286">
        <v>2</v>
      </c>
      <c r="H286" t="s">
        <v>2230</v>
      </c>
    </row>
    <row r="287" spans="1:8" x14ac:dyDescent="0.3">
      <c r="A287" s="13" t="str">
        <f t="shared" si="4"/>
        <v>Scopus_286</v>
      </c>
      <c r="B287" t="s">
        <v>678</v>
      </c>
      <c r="C287" t="s">
        <v>4606</v>
      </c>
      <c r="D287" t="s">
        <v>785</v>
      </c>
      <c r="E287" t="s">
        <v>2819</v>
      </c>
      <c r="F287">
        <v>2023</v>
      </c>
      <c r="G287">
        <v>0</v>
      </c>
      <c r="H287" t="s">
        <v>2183</v>
      </c>
    </row>
    <row r="288" spans="1:8" x14ac:dyDescent="0.3">
      <c r="A288" s="13" t="str">
        <f t="shared" si="4"/>
        <v>Scopus_287</v>
      </c>
      <c r="B288" t="s">
        <v>1770</v>
      </c>
      <c r="C288" t="s">
        <v>4607</v>
      </c>
      <c r="D288" t="s">
        <v>3389</v>
      </c>
      <c r="E288" t="s">
        <v>2820</v>
      </c>
      <c r="F288">
        <v>2023</v>
      </c>
      <c r="G288">
        <v>4</v>
      </c>
      <c r="H288" t="s">
        <v>2184</v>
      </c>
    </row>
    <row r="289" spans="1:8" x14ac:dyDescent="0.3">
      <c r="A289" s="13" t="str">
        <f t="shared" si="4"/>
        <v>Scopus_288</v>
      </c>
      <c r="B289" t="s">
        <v>674</v>
      </c>
      <c r="C289" t="s">
        <v>4608</v>
      </c>
      <c r="D289" t="s">
        <v>809</v>
      </c>
      <c r="E289" t="s">
        <v>2821</v>
      </c>
      <c r="F289">
        <v>2023</v>
      </c>
      <c r="G289">
        <v>6</v>
      </c>
      <c r="H289" t="s">
        <v>2186</v>
      </c>
    </row>
    <row r="290" spans="1:8" x14ac:dyDescent="0.3">
      <c r="A290" s="13" t="str">
        <f t="shared" si="4"/>
        <v>Scopus_289</v>
      </c>
      <c r="B290" t="s">
        <v>1262</v>
      </c>
      <c r="C290" t="s">
        <v>4609</v>
      </c>
      <c r="D290" t="s">
        <v>3428</v>
      </c>
      <c r="E290" t="s">
        <v>2861</v>
      </c>
      <c r="F290">
        <v>2023</v>
      </c>
      <c r="G290">
        <v>0</v>
      </c>
      <c r="H290" t="s">
        <v>2231</v>
      </c>
    </row>
    <row r="291" spans="1:8" x14ac:dyDescent="0.3">
      <c r="A291" s="13" t="str">
        <f t="shared" si="4"/>
        <v>Scopus_290</v>
      </c>
      <c r="B291" t="s">
        <v>1258</v>
      </c>
      <c r="C291" t="s">
        <v>4562</v>
      </c>
      <c r="D291" t="s">
        <v>3391</v>
      </c>
      <c r="E291" t="s">
        <v>2822</v>
      </c>
      <c r="F291">
        <v>2023</v>
      </c>
      <c r="G291">
        <v>5</v>
      </c>
      <c r="H291" t="s">
        <v>2187</v>
      </c>
    </row>
    <row r="292" spans="1:8" x14ac:dyDescent="0.3">
      <c r="A292" s="13" t="str">
        <f t="shared" si="4"/>
        <v>Scopus_291</v>
      </c>
      <c r="B292" t="s">
        <v>575</v>
      </c>
      <c r="C292" t="s">
        <v>4610</v>
      </c>
      <c r="D292" t="s">
        <v>3481</v>
      </c>
      <c r="E292" t="s">
        <v>2920</v>
      </c>
      <c r="F292">
        <v>2023</v>
      </c>
      <c r="G292">
        <v>1</v>
      </c>
      <c r="H292" t="s">
        <v>2298</v>
      </c>
    </row>
    <row r="293" spans="1:8" x14ac:dyDescent="0.3">
      <c r="A293" s="13" t="str">
        <f t="shared" si="4"/>
        <v>Scopus_292</v>
      </c>
      <c r="B293" t="s">
        <v>485</v>
      </c>
      <c r="C293" t="s">
        <v>4611</v>
      </c>
      <c r="D293" t="s">
        <v>785</v>
      </c>
      <c r="E293" t="s">
        <v>2862</v>
      </c>
      <c r="F293">
        <v>2023</v>
      </c>
      <c r="G293">
        <v>1</v>
      </c>
      <c r="H293" t="s">
        <v>2232</v>
      </c>
    </row>
    <row r="294" spans="1:8" x14ac:dyDescent="0.3">
      <c r="A294" s="13" t="str">
        <f t="shared" si="4"/>
        <v>Scopus_293</v>
      </c>
      <c r="B294" t="s">
        <v>1288</v>
      </c>
      <c r="C294" t="s">
        <v>4612</v>
      </c>
      <c r="D294" t="s">
        <v>3429</v>
      </c>
      <c r="E294" t="s">
        <v>2863</v>
      </c>
      <c r="F294">
        <v>2023</v>
      </c>
      <c r="G294">
        <v>0</v>
      </c>
      <c r="H294" t="s">
        <v>2233</v>
      </c>
    </row>
    <row r="295" spans="1:8" x14ac:dyDescent="0.3">
      <c r="A295" s="13" t="str">
        <f t="shared" si="4"/>
        <v>Scopus_294</v>
      </c>
      <c r="B295" t="s">
        <v>387</v>
      </c>
      <c r="C295" t="s">
        <v>4613</v>
      </c>
      <c r="D295" t="s">
        <v>3430</v>
      </c>
      <c r="E295" t="s">
        <v>2864</v>
      </c>
      <c r="F295">
        <v>2023</v>
      </c>
      <c r="G295">
        <v>9</v>
      </c>
      <c r="H295" t="s">
        <v>2234</v>
      </c>
    </row>
    <row r="296" spans="1:8" x14ac:dyDescent="0.3">
      <c r="A296" s="13" t="str">
        <f t="shared" si="4"/>
        <v>Scopus_295</v>
      </c>
      <c r="B296" t="s">
        <v>1786</v>
      </c>
      <c r="C296" t="s">
        <v>4614</v>
      </c>
      <c r="D296" t="s">
        <v>3431</v>
      </c>
      <c r="E296" t="s">
        <v>5023</v>
      </c>
      <c r="F296">
        <v>2023</v>
      </c>
      <c r="G296">
        <v>4</v>
      </c>
      <c r="H296" t="s">
        <v>2235</v>
      </c>
    </row>
    <row r="297" spans="1:8" x14ac:dyDescent="0.3">
      <c r="A297" s="13" t="str">
        <f t="shared" si="4"/>
        <v>Scopus_296</v>
      </c>
      <c r="B297" t="s">
        <v>1787</v>
      </c>
      <c r="C297" t="s">
        <v>4615</v>
      </c>
      <c r="D297" t="s">
        <v>3432</v>
      </c>
      <c r="E297" t="s">
        <v>2865</v>
      </c>
      <c r="F297">
        <v>2023</v>
      </c>
      <c r="G297">
        <v>1</v>
      </c>
      <c r="H297" t="s">
        <v>2236</v>
      </c>
    </row>
    <row r="298" spans="1:8" x14ac:dyDescent="0.3">
      <c r="A298" s="13" t="str">
        <f t="shared" si="4"/>
        <v>Scopus_297</v>
      </c>
      <c r="B298" t="s">
        <v>679</v>
      </c>
      <c r="C298" t="s">
        <v>4616</v>
      </c>
      <c r="D298" t="s">
        <v>3433</v>
      </c>
      <c r="E298" t="s">
        <v>2866</v>
      </c>
      <c r="F298">
        <v>2023</v>
      </c>
      <c r="G298">
        <v>7</v>
      </c>
      <c r="H298" t="s">
        <v>2237</v>
      </c>
    </row>
    <row r="299" spans="1:8" x14ac:dyDescent="0.3">
      <c r="A299" s="13" t="str">
        <f t="shared" si="4"/>
        <v>Scopus_298</v>
      </c>
      <c r="B299" t="s">
        <v>525</v>
      </c>
      <c r="C299" t="s">
        <v>4617</v>
      </c>
      <c r="D299" t="s">
        <v>785</v>
      </c>
      <c r="E299" t="s">
        <v>2867</v>
      </c>
      <c r="F299">
        <v>2023</v>
      </c>
      <c r="G299">
        <v>0</v>
      </c>
      <c r="H299" t="s">
        <v>2238</v>
      </c>
    </row>
    <row r="300" spans="1:8" x14ac:dyDescent="0.3">
      <c r="A300" s="13" t="str">
        <f t="shared" si="4"/>
        <v>Scopus_299</v>
      </c>
      <c r="B300" t="s">
        <v>481</v>
      </c>
      <c r="C300" t="s">
        <v>4618</v>
      </c>
      <c r="D300" t="s">
        <v>3434</v>
      </c>
      <c r="E300" t="s">
        <v>2868</v>
      </c>
      <c r="F300">
        <v>2023</v>
      </c>
      <c r="G300">
        <v>34</v>
      </c>
      <c r="H300" t="s">
        <v>2239</v>
      </c>
    </row>
    <row r="301" spans="1:8" x14ac:dyDescent="0.3">
      <c r="A301" s="13" t="str">
        <f t="shared" si="4"/>
        <v>Scopus_300</v>
      </c>
      <c r="B301" t="s">
        <v>1788</v>
      </c>
      <c r="C301" t="s">
        <v>4619</v>
      </c>
      <c r="D301" t="s">
        <v>3435</v>
      </c>
      <c r="E301" t="s">
        <v>2869</v>
      </c>
      <c r="F301">
        <v>2023</v>
      </c>
      <c r="G301">
        <v>5</v>
      </c>
      <c r="H301" t="s">
        <v>2240</v>
      </c>
    </row>
    <row r="302" spans="1:8" x14ac:dyDescent="0.3">
      <c r="A302" s="13" t="str">
        <f t="shared" si="4"/>
        <v>Scopus_301</v>
      </c>
      <c r="B302" t="s">
        <v>1789</v>
      </c>
      <c r="C302" t="s">
        <v>4620</v>
      </c>
      <c r="D302" t="s">
        <v>3436</v>
      </c>
      <c r="E302" t="s">
        <v>2870</v>
      </c>
      <c r="F302">
        <v>2023</v>
      </c>
      <c r="G302">
        <v>1</v>
      </c>
      <c r="H302" t="s">
        <v>2241</v>
      </c>
    </row>
    <row r="303" spans="1:8" x14ac:dyDescent="0.3">
      <c r="A303" s="13" t="str">
        <f t="shared" si="4"/>
        <v>Scopus_302</v>
      </c>
      <c r="B303" t="s">
        <v>708</v>
      </c>
      <c r="C303" t="s">
        <v>4621</v>
      </c>
      <c r="D303" t="s">
        <v>3437</v>
      </c>
      <c r="E303" t="s">
        <v>2871</v>
      </c>
      <c r="F303">
        <v>2023</v>
      </c>
      <c r="G303">
        <v>15</v>
      </c>
      <c r="H303" t="s">
        <v>2242</v>
      </c>
    </row>
    <row r="304" spans="1:8" x14ac:dyDescent="0.3">
      <c r="A304" s="13" t="str">
        <f t="shared" si="4"/>
        <v>Scopus_303</v>
      </c>
      <c r="B304" t="s">
        <v>668</v>
      </c>
      <c r="C304" t="s">
        <v>4622</v>
      </c>
      <c r="D304" t="s">
        <v>3438</v>
      </c>
      <c r="E304" t="s">
        <v>2872</v>
      </c>
      <c r="F304">
        <v>2023</v>
      </c>
      <c r="G304">
        <v>3</v>
      </c>
      <c r="H304" t="s">
        <v>2243</v>
      </c>
    </row>
    <row r="305" spans="1:8" x14ac:dyDescent="0.3">
      <c r="A305" s="13" t="str">
        <f t="shared" si="4"/>
        <v>Scopus_304</v>
      </c>
      <c r="B305" t="s">
        <v>1790</v>
      </c>
      <c r="C305" t="s">
        <v>4623</v>
      </c>
      <c r="D305" t="s">
        <v>3439</v>
      </c>
      <c r="E305" t="s">
        <v>2873</v>
      </c>
      <c r="F305">
        <v>2023</v>
      </c>
      <c r="G305">
        <v>0</v>
      </c>
      <c r="H305" t="s">
        <v>2244</v>
      </c>
    </row>
    <row r="306" spans="1:8" x14ac:dyDescent="0.3">
      <c r="A306" s="13" t="str">
        <f t="shared" si="4"/>
        <v>Scopus_305</v>
      </c>
      <c r="B306" t="s">
        <v>759</v>
      </c>
      <c r="C306" t="s">
        <v>4624</v>
      </c>
      <c r="D306" t="s">
        <v>785</v>
      </c>
      <c r="E306" t="s">
        <v>2964</v>
      </c>
      <c r="F306">
        <v>2022</v>
      </c>
      <c r="G306">
        <v>145</v>
      </c>
      <c r="H306" t="s">
        <v>2349</v>
      </c>
    </row>
    <row r="307" spans="1:8" x14ac:dyDescent="0.3">
      <c r="A307" s="13" t="str">
        <f t="shared" si="4"/>
        <v>Scopus_306</v>
      </c>
      <c r="B307" t="s">
        <v>1810</v>
      </c>
      <c r="C307" t="s">
        <v>4405</v>
      </c>
      <c r="D307" t="s">
        <v>3487</v>
      </c>
      <c r="E307" t="s">
        <v>2926</v>
      </c>
      <c r="F307">
        <v>2022</v>
      </c>
      <c r="G307">
        <v>32</v>
      </c>
      <c r="H307" t="s">
        <v>2304</v>
      </c>
    </row>
    <row r="308" spans="1:8" x14ac:dyDescent="0.3">
      <c r="A308" s="13" t="str">
        <f t="shared" si="4"/>
        <v>Scopus_307</v>
      </c>
      <c r="B308" t="s">
        <v>694</v>
      </c>
      <c r="C308" t="s">
        <v>4625</v>
      </c>
      <c r="D308" t="s">
        <v>3440</v>
      </c>
      <c r="E308" t="s">
        <v>2874</v>
      </c>
      <c r="F308">
        <v>2023</v>
      </c>
      <c r="G308">
        <v>0</v>
      </c>
      <c r="H308" t="s">
        <v>2245</v>
      </c>
    </row>
    <row r="309" spans="1:8" x14ac:dyDescent="0.3">
      <c r="A309" s="13" t="str">
        <f t="shared" si="4"/>
        <v>Scopus_308</v>
      </c>
      <c r="B309" t="s">
        <v>1791</v>
      </c>
      <c r="C309" t="s">
        <v>4626</v>
      </c>
      <c r="D309" t="s">
        <v>3441</v>
      </c>
      <c r="E309" t="s">
        <v>2875</v>
      </c>
      <c r="F309">
        <v>2023</v>
      </c>
      <c r="G309">
        <v>1</v>
      </c>
      <c r="H309" t="s">
        <v>2246</v>
      </c>
    </row>
    <row r="310" spans="1:8" x14ac:dyDescent="0.3">
      <c r="A310" s="13" t="str">
        <f t="shared" si="4"/>
        <v>Scopus_309</v>
      </c>
      <c r="B310" t="s">
        <v>1811</v>
      </c>
      <c r="C310" t="s">
        <v>4627</v>
      </c>
      <c r="D310" t="s">
        <v>3488</v>
      </c>
      <c r="E310" t="s">
        <v>2927</v>
      </c>
      <c r="F310">
        <v>2022</v>
      </c>
      <c r="G310">
        <v>1</v>
      </c>
      <c r="H310" t="s">
        <v>2305</v>
      </c>
    </row>
    <row r="311" spans="1:8" x14ac:dyDescent="0.3">
      <c r="A311" s="13" t="str">
        <f t="shared" si="4"/>
        <v>Scopus_310</v>
      </c>
      <c r="B311" t="s">
        <v>1227</v>
      </c>
      <c r="C311" t="s">
        <v>4628</v>
      </c>
      <c r="D311" t="s">
        <v>3323</v>
      </c>
      <c r="E311" t="s">
        <v>2928</v>
      </c>
      <c r="F311">
        <v>2022</v>
      </c>
      <c r="G311">
        <v>10</v>
      </c>
      <c r="H311" t="s">
        <v>2306</v>
      </c>
    </row>
    <row r="312" spans="1:8" x14ac:dyDescent="0.3">
      <c r="A312" s="13" t="str">
        <f t="shared" si="4"/>
        <v>Scopus_311</v>
      </c>
      <c r="B312" t="s">
        <v>1812</v>
      </c>
      <c r="C312" t="s">
        <v>4629</v>
      </c>
      <c r="D312" t="s">
        <v>3489</v>
      </c>
      <c r="E312" t="s">
        <v>2929</v>
      </c>
      <c r="F312">
        <v>2022</v>
      </c>
      <c r="G312">
        <v>4</v>
      </c>
      <c r="H312" t="s">
        <v>2307</v>
      </c>
    </row>
    <row r="313" spans="1:8" x14ac:dyDescent="0.3">
      <c r="A313" s="13" t="str">
        <f t="shared" si="4"/>
        <v>Scopus_312</v>
      </c>
      <c r="B313" t="s">
        <v>461</v>
      </c>
      <c r="C313" t="s">
        <v>4630</v>
      </c>
      <c r="D313" t="s">
        <v>3443</v>
      </c>
      <c r="E313" t="s">
        <v>5024</v>
      </c>
      <c r="F313">
        <v>2023</v>
      </c>
      <c r="G313">
        <v>1</v>
      </c>
      <c r="H313" t="s">
        <v>2248</v>
      </c>
    </row>
    <row r="314" spans="1:8" x14ac:dyDescent="0.3">
      <c r="A314" s="13" t="str">
        <f t="shared" si="4"/>
        <v>Scopus_313</v>
      </c>
      <c r="B314" t="s">
        <v>658</v>
      </c>
      <c r="C314" t="s">
        <v>4631</v>
      </c>
      <c r="D314" t="s">
        <v>3444</v>
      </c>
      <c r="E314" t="s">
        <v>2877</v>
      </c>
      <c r="F314">
        <v>2023</v>
      </c>
      <c r="G314">
        <v>0</v>
      </c>
      <c r="H314" t="s">
        <v>2249</v>
      </c>
    </row>
    <row r="315" spans="1:8" x14ac:dyDescent="0.3">
      <c r="A315" s="13" t="str">
        <f t="shared" si="4"/>
        <v>Scopus_314</v>
      </c>
      <c r="B315" t="s">
        <v>473</v>
      </c>
      <c r="C315" t="s">
        <v>4632</v>
      </c>
      <c r="D315" t="s">
        <v>3445</v>
      </c>
      <c r="E315" t="s">
        <v>2878</v>
      </c>
      <c r="F315">
        <v>2022</v>
      </c>
      <c r="G315">
        <v>1</v>
      </c>
      <c r="H315" t="s">
        <v>2250</v>
      </c>
    </row>
    <row r="316" spans="1:8" x14ac:dyDescent="0.3">
      <c r="A316" s="13" t="str">
        <f t="shared" si="4"/>
        <v>Scopus_315</v>
      </c>
      <c r="B316" t="s">
        <v>770</v>
      </c>
      <c r="C316" t="s">
        <v>4633</v>
      </c>
      <c r="D316" t="s">
        <v>3490</v>
      </c>
      <c r="E316" t="s">
        <v>2930</v>
      </c>
      <c r="F316">
        <v>2022</v>
      </c>
      <c r="G316">
        <v>8</v>
      </c>
      <c r="H316" t="s">
        <v>2308</v>
      </c>
    </row>
    <row r="317" spans="1:8" x14ac:dyDescent="0.3">
      <c r="A317" s="13" t="str">
        <f t="shared" si="4"/>
        <v>Scopus_316</v>
      </c>
      <c r="B317" t="s">
        <v>1794</v>
      </c>
      <c r="C317" t="s">
        <v>4634</v>
      </c>
      <c r="D317" t="s">
        <v>3447</v>
      </c>
      <c r="E317" t="s">
        <v>2880</v>
      </c>
      <c r="F317">
        <v>2023</v>
      </c>
      <c r="G317">
        <v>1</v>
      </c>
      <c r="H317" t="s">
        <v>2253</v>
      </c>
    </row>
    <row r="318" spans="1:8" x14ac:dyDescent="0.3">
      <c r="A318" s="13" t="str">
        <f t="shared" si="4"/>
        <v>Scopus_317</v>
      </c>
      <c r="B318" t="s">
        <v>635</v>
      </c>
      <c r="C318" t="s">
        <v>4635</v>
      </c>
      <c r="D318" t="s">
        <v>3525</v>
      </c>
      <c r="E318" t="s">
        <v>2975</v>
      </c>
      <c r="F318">
        <v>2022</v>
      </c>
      <c r="G318">
        <v>35</v>
      </c>
      <c r="H318" t="s">
        <v>2361</v>
      </c>
    </row>
    <row r="319" spans="1:8" x14ac:dyDescent="0.3">
      <c r="A319" s="13" t="str">
        <f t="shared" si="4"/>
        <v>Scopus_318</v>
      </c>
      <c r="B319" t="s">
        <v>1813</v>
      </c>
      <c r="C319" t="s">
        <v>4636</v>
      </c>
      <c r="D319" t="s">
        <v>3491</v>
      </c>
      <c r="E319" t="s">
        <v>2931</v>
      </c>
      <c r="F319">
        <v>2022</v>
      </c>
      <c r="G319">
        <v>1</v>
      </c>
      <c r="H319" t="s">
        <v>2309</v>
      </c>
    </row>
    <row r="320" spans="1:8" x14ac:dyDescent="0.3">
      <c r="A320" s="13" t="str">
        <f t="shared" si="4"/>
        <v>Scopus_319</v>
      </c>
      <c r="B320" t="s">
        <v>586</v>
      </c>
      <c r="C320" t="s">
        <v>4637</v>
      </c>
      <c r="D320" t="s">
        <v>785</v>
      </c>
      <c r="E320" t="s">
        <v>2932</v>
      </c>
      <c r="F320">
        <v>2022</v>
      </c>
      <c r="G320">
        <v>0</v>
      </c>
      <c r="H320" t="s">
        <v>2310</v>
      </c>
    </row>
    <row r="321" spans="1:8" x14ac:dyDescent="0.3">
      <c r="A321" s="13" t="str">
        <f t="shared" si="4"/>
        <v>Scopus_320</v>
      </c>
      <c r="B321" t="s">
        <v>1795</v>
      </c>
      <c r="C321" t="s">
        <v>785</v>
      </c>
      <c r="D321" t="s">
        <v>785</v>
      </c>
      <c r="E321" t="s">
        <v>2881</v>
      </c>
      <c r="F321">
        <v>2023</v>
      </c>
      <c r="G321">
        <v>0</v>
      </c>
      <c r="H321" t="s">
        <v>2254</v>
      </c>
    </row>
    <row r="322" spans="1:8" x14ac:dyDescent="0.3">
      <c r="A322" s="13" t="str">
        <f t="shared" ref="A322:A385" si="5">"Scopus_" &amp; ROW()-1</f>
        <v>Scopus_321</v>
      </c>
      <c r="B322" t="s">
        <v>1259</v>
      </c>
      <c r="C322" t="s">
        <v>4638</v>
      </c>
      <c r="D322" t="s">
        <v>3448</v>
      </c>
      <c r="E322" t="s">
        <v>2882</v>
      </c>
      <c r="F322">
        <v>2023</v>
      </c>
      <c r="G322">
        <v>0</v>
      </c>
      <c r="H322" t="s">
        <v>2255</v>
      </c>
    </row>
    <row r="323" spans="1:8" x14ac:dyDescent="0.3">
      <c r="A323" s="13" t="str">
        <f t="shared" si="5"/>
        <v>Scopus_322</v>
      </c>
      <c r="B323" t="s">
        <v>1814</v>
      </c>
      <c r="C323" t="s">
        <v>4639</v>
      </c>
      <c r="D323" t="s">
        <v>3492</v>
      </c>
      <c r="E323" t="s">
        <v>2933</v>
      </c>
      <c r="F323">
        <v>2022</v>
      </c>
      <c r="G323">
        <v>1</v>
      </c>
      <c r="H323" t="s">
        <v>2311</v>
      </c>
    </row>
    <row r="324" spans="1:8" x14ac:dyDescent="0.3">
      <c r="A324" s="13" t="str">
        <f t="shared" si="5"/>
        <v>Scopus_323</v>
      </c>
      <c r="B324" t="s">
        <v>1244</v>
      </c>
      <c r="C324" t="s">
        <v>4640</v>
      </c>
      <c r="D324" t="s">
        <v>3449</v>
      </c>
      <c r="E324" t="s">
        <v>2883</v>
      </c>
      <c r="F324">
        <v>2023</v>
      </c>
      <c r="G324">
        <v>28</v>
      </c>
      <c r="H324" t="s">
        <v>2256</v>
      </c>
    </row>
    <row r="325" spans="1:8" x14ac:dyDescent="0.3">
      <c r="A325" s="13" t="str">
        <f t="shared" si="5"/>
        <v>Scopus_324</v>
      </c>
      <c r="B325" t="s">
        <v>1796</v>
      </c>
      <c r="C325" t="s">
        <v>785</v>
      </c>
      <c r="D325" t="s">
        <v>785</v>
      </c>
      <c r="E325" t="s">
        <v>5025</v>
      </c>
      <c r="F325">
        <v>2023</v>
      </c>
      <c r="G325">
        <v>0</v>
      </c>
      <c r="H325" t="s">
        <v>2257</v>
      </c>
    </row>
    <row r="326" spans="1:8" x14ac:dyDescent="0.3">
      <c r="A326" s="13" t="str">
        <f t="shared" si="5"/>
        <v>Scopus_325</v>
      </c>
      <c r="B326" t="s">
        <v>1797</v>
      </c>
      <c r="C326" t="s">
        <v>4641</v>
      </c>
      <c r="D326" t="s">
        <v>3450</v>
      </c>
      <c r="E326" t="s">
        <v>2884</v>
      </c>
      <c r="F326">
        <v>2023</v>
      </c>
      <c r="G326">
        <v>1</v>
      </c>
      <c r="H326" t="s">
        <v>2258</v>
      </c>
    </row>
    <row r="327" spans="1:8" x14ac:dyDescent="0.3">
      <c r="A327" s="13" t="str">
        <f t="shared" si="5"/>
        <v>Scopus_326</v>
      </c>
      <c r="B327" t="s">
        <v>602</v>
      </c>
      <c r="C327" t="s">
        <v>4642</v>
      </c>
      <c r="D327" t="s">
        <v>785</v>
      </c>
      <c r="E327" t="s">
        <v>2885</v>
      </c>
      <c r="F327">
        <v>2023</v>
      </c>
      <c r="G327">
        <v>1</v>
      </c>
      <c r="H327" t="s">
        <v>2259</v>
      </c>
    </row>
    <row r="328" spans="1:8" x14ac:dyDescent="0.3">
      <c r="A328" s="13" t="str">
        <f t="shared" si="5"/>
        <v>Scopus_327</v>
      </c>
      <c r="B328" t="s">
        <v>1798</v>
      </c>
      <c r="C328" t="s">
        <v>4643</v>
      </c>
      <c r="D328" t="s">
        <v>3451</v>
      </c>
      <c r="E328" t="s">
        <v>2886</v>
      </c>
      <c r="F328">
        <v>2023</v>
      </c>
      <c r="G328">
        <v>4</v>
      </c>
      <c r="H328" t="s">
        <v>2260</v>
      </c>
    </row>
    <row r="329" spans="1:8" x14ac:dyDescent="0.3">
      <c r="A329" s="13" t="str">
        <f t="shared" si="5"/>
        <v>Scopus_328</v>
      </c>
      <c r="B329" t="s">
        <v>633</v>
      </c>
      <c r="C329" t="s">
        <v>4644</v>
      </c>
      <c r="D329" t="s">
        <v>804</v>
      </c>
      <c r="E329" t="s">
        <v>2979</v>
      </c>
      <c r="F329">
        <v>2022</v>
      </c>
      <c r="G329">
        <v>13</v>
      </c>
      <c r="H329" t="s">
        <v>2368</v>
      </c>
    </row>
    <row r="330" spans="1:8" x14ac:dyDescent="0.3">
      <c r="A330" s="13" t="str">
        <f t="shared" si="5"/>
        <v>Scopus_329</v>
      </c>
      <c r="B330" t="s">
        <v>594</v>
      </c>
      <c r="C330" t="s">
        <v>4645</v>
      </c>
      <c r="D330" t="s">
        <v>801</v>
      </c>
      <c r="E330" t="s">
        <v>2888</v>
      </c>
      <c r="F330">
        <v>2023</v>
      </c>
      <c r="G330">
        <v>0</v>
      </c>
      <c r="H330" t="s">
        <v>2262</v>
      </c>
    </row>
    <row r="331" spans="1:8" x14ac:dyDescent="0.3">
      <c r="A331" s="13" t="str">
        <f t="shared" si="5"/>
        <v>Scopus_330</v>
      </c>
      <c r="B331" t="s">
        <v>543</v>
      </c>
      <c r="C331" t="s">
        <v>4646</v>
      </c>
      <c r="D331" t="s">
        <v>3493</v>
      </c>
      <c r="E331" t="s">
        <v>2934</v>
      </c>
      <c r="F331">
        <v>2022</v>
      </c>
      <c r="G331">
        <v>37</v>
      </c>
      <c r="H331" t="s">
        <v>2312</v>
      </c>
    </row>
    <row r="332" spans="1:8" x14ac:dyDescent="0.3">
      <c r="A332" s="13" t="str">
        <f t="shared" si="5"/>
        <v>Scopus_331</v>
      </c>
      <c r="B332" t="s">
        <v>1815</v>
      </c>
      <c r="C332" t="s">
        <v>4647</v>
      </c>
      <c r="D332" t="s">
        <v>3494</v>
      </c>
      <c r="E332" t="s">
        <v>2935</v>
      </c>
      <c r="F332">
        <v>2022</v>
      </c>
      <c r="G332">
        <v>1</v>
      </c>
      <c r="H332" t="s">
        <v>2313</v>
      </c>
    </row>
    <row r="333" spans="1:8" x14ac:dyDescent="0.3">
      <c r="A333" s="13" t="str">
        <f t="shared" si="5"/>
        <v>Scopus_332</v>
      </c>
      <c r="B333" t="s">
        <v>1276</v>
      </c>
      <c r="C333" t="s">
        <v>4648</v>
      </c>
      <c r="D333" t="s">
        <v>3453</v>
      </c>
      <c r="E333" t="s">
        <v>2889</v>
      </c>
      <c r="F333">
        <v>2023</v>
      </c>
      <c r="G333">
        <v>0</v>
      </c>
      <c r="H333" t="s">
        <v>2263</v>
      </c>
    </row>
    <row r="334" spans="1:8" x14ac:dyDescent="0.3">
      <c r="A334" s="13" t="str">
        <f t="shared" si="5"/>
        <v>Scopus_333</v>
      </c>
      <c r="B334" t="s">
        <v>599</v>
      </c>
      <c r="C334" t="s">
        <v>4649</v>
      </c>
      <c r="D334" t="s">
        <v>3454</v>
      </c>
      <c r="E334" t="s">
        <v>2890</v>
      </c>
      <c r="F334">
        <v>2023</v>
      </c>
      <c r="G334">
        <v>2</v>
      </c>
      <c r="H334" t="s">
        <v>2264</v>
      </c>
    </row>
    <row r="335" spans="1:8" x14ac:dyDescent="0.3">
      <c r="A335" s="13" t="str">
        <f t="shared" si="5"/>
        <v>Scopus_334</v>
      </c>
      <c r="B335" t="s">
        <v>446</v>
      </c>
      <c r="C335" t="s">
        <v>4650</v>
      </c>
      <c r="D335" t="s">
        <v>3455</v>
      </c>
      <c r="E335" t="s">
        <v>2891</v>
      </c>
      <c r="F335">
        <v>2023</v>
      </c>
      <c r="G335">
        <v>11</v>
      </c>
      <c r="H335" t="s">
        <v>2265</v>
      </c>
    </row>
    <row r="336" spans="1:8" x14ac:dyDescent="0.3">
      <c r="A336" s="13" t="str">
        <f t="shared" si="5"/>
        <v>Scopus_335</v>
      </c>
      <c r="B336" t="s">
        <v>778</v>
      </c>
      <c r="C336" t="s">
        <v>4651</v>
      </c>
      <c r="D336" t="s">
        <v>3495</v>
      </c>
      <c r="E336" t="s">
        <v>5026</v>
      </c>
      <c r="F336">
        <v>2022</v>
      </c>
      <c r="G336">
        <v>7</v>
      </c>
      <c r="H336" t="s">
        <v>2314</v>
      </c>
    </row>
    <row r="337" spans="1:8" x14ac:dyDescent="0.3">
      <c r="A337" s="13" t="str">
        <f t="shared" si="5"/>
        <v>Scopus_336</v>
      </c>
      <c r="B337" t="s">
        <v>1816</v>
      </c>
      <c r="C337" t="s">
        <v>4652</v>
      </c>
      <c r="D337" t="s">
        <v>785</v>
      </c>
      <c r="E337" t="s">
        <v>2936</v>
      </c>
      <c r="F337">
        <v>2022</v>
      </c>
      <c r="G337">
        <v>0</v>
      </c>
      <c r="H337" t="s">
        <v>2315</v>
      </c>
    </row>
    <row r="338" spans="1:8" x14ac:dyDescent="0.3">
      <c r="A338" s="13" t="str">
        <f t="shared" si="5"/>
        <v>Scopus_337</v>
      </c>
      <c r="B338" t="s">
        <v>1817</v>
      </c>
      <c r="C338" t="s">
        <v>4653</v>
      </c>
      <c r="D338" t="s">
        <v>3496</v>
      </c>
      <c r="E338" t="s">
        <v>2937</v>
      </c>
      <c r="F338">
        <v>2022</v>
      </c>
      <c r="G338">
        <v>26</v>
      </c>
      <c r="H338" t="s">
        <v>2316</v>
      </c>
    </row>
    <row r="339" spans="1:8" x14ac:dyDescent="0.3">
      <c r="A339" s="13" t="str">
        <f t="shared" si="5"/>
        <v>Scopus_338</v>
      </c>
      <c r="B339" t="s">
        <v>596</v>
      </c>
      <c r="C339" t="s">
        <v>4654</v>
      </c>
      <c r="D339" t="s">
        <v>3497</v>
      </c>
      <c r="E339" t="s">
        <v>2938</v>
      </c>
      <c r="F339">
        <v>2022</v>
      </c>
      <c r="G339">
        <v>4</v>
      </c>
      <c r="H339" t="s">
        <v>2317</v>
      </c>
    </row>
    <row r="340" spans="1:8" x14ac:dyDescent="0.3">
      <c r="A340" s="13" t="str">
        <f t="shared" si="5"/>
        <v>Scopus_339</v>
      </c>
      <c r="B340" t="s">
        <v>1800</v>
      </c>
      <c r="C340" t="s">
        <v>4655</v>
      </c>
      <c r="D340" t="s">
        <v>3456</v>
      </c>
      <c r="E340" t="s">
        <v>2893</v>
      </c>
      <c r="F340">
        <v>2023</v>
      </c>
      <c r="G340">
        <v>0</v>
      </c>
      <c r="H340" t="s">
        <v>2267</v>
      </c>
    </row>
    <row r="341" spans="1:8" x14ac:dyDescent="0.3">
      <c r="A341" s="13" t="str">
        <f t="shared" si="5"/>
        <v>Scopus_340</v>
      </c>
      <c r="B341" t="s">
        <v>494</v>
      </c>
      <c r="C341" t="s">
        <v>4656</v>
      </c>
      <c r="D341" t="s">
        <v>785</v>
      </c>
      <c r="E341" t="s">
        <v>2984</v>
      </c>
      <c r="F341">
        <v>2022</v>
      </c>
      <c r="G341">
        <v>1</v>
      </c>
      <c r="H341" t="s">
        <v>2373</v>
      </c>
    </row>
    <row r="342" spans="1:8" x14ac:dyDescent="0.3">
      <c r="A342" s="13" t="str">
        <f t="shared" si="5"/>
        <v>Scopus_341</v>
      </c>
      <c r="B342" t="s">
        <v>473</v>
      </c>
      <c r="C342" t="s">
        <v>4657</v>
      </c>
      <c r="D342" t="s">
        <v>3445</v>
      </c>
      <c r="E342" t="s">
        <v>2895</v>
      </c>
      <c r="F342">
        <v>2023</v>
      </c>
      <c r="G342">
        <v>0</v>
      </c>
      <c r="H342" t="s">
        <v>2269</v>
      </c>
    </row>
    <row r="343" spans="1:8" x14ac:dyDescent="0.3">
      <c r="A343" s="13" t="str">
        <f t="shared" si="5"/>
        <v>Scopus_342</v>
      </c>
      <c r="B343" t="s">
        <v>394</v>
      </c>
      <c r="C343" t="s">
        <v>4658</v>
      </c>
      <c r="D343" t="s">
        <v>3458</v>
      </c>
      <c r="E343" t="s">
        <v>2896</v>
      </c>
      <c r="F343">
        <v>2023</v>
      </c>
      <c r="G343">
        <v>4</v>
      </c>
      <c r="H343" t="s">
        <v>2270</v>
      </c>
    </row>
    <row r="344" spans="1:8" x14ac:dyDescent="0.3">
      <c r="A344" s="13" t="str">
        <f t="shared" si="5"/>
        <v>Scopus_343</v>
      </c>
      <c r="B344" t="s">
        <v>624</v>
      </c>
      <c r="C344" t="s">
        <v>4659</v>
      </c>
      <c r="D344" t="s">
        <v>3498</v>
      </c>
      <c r="E344" t="s">
        <v>2939</v>
      </c>
      <c r="F344">
        <v>2022</v>
      </c>
      <c r="G344">
        <v>6</v>
      </c>
      <c r="H344" t="s">
        <v>2318</v>
      </c>
    </row>
    <row r="345" spans="1:8" x14ac:dyDescent="0.3">
      <c r="A345" s="13" t="str">
        <f t="shared" si="5"/>
        <v>Scopus_344</v>
      </c>
      <c r="B345" t="s">
        <v>559</v>
      </c>
      <c r="C345" t="s">
        <v>4660</v>
      </c>
      <c r="D345" t="s">
        <v>785</v>
      </c>
      <c r="E345" t="s">
        <v>2940</v>
      </c>
      <c r="F345">
        <v>2022</v>
      </c>
      <c r="G345">
        <v>7</v>
      </c>
      <c r="H345" t="s">
        <v>2319</v>
      </c>
    </row>
    <row r="346" spans="1:8" x14ac:dyDescent="0.3">
      <c r="A346" s="13" t="str">
        <f t="shared" si="5"/>
        <v>Scopus_345</v>
      </c>
      <c r="B346" t="s">
        <v>760</v>
      </c>
      <c r="C346" t="s">
        <v>4661</v>
      </c>
      <c r="D346" t="s">
        <v>3460</v>
      </c>
      <c r="E346" t="s">
        <v>2898</v>
      </c>
      <c r="F346">
        <v>2023</v>
      </c>
      <c r="G346">
        <v>1</v>
      </c>
      <c r="H346" t="s">
        <v>2272</v>
      </c>
    </row>
    <row r="347" spans="1:8" x14ac:dyDescent="0.3">
      <c r="A347" s="13" t="str">
        <f t="shared" si="5"/>
        <v>Scopus_346</v>
      </c>
      <c r="B347" t="s">
        <v>1818</v>
      </c>
      <c r="C347" t="s">
        <v>4662</v>
      </c>
      <c r="D347" t="s">
        <v>3499</v>
      </c>
      <c r="E347" t="s">
        <v>2941</v>
      </c>
      <c r="F347">
        <v>2022</v>
      </c>
      <c r="G347">
        <v>1</v>
      </c>
      <c r="H347" t="s">
        <v>2320</v>
      </c>
    </row>
    <row r="348" spans="1:8" x14ac:dyDescent="0.3">
      <c r="A348" s="13" t="str">
        <f t="shared" si="5"/>
        <v>Scopus_347</v>
      </c>
      <c r="B348" t="s">
        <v>1802</v>
      </c>
      <c r="C348" t="s">
        <v>4663</v>
      </c>
      <c r="D348" t="s">
        <v>3461</v>
      </c>
      <c r="E348" t="s">
        <v>5027</v>
      </c>
      <c r="F348">
        <v>2023</v>
      </c>
      <c r="G348">
        <v>1</v>
      </c>
      <c r="H348" t="s">
        <v>2273</v>
      </c>
    </row>
    <row r="349" spans="1:8" x14ac:dyDescent="0.3">
      <c r="A349" s="13" t="str">
        <f t="shared" si="5"/>
        <v>Scopus_348</v>
      </c>
      <c r="B349" t="s">
        <v>1243</v>
      </c>
      <c r="C349" t="s">
        <v>4664</v>
      </c>
      <c r="D349" t="s">
        <v>3462</v>
      </c>
      <c r="E349" t="s">
        <v>2899</v>
      </c>
      <c r="F349">
        <v>2023</v>
      </c>
      <c r="G349">
        <v>0</v>
      </c>
      <c r="H349" t="s">
        <v>2274</v>
      </c>
    </row>
    <row r="350" spans="1:8" x14ac:dyDescent="0.3">
      <c r="A350" s="13" t="str">
        <f t="shared" si="5"/>
        <v>Scopus_349</v>
      </c>
      <c r="B350" t="s">
        <v>709</v>
      </c>
      <c r="C350" t="s">
        <v>4665</v>
      </c>
      <c r="D350" t="s">
        <v>3500</v>
      </c>
      <c r="E350" t="s">
        <v>2942</v>
      </c>
      <c r="F350">
        <v>2022</v>
      </c>
      <c r="G350">
        <v>2</v>
      </c>
      <c r="H350" t="s">
        <v>2321</v>
      </c>
    </row>
    <row r="351" spans="1:8" x14ac:dyDescent="0.3">
      <c r="A351" s="13" t="str">
        <f t="shared" si="5"/>
        <v>Scopus_350</v>
      </c>
      <c r="B351" t="s">
        <v>524</v>
      </c>
      <c r="C351" t="s">
        <v>4666</v>
      </c>
      <c r="D351" t="s">
        <v>3463</v>
      </c>
      <c r="E351" t="s">
        <v>5028</v>
      </c>
      <c r="F351">
        <v>2023</v>
      </c>
      <c r="G351">
        <v>2</v>
      </c>
      <c r="H351" t="s">
        <v>2275</v>
      </c>
    </row>
    <row r="352" spans="1:8" x14ac:dyDescent="0.3">
      <c r="A352" s="13" t="str">
        <f t="shared" si="5"/>
        <v>Scopus_351</v>
      </c>
      <c r="B352" t="s">
        <v>680</v>
      </c>
      <c r="C352" t="s">
        <v>4667</v>
      </c>
      <c r="D352" t="s">
        <v>3501</v>
      </c>
      <c r="E352" t="s">
        <v>2943</v>
      </c>
      <c r="F352">
        <v>2022</v>
      </c>
      <c r="G352">
        <v>38</v>
      </c>
      <c r="H352" t="s">
        <v>2322</v>
      </c>
    </row>
    <row r="353" spans="1:8" x14ac:dyDescent="0.3">
      <c r="A353" s="13" t="str">
        <f t="shared" si="5"/>
        <v>Scopus_352</v>
      </c>
      <c r="B353" t="s">
        <v>615</v>
      </c>
      <c r="C353" t="s">
        <v>4668</v>
      </c>
      <c r="D353" t="s">
        <v>3464</v>
      </c>
      <c r="E353" t="s">
        <v>5029</v>
      </c>
      <c r="F353">
        <v>2023</v>
      </c>
      <c r="G353">
        <v>4</v>
      </c>
      <c r="H353" t="s">
        <v>2276</v>
      </c>
    </row>
    <row r="354" spans="1:8" x14ac:dyDescent="0.3">
      <c r="A354" s="13" t="str">
        <f t="shared" si="5"/>
        <v>Scopus_353</v>
      </c>
      <c r="B354" t="s">
        <v>550</v>
      </c>
      <c r="C354" t="s">
        <v>4666</v>
      </c>
      <c r="D354" t="s">
        <v>3465</v>
      </c>
      <c r="E354" t="s">
        <v>2900</v>
      </c>
      <c r="F354">
        <v>2023</v>
      </c>
      <c r="G354">
        <v>9</v>
      </c>
      <c r="H354" t="s">
        <v>2277</v>
      </c>
    </row>
    <row r="355" spans="1:8" x14ac:dyDescent="0.3">
      <c r="A355" s="13" t="str">
        <f t="shared" si="5"/>
        <v>Scopus_354</v>
      </c>
      <c r="B355" t="s">
        <v>464</v>
      </c>
      <c r="C355" t="s">
        <v>4669</v>
      </c>
      <c r="D355" t="s">
        <v>3502</v>
      </c>
      <c r="E355" t="s">
        <v>2944</v>
      </c>
      <c r="F355">
        <v>2022</v>
      </c>
      <c r="G355">
        <v>6</v>
      </c>
      <c r="H355" t="s">
        <v>2323</v>
      </c>
    </row>
    <row r="356" spans="1:8" x14ac:dyDescent="0.3">
      <c r="A356" s="13" t="str">
        <f t="shared" si="5"/>
        <v>Scopus_355</v>
      </c>
      <c r="B356" t="s">
        <v>1819</v>
      </c>
      <c r="C356" t="s">
        <v>4670</v>
      </c>
      <c r="D356" t="s">
        <v>785</v>
      </c>
      <c r="E356" t="s">
        <v>2945</v>
      </c>
      <c r="F356">
        <v>2022</v>
      </c>
      <c r="G356">
        <v>2</v>
      </c>
      <c r="H356" t="s">
        <v>2324</v>
      </c>
    </row>
    <row r="357" spans="1:8" x14ac:dyDescent="0.3">
      <c r="A357" s="13" t="str">
        <f t="shared" si="5"/>
        <v>Scopus_356</v>
      </c>
      <c r="B357" t="s">
        <v>555</v>
      </c>
      <c r="C357" t="s">
        <v>4671</v>
      </c>
      <c r="D357" t="s">
        <v>799</v>
      </c>
      <c r="E357" t="s">
        <v>2902</v>
      </c>
      <c r="F357">
        <v>2023</v>
      </c>
      <c r="G357">
        <v>3</v>
      </c>
      <c r="H357" t="s">
        <v>2279</v>
      </c>
    </row>
    <row r="358" spans="1:8" x14ac:dyDescent="0.3">
      <c r="A358" s="13" t="str">
        <f t="shared" si="5"/>
        <v>Scopus_357</v>
      </c>
      <c r="B358" t="s">
        <v>750</v>
      </c>
      <c r="C358" t="s">
        <v>4672</v>
      </c>
      <c r="D358" t="s">
        <v>3503</v>
      </c>
      <c r="E358" t="s">
        <v>2946</v>
      </c>
      <c r="F358">
        <v>2022</v>
      </c>
      <c r="G358">
        <v>4</v>
      </c>
      <c r="H358" t="s">
        <v>2325</v>
      </c>
    </row>
    <row r="359" spans="1:8" x14ac:dyDescent="0.3">
      <c r="A359" s="13" t="str">
        <f t="shared" si="5"/>
        <v>Scopus_358</v>
      </c>
      <c r="B359" t="s">
        <v>1804</v>
      </c>
      <c r="C359" t="s">
        <v>4673</v>
      </c>
      <c r="D359" t="s">
        <v>785</v>
      </c>
      <c r="E359" t="s">
        <v>2903</v>
      </c>
      <c r="F359">
        <v>2023</v>
      </c>
      <c r="G359">
        <v>1</v>
      </c>
      <c r="H359" t="s">
        <v>2280</v>
      </c>
    </row>
    <row r="360" spans="1:8" x14ac:dyDescent="0.3">
      <c r="A360" s="13" t="str">
        <f t="shared" si="5"/>
        <v>Scopus_359</v>
      </c>
      <c r="B360" t="s">
        <v>593</v>
      </c>
      <c r="C360" t="s">
        <v>4674</v>
      </c>
      <c r="D360" t="s">
        <v>3539</v>
      </c>
      <c r="E360" t="s">
        <v>5030</v>
      </c>
      <c r="F360">
        <v>2022</v>
      </c>
      <c r="G360">
        <v>10</v>
      </c>
      <c r="H360" t="s">
        <v>2382</v>
      </c>
    </row>
    <row r="361" spans="1:8" x14ac:dyDescent="0.3">
      <c r="A361" s="13" t="str">
        <f t="shared" si="5"/>
        <v>Scopus_360</v>
      </c>
      <c r="B361" t="s">
        <v>687</v>
      </c>
      <c r="C361" t="s">
        <v>4675</v>
      </c>
      <c r="D361" t="s">
        <v>810</v>
      </c>
      <c r="E361" t="s">
        <v>5031</v>
      </c>
      <c r="F361">
        <v>2022</v>
      </c>
      <c r="G361">
        <v>0</v>
      </c>
      <c r="H361" t="s">
        <v>2326</v>
      </c>
    </row>
    <row r="362" spans="1:8" x14ac:dyDescent="0.3">
      <c r="A362" s="13" t="str">
        <f t="shared" si="5"/>
        <v>Scopus_361</v>
      </c>
      <c r="B362" t="s">
        <v>1294</v>
      </c>
      <c r="C362" t="s">
        <v>4676</v>
      </c>
      <c r="D362" t="s">
        <v>3467</v>
      </c>
      <c r="E362" t="s">
        <v>2905</v>
      </c>
      <c r="F362">
        <v>2023</v>
      </c>
      <c r="G362">
        <v>0</v>
      </c>
      <c r="H362" t="s">
        <v>2282</v>
      </c>
    </row>
    <row r="363" spans="1:8" x14ac:dyDescent="0.3">
      <c r="A363" s="13" t="str">
        <f t="shared" si="5"/>
        <v>Scopus_362</v>
      </c>
      <c r="B363" t="s">
        <v>499</v>
      </c>
      <c r="C363" t="s">
        <v>4677</v>
      </c>
      <c r="D363" t="s">
        <v>3504</v>
      </c>
      <c r="E363" t="s">
        <v>2947</v>
      </c>
      <c r="F363">
        <v>2022</v>
      </c>
      <c r="G363">
        <v>2</v>
      </c>
      <c r="H363" t="s">
        <v>2327</v>
      </c>
    </row>
    <row r="364" spans="1:8" x14ac:dyDescent="0.3">
      <c r="A364" s="13" t="str">
        <f t="shared" si="5"/>
        <v>Scopus_363</v>
      </c>
      <c r="B364" t="s">
        <v>511</v>
      </c>
      <c r="C364" t="s">
        <v>4678</v>
      </c>
      <c r="D364" t="s">
        <v>3505</v>
      </c>
      <c r="E364" t="s">
        <v>2948</v>
      </c>
      <c r="F364">
        <v>2022</v>
      </c>
      <c r="G364">
        <v>7</v>
      </c>
      <c r="H364" t="s">
        <v>2328</v>
      </c>
    </row>
    <row r="365" spans="1:8" x14ac:dyDescent="0.3">
      <c r="A365" s="13" t="str">
        <f t="shared" si="5"/>
        <v>Scopus_364</v>
      </c>
      <c r="B365" t="s">
        <v>1266</v>
      </c>
      <c r="C365" t="s">
        <v>4679</v>
      </c>
      <c r="D365" t="s">
        <v>3469</v>
      </c>
      <c r="E365" t="s">
        <v>2907</v>
      </c>
      <c r="F365">
        <v>2023</v>
      </c>
      <c r="G365">
        <v>0</v>
      </c>
      <c r="H365" t="s">
        <v>2284</v>
      </c>
    </row>
    <row r="366" spans="1:8" x14ac:dyDescent="0.3">
      <c r="A366" s="13" t="str">
        <f t="shared" si="5"/>
        <v>Scopus_365</v>
      </c>
      <c r="B366" t="s">
        <v>644</v>
      </c>
      <c r="C366" t="s">
        <v>4680</v>
      </c>
      <c r="D366" t="s">
        <v>785</v>
      </c>
      <c r="E366" t="s">
        <v>2949</v>
      </c>
      <c r="F366">
        <v>2022</v>
      </c>
      <c r="G366">
        <v>0</v>
      </c>
      <c r="H366" t="s">
        <v>2329</v>
      </c>
    </row>
    <row r="367" spans="1:8" x14ac:dyDescent="0.3">
      <c r="A367" s="13" t="str">
        <f t="shared" si="5"/>
        <v>Scopus_366</v>
      </c>
      <c r="B367" t="s">
        <v>1299</v>
      </c>
      <c r="C367" t="s">
        <v>4681</v>
      </c>
      <c r="D367" t="s">
        <v>3470</v>
      </c>
      <c r="E367" t="s">
        <v>2908</v>
      </c>
      <c r="F367">
        <v>2023</v>
      </c>
      <c r="G367">
        <v>0</v>
      </c>
      <c r="H367" t="s">
        <v>2285</v>
      </c>
    </row>
    <row r="368" spans="1:8" x14ac:dyDescent="0.3">
      <c r="A368" s="13" t="str">
        <f t="shared" si="5"/>
        <v>Scopus_367</v>
      </c>
      <c r="B368" t="s">
        <v>406</v>
      </c>
      <c r="C368" t="s">
        <v>4682</v>
      </c>
      <c r="D368" t="s">
        <v>3471</v>
      </c>
      <c r="E368" t="s">
        <v>2909</v>
      </c>
      <c r="F368">
        <v>2023</v>
      </c>
      <c r="G368">
        <v>2</v>
      </c>
      <c r="H368" t="s">
        <v>2286</v>
      </c>
    </row>
    <row r="369" spans="1:8" x14ac:dyDescent="0.3">
      <c r="A369" s="13" t="str">
        <f t="shared" si="5"/>
        <v>Scopus_368</v>
      </c>
      <c r="B369" t="s">
        <v>1267</v>
      </c>
      <c r="C369" t="s">
        <v>4683</v>
      </c>
      <c r="D369" t="s">
        <v>3473</v>
      </c>
      <c r="E369" t="s">
        <v>2911</v>
      </c>
      <c r="F369">
        <v>2023</v>
      </c>
      <c r="G369">
        <v>3</v>
      </c>
      <c r="H369" t="s">
        <v>2288</v>
      </c>
    </row>
    <row r="370" spans="1:8" x14ac:dyDescent="0.3">
      <c r="A370" s="13" t="str">
        <f t="shared" si="5"/>
        <v>Scopus_369</v>
      </c>
      <c r="B370" t="s">
        <v>472</v>
      </c>
      <c r="C370" t="s">
        <v>4684</v>
      </c>
      <c r="D370" t="s">
        <v>3474</v>
      </c>
      <c r="E370" t="s">
        <v>2912</v>
      </c>
      <c r="F370">
        <v>2023</v>
      </c>
      <c r="G370">
        <v>19</v>
      </c>
      <c r="H370" t="s">
        <v>2289</v>
      </c>
    </row>
    <row r="371" spans="1:8" x14ac:dyDescent="0.3">
      <c r="A371" s="13" t="str">
        <f t="shared" si="5"/>
        <v>Scopus_370</v>
      </c>
      <c r="B371" t="s">
        <v>629</v>
      </c>
      <c r="C371" t="s">
        <v>4685</v>
      </c>
      <c r="D371" t="s">
        <v>1640</v>
      </c>
      <c r="E371" t="s">
        <v>2914</v>
      </c>
      <c r="F371">
        <v>2023</v>
      </c>
      <c r="G371">
        <v>2</v>
      </c>
      <c r="H371" t="s">
        <v>2291</v>
      </c>
    </row>
    <row r="372" spans="1:8" x14ac:dyDescent="0.3">
      <c r="A372" s="13" t="str">
        <f t="shared" si="5"/>
        <v>Scopus_371</v>
      </c>
      <c r="B372" t="s">
        <v>746</v>
      </c>
      <c r="C372" t="s">
        <v>4686</v>
      </c>
      <c r="D372" t="s">
        <v>3506</v>
      </c>
      <c r="E372" t="s">
        <v>5032</v>
      </c>
      <c r="F372">
        <v>2022</v>
      </c>
      <c r="G372">
        <v>31</v>
      </c>
      <c r="H372" t="s">
        <v>2330</v>
      </c>
    </row>
    <row r="373" spans="1:8" x14ac:dyDescent="0.3">
      <c r="A373" s="13" t="str">
        <f t="shared" si="5"/>
        <v>Scopus_372</v>
      </c>
      <c r="B373" t="s">
        <v>1806</v>
      </c>
      <c r="C373" t="s">
        <v>4687</v>
      </c>
      <c r="D373" t="s">
        <v>3476</v>
      </c>
      <c r="E373" t="s">
        <v>2915</v>
      </c>
      <c r="F373">
        <v>2023</v>
      </c>
      <c r="G373">
        <v>4</v>
      </c>
      <c r="H373" t="s">
        <v>2292</v>
      </c>
    </row>
    <row r="374" spans="1:8" x14ac:dyDescent="0.3">
      <c r="A374" s="13" t="str">
        <f t="shared" si="5"/>
        <v>Scopus_373</v>
      </c>
      <c r="B374" t="s">
        <v>665</v>
      </c>
      <c r="C374" t="s">
        <v>4688</v>
      </c>
      <c r="D374" t="s">
        <v>785</v>
      </c>
      <c r="E374" t="s">
        <v>2916</v>
      </c>
      <c r="F374">
        <v>2023</v>
      </c>
      <c r="G374">
        <v>5</v>
      </c>
      <c r="H374" t="s">
        <v>2293</v>
      </c>
    </row>
    <row r="375" spans="1:8" x14ac:dyDescent="0.3">
      <c r="A375" s="13" t="str">
        <f t="shared" si="5"/>
        <v>Scopus_374</v>
      </c>
      <c r="B375" t="s">
        <v>1807</v>
      </c>
      <c r="C375" t="s">
        <v>4689</v>
      </c>
      <c r="D375" t="s">
        <v>3477</v>
      </c>
      <c r="E375" t="s">
        <v>2917</v>
      </c>
      <c r="F375">
        <v>2023</v>
      </c>
      <c r="G375">
        <v>0</v>
      </c>
      <c r="H375" t="s">
        <v>2294</v>
      </c>
    </row>
    <row r="376" spans="1:8" x14ac:dyDescent="0.3">
      <c r="A376" s="13" t="str">
        <f t="shared" si="5"/>
        <v>Scopus_375</v>
      </c>
      <c r="B376" t="s">
        <v>1808</v>
      </c>
      <c r="C376" t="s">
        <v>4690</v>
      </c>
      <c r="D376" t="s">
        <v>3478</v>
      </c>
      <c r="E376" t="s">
        <v>2918</v>
      </c>
      <c r="F376">
        <v>2023</v>
      </c>
      <c r="G376">
        <v>1</v>
      </c>
      <c r="H376" t="s">
        <v>2295</v>
      </c>
    </row>
    <row r="377" spans="1:8" x14ac:dyDescent="0.3">
      <c r="A377" s="13" t="str">
        <f t="shared" si="5"/>
        <v>Scopus_376</v>
      </c>
      <c r="B377" t="s">
        <v>719</v>
      </c>
      <c r="C377" t="s">
        <v>4691</v>
      </c>
      <c r="D377" t="s">
        <v>785</v>
      </c>
      <c r="E377" t="s">
        <v>2950</v>
      </c>
      <c r="F377">
        <v>2022</v>
      </c>
      <c r="G377">
        <v>3</v>
      </c>
      <c r="H377" t="s">
        <v>2331</v>
      </c>
    </row>
    <row r="378" spans="1:8" x14ac:dyDescent="0.3">
      <c r="A378" s="13" t="str">
        <f t="shared" si="5"/>
        <v>Scopus_377</v>
      </c>
      <c r="B378" t="s">
        <v>1820</v>
      </c>
      <c r="C378" t="s">
        <v>4692</v>
      </c>
      <c r="D378" t="s">
        <v>785</v>
      </c>
      <c r="E378" t="s">
        <v>2951</v>
      </c>
      <c r="F378">
        <v>2022</v>
      </c>
      <c r="G378">
        <v>8</v>
      </c>
      <c r="H378" t="s">
        <v>2332</v>
      </c>
    </row>
    <row r="379" spans="1:8" x14ac:dyDescent="0.3">
      <c r="A379" s="13" t="str">
        <f t="shared" si="5"/>
        <v>Scopus_378</v>
      </c>
      <c r="B379" t="s">
        <v>766</v>
      </c>
      <c r="C379" t="s">
        <v>4693</v>
      </c>
      <c r="D379" t="s">
        <v>3507</v>
      </c>
      <c r="E379" t="s">
        <v>5033</v>
      </c>
      <c r="F379">
        <v>2022</v>
      </c>
      <c r="G379">
        <v>1</v>
      </c>
      <c r="H379" t="s">
        <v>2333</v>
      </c>
    </row>
    <row r="380" spans="1:8" x14ac:dyDescent="0.3">
      <c r="A380" s="13" t="str">
        <f t="shared" si="5"/>
        <v>Scopus_379</v>
      </c>
      <c r="B380" t="s">
        <v>558</v>
      </c>
      <c r="C380" t="s">
        <v>4694</v>
      </c>
      <c r="D380" t="s">
        <v>785</v>
      </c>
      <c r="E380" t="s">
        <v>2952</v>
      </c>
      <c r="F380">
        <v>2022</v>
      </c>
      <c r="G380">
        <v>2</v>
      </c>
      <c r="H380" t="s">
        <v>2334</v>
      </c>
    </row>
    <row r="381" spans="1:8" x14ac:dyDescent="0.3">
      <c r="A381" s="13" t="str">
        <f t="shared" si="5"/>
        <v>Scopus_380</v>
      </c>
      <c r="B381" t="s">
        <v>704</v>
      </c>
      <c r="C381" t="s">
        <v>4695</v>
      </c>
      <c r="D381" t="s">
        <v>3508</v>
      </c>
      <c r="E381" t="s">
        <v>5034</v>
      </c>
      <c r="F381">
        <v>2022</v>
      </c>
      <c r="G381">
        <v>1</v>
      </c>
      <c r="H381" t="s">
        <v>2335</v>
      </c>
    </row>
    <row r="382" spans="1:8" x14ac:dyDescent="0.3">
      <c r="A382" s="13" t="str">
        <f t="shared" si="5"/>
        <v>Scopus_381</v>
      </c>
      <c r="B382" t="s">
        <v>1821</v>
      </c>
      <c r="C382" t="s">
        <v>4696</v>
      </c>
      <c r="D382" t="s">
        <v>3509</v>
      </c>
      <c r="E382" t="s">
        <v>5035</v>
      </c>
      <c r="F382">
        <v>2022</v>
      </c>
      <c r="G382">
        <v>0</v>
      </c>
      <c r="H382" t="s">
        <v>2336</v>
      </c>
    </row>
    <row r="383" spans="1:8" x14ac:dyDescent="0.3">
      <c r="A383" s="13" t="str">
        <f t="shared" si="5"/>
        <v>Scopus_382</v>
      </c>
      <c r="B383" t="s">
        <v>445</v>
      </c>
      <c r="C383" t="s">
        <v>4697</v>
      </c>
      <c r="D383" t="s">
        <v>3510</v>
      </c>
      <c r="E383" t="s">
        <v>2953</v>
      </c>
      <c r="F383">
        <v>2022</v>
      </c>
      <c r="G383">
        <v>5</v>
      </c>
      <c r="H383" t="s">
        <v>2337</v>
      </c>
    </row>
    <row r="384" spans="1:8" x14ac:dyDescent="0.3">
      <c r="A384" s="13" t="str">
        <f t="shared" si="5"/>
        <v>Scopus_383</v>
      </c>
      <c r="B384" t="s">
        <v>1272</v>
      </c>
      <c r="C384" t="s">
        <v>4698</v>
      </c>
      <c r="D384" t="s">
        <v>3479</v>
      </c>
      <c r="E384" t="s">
        <v>2919</v>
      </c>
      <c r="F384">
        <v>2023</v>
      </c>
      <c r="G384">
        <v>0</v>
      </c>
      <c r="H384" t="s">
        <v>2296</v>
      </c>
    </row>
    <row r="385" spans="1:8" x14ac:dyDescent="0.3">
      <c r="A385" s="13" t="str">
        <f t="shared" si="5"/>
        <v>Scopus_384</v>
      </c>
      <c r="B385" t="s">
        <v>725</v>
      </c>
      <c r="C385" t="s">
        <v>4699</v>
      </c>
      <c r="D385" t="s">
        <v>3511</v>
      </c>
      <c r="E385" t="s">
        <v>2954</v>
      </c>
      <c r="F385">
        <v>2022</v>
      </c>
      <c r="G385">
        <v>6</v>
      </c>
      <c r="H385" t="s">
        <v>2338</v>
      </c>
    </row>
    <row r="386" spans="1:8" x14ac:dyDescent="0.3">
      <c r="A386" s="13" t="str">
        <f t="shared" ref="A386:A449" si="6">"Scopus_" &amp; ROW()-1</f>
        <v>Scopus_385</v>
      </c>
      <c r="B386" t="s">
        <v>1822</v>
      </c>
      <c r="C386" t="s">
        <v>785</v>
      </c>
      <c r="D386" t="s">
        <v>785</v>
      </c>
      <c r="E386" t="s">
        <v>2955</v>
      </c>
      <c r="F386">
        <v>2022</v>
      </c>
      <c r="G386">
        <v>0</v>
      </c>
      <c r="H386" t="s">
        <v>2339</v>
      </c>
    </row>
    <row r="387" spans="1:8" x14ac:dyDescent="0.3">
      <c r="A387" s="13" t="str">
        <f t="shared" si="6"/>
        <v>Scopus_386</v>
      </c>
      <c r="B387" t="s">
        <v>1809</v>
      </c>
      <c r="C387" t="s">
        <v>4700</v>
      </c>
      <c r="D387" t="s">
        <v>3480</v>
      </c>
      <c r="E387" t="s">
        <v>5036</v>
      </c>
      <c r="F387">
        <v>2023</v>
      </c>
      <c r="G387">
        <v>1</v>
      </c>
      <c r="H387" t="s">
        <v>2297</v>
      </c>
    </row>
    <row r="388" spans="1:8" x14ac:dyDescent="0.3">
      <c r="A388" s="13" t="str">
        <f t="shared" si="6"/>
        <v>Scopus_387</v>
      </c>
      <c r="B388" t="s">
        <v>1823</v>
      </c>
      <c r="C388" t="s">
        <v>4701</v>
      </c>
      <c r="D388" t="s">
        <v>785</v>
      </c>
      <c r="E388" t="s">
        <v>2956</v>
      </c>
      <c r="F388">
        <v>2022</v>
      </c>
      <c r="G388">
        <v>2</v>
      </c>
      <c r="H388" t="s">
        <v>2340</v>
      </c>
    </row>
    <row r="389" spans="1:8" x14ac:dyDescent="0.3">
      <c r="A389" s="13" t="str">
        <f t="shared" si="6"/>
        <v>Scopus_388</v>
      </c>
      <c r="B389" t="s">
        <v>448</v>
      </c>
      <c r="C389" t="s">
        <v>4702</v>
      </c>
      <c r="D389" t="s">
        <v>3512</v>
      </c>
      <c r="E389" t="s">
        <v>2957</v>
      </c>
      <c r="F389">
        <v>2022</v>
      </c>
      <c r="G389">
        <v>1</v>
      </c>
      <c r="H389" t="s">
        <v>2341</v>
      </c>
    </row>
    <row r="390" spans="1:8" x14ac:dyDescent="0.3">
      <c r="A390" s="13" t="str">
        <f t="shared" si="6"/>
        <v>Scopus_389</v>
      </c>
      <c r="B390" t="s">
        <v>736</v>
      </c>
      <c r="C390" t="s">
        <v>4703</v>
      </c>
      <c r="D390" t="s">
        <v>3550</v>
      </c>
      <c r="E390" t="s">
        <v>3007</v>
      </c>
      <c r="F390">
        <v>2022</v>
      </c>
      <c r="G390">
        <v>5</v>
      </c>
      <c r="H390" t="s">
        <v>2398</v>
      </c>
    </row>
    <row r="391" spans="1:8" x14ac:dyDescent="0.3">
      <c r="A391" s="13" t="str">
        <f t="shared" si="6"/>
        <v>Scopus_390</v>
      </c>
      <c r="B391" t="s">
        <v>1297</v>
      </c>
      <c r="C391" t="s">
        <v>4704</v>
      </c>
      <c r="D391" t="s">
        <v>3482</v>
      </c>
      <c r="E391" t="s">
        <v>2921</v>
      </c>
      <c r="F391">
        <v>2023</v>
      </c>
      <c r="G391">
        <v>5</v>
      </c>
      <c r="H391" t="s">
        <v>2299</v>
      </c>
    </row>
    <row r="392" spans="1:8" x14ac:dyDescent="0.3">
      <c r="A392" s="13" t="str">
        <f t="shared" si="6"/>
        <v>Scopus_391</v>
      </c>
      <c r="B392" t="s">
        <v>1280</v>
      </c>
      <c r="C392" t="s">
        <v>4705</v>
      </c>
      <c r="D392" t="s">
        <v>3483</v>
      </c>
      <c r="E392" t="s">
        <v>2922</v>
      </c>
      <c r="F392">
        <v>2023</v>
      </c>
      <c r="G392">
        <v>0</v>
      </c>
      <c r="H392" t="s">
        <v>2300</v>
      </c>
    </row>
    <row r="393" spans="1:8" x14ac:dyDescent="0.3">
      <c r="A393" s="13" t="str">
        <f t="shared" si="6"/>
        <v>Scopus_392</v>
      </c>
      <c r="B393" t="s">
        <v>591</v>
      </c>
      <c r="C393" t="s">
        <v>4706</v>
      </c>
      <c r="D393" t="s">
        <v>3513</v>
      </c>
      <c r="E393" t="s">
        <v>5037</v>
      </c>
      <c r="F393">
        <v>2022</v>
      </c>
      <c r="G393">
        <v>2</v>
      </c>
      <c r="H393" t="s">
        <v>2342</v>
      </c>
    </row>
    <row r="394" spans="1:8" x14ac:dyDescent="0.3">
      <c r="A394" s="13" t="str">
        <f t="shared" si="6"/>
        <v>Scopus_393</v>
      </c>
      <c r="B394" t="s">
        <v>422</v>
      </c>
      <c r="C394" t="s">
        <v>4707</v>
      </c>
      <c r="D394" t="s">
        <v>786</v>
      </c>
      <c r="E394" t="s">
        <v>2958</v>
      </c>
      <c r="F394">
        <v>2022</v>
      </c>
      <c r="G394">
        <v>2</v>
      </c>
      <c r="H394" t="s">
        <v>2343</v>
      </c>
    </row>
    <row r="395" spans="1:8" x14ac:dyDescent="0.3">
      <c r="A395" s="13" t="str">
        <f t="shared" si="6"/>
        <v>Scopus_394</v>
      </c>
      <c r="B395" t="s">
        <v>696</v>
      </c>
      <c r="C395" t="s">
        <v>4708</v>
      </c>
      <c r="D395" t="s">
        <v>3484</v>
      </c>
      <c r="E395" t="s">
        <v>2923</v>
      </c>
      <c r="F395">
        <v>2023</v>
      </c>
      <c r="G395">
        <v>1</v>
      </c>
      <c r="H395" t="s">
        <v>2301</v>
      </c>
    </row>
    <row r="396" spans="1:8" x14ac:dyDescent="0.3">
      <c r="A396" s="13" t="str">
        <f t="shared" si="6"/>
        <v>Scopus_395</v>
      </c>
      <c r="B396" t="s">
        <v>415</v>
      </c>
      <c r="C396" t="s">
        <v>4709</v>
      </c>
      <c r="D396" t="s">
        <v>3485</v>
      </c>
      <c r="E396" t="s">
        <v>2924</v>
      </c>
      <c r="F396">
        <v>2023</v>
      </c>
      <c r="G396">
        <v>2</v>
      </c>
      <c r="H396" t="s">
        <v>2302</v>
      </c>
    </row>
    <row r="397" spans="1:8" x14ac:dyDescent="0.3">
      <c r="A397" s="13" t="str">
        <f t="shared" si="6"/>
        <v>Scopus_396</v>
      </c>
      <c r="B397" t="s">
        <v>640</v>
      </c>
      <c r="C397" t="s">
        <v>4710</v>
      </c>
      <c r="D397" t="s">
        <v>3486</v>
      </c>
      <c r="E397" t="s">
        <v>2925</v>
      </c>
      <c r="F397">
        <v>2023</v>
      </c>
      <c r="G397">
        <v>6</v>
      </c>
      <c r="H397" t="s">
        <v>2303</v>
      </c>
    </row>
    <row r="398" spans="1:8" x14ac:dyDescent="0.3">
      <c r="A398" s="13" t="str">
        <f t="shared" si="6"/>
        <v>Scopus_397</v>
      </c>
      <c r="B398" t="s">
        <v>482</v>
      </c>
      <c r="C398" t="s">
        <v>4711</v>
      </c>
      <c r="D398" t="s">
        <v>785</v>
      </c>
      <c r="E398" t="s">
        <v>2959</v>
      </c>
      <c r="F398">
        <v>2022</v>
      </c>
      <c r="G398">
        <v>6</v>
      </c>
      <c r="H398" t="s">
        <v>2344</v>
      </c>
    </row>
    <row r="399" spans="1:8" x14ac:dyDescent="0.3">
      <c r="A399" s="13" t="str">
        <f t="shared" si="6"/>
        <v>Scopus_398</v>
      </c>
      <c r="B399" t="s">
        <v>468</v>
      </c>
      <c r="C399" t="s">
        <v>4712</v>
      </c>
      <c r="D399" t="s">
        <v>3514</v>
      </c>
      <c r="E399" t="s">
        <v>2960</v>
      </c>
      <c r="F399">
        <v>2022</v>
      </c>
      <c r="G399">
        <v>2</v>
      </c>
      <c r="H399" t="s">
        <v>2345</v>
      </c>
    </row>
    <row r="400" spans="1:8" x14ac:dyDescent="0.3">
      <c r="A400" s="13" t="str">
        <f t="shared" si="6"/>
        <v>Scopus_399</v>
      </c>
      <c r="B400" t="s">
        <v>701</v>
      </c>
      <c r="C400" t="s">
        <v>4713</v>
      </c>
      <c r="D400" t="s">
        <v>3515</v>
      </c>
      <c r="E400" t="s">
        <v>2961</v>
      </c>
      <c r="F400">
        <v>2022</v>
      </c>
      <c r="G400">
        <v>22</v>
      </c>
      <c r="H400" t="s">
        <v>2346</v>
      </c>
    </row>
    <row r="401" spans="1:8" x14ac:dyDescent="0.3">
      <c r="A401" s="13" t="str">
        <f t="shared" si="6"/>
        <v>Scopus_400</v>
      </c>
      <c r="B401" t="s">
        <v>570</v>
      </c>
      <c r="C401" t="s">
        <v>4714</v>
      </c>
      <c r="D401" t="s">
        <v>3516</v>
      </c>
      <c r="E401" t="s">
        <v>2962</v>
      </c>
      <c r="F401">
        <v>2022</v>
      </c>
      <c r="G401">
        <v>9</v>
      </c>
      <c r="H401" t="s">
        <v>2347</v>
      </c>
    </row>
    <row r="402" spans="1:8" x14ac:dyDescent="0.3">
      <c r="A402" s="13" t="str">
        <f t="shared" si="6"/>
        <v>Scopus_401</v>
      </c>
      <c r="B402" t="s">
        <v>1842</v>
      </c>
      <c r="C402" t="s">
        <v>4715</v>
      </c>
      <c r="D402" t="s">
        <v>3552</v>
      </c>
      <c r="E402" t="s">
        <v>3009</v>
      </c>
      <c r="F402">
        <v>2022</v>
      </c>
      <c r="G402">
        <v>21</v>
      </c>
      <c r="H402" t="s">
        <v>2400</v>
      </c>
    </row>
    <row r="403" spans="1:8" x14ac:dyDescent="0.3">
      <c r="A403" s="13" t="str">
        <f t="shared" si="6"/>
        <v>Scopus_402</v>
      </c>
      <c r="B403" t="s">
        <v>1843</v>
      </c>
      <c r="C403" t="s">
        <v>4716</v>
      </c>
      <c r="D403" t="s">
        <v>3553</v>
      </c>
      <c r="E403" t="s">
        <v>3010</v>
      </c>
      <c r="F403">
        <v>2022</v>
      </c>
      <c r="G403">
        <v>3</v>
      </c>
      <c r="H403" t="s">
        <v>2401</v>
      </c>
    </row>
    <row r="404" spans="1:8" x14ac:dyDescent="0.3">
      <c r="A404" s="13" t="str">
        <f t="shared" si="6"/>
        <v>Scopus_403</v>
      </c>
      <c r="B404" t="s">
        <v>1283</v>
      </c>
      <c r="C404" t="s">
        <v>4717</v>
      </c>
      <c r="D404" t="s">
        <v>3517</v>
      </c>
      <c r="E404" t="s">
        <v>2963</v>
      </c>
      <c r="F404">
        <v>2022</v>
      </c>
      <c r="G404">
        <v>0</v>
      </c>
      <c r="H404" t="s">
        <v>2348</v>
      </c>
    </row>
    <row r="405" spans="1:8" x14ac:dyDescent="0.3">
      <c r="A405" s="13" t="str">
        <f t="shared" si="6"/>
        <v>Scopus_404</v>
      </c>
      <c r="B405" t="s">
        <v>495</v>
      </c>
      <c r="C405" t="s">
        <v>4718</v>
      </c>
      <c r="D405" t="s">
        <v>785</v>
      </c>
      <c r="E405" t="s">
        <v>3046</v>
      </c>
      <c r="F405">
        <v>2021</v>
      </c>
      <c r="G405">
        <v>5</v>
      </c>
      <c r="H405" t="s">
        <v>2445</v>
      </c>
    </row>
    <row r="406" spans="1:8" x14ac:dyDescent="0.3">
      <c r="A406" s="13" t="str">
        <f t="shared" si="6"/>
        <v>Scopus_405</v>
      </c>
      <c r="B406" t="s">
        <v>1824</v>
      </c>
      <c r="C406" t="s">
        <v>4719</v>
      </c>
      <c r="D406" t="s">
        <v>785</v>
      </c>
      <c r="E406" t="s">
        <v>2965</v>
      </c>
      <c r="F406">
        <v>2022</v>
      </c>
      <c r="G406">
        <v>0</v>
      </c>
      <c r="H406" t="s">
        <v>2350</v>
      </c>
    </row>
    <row r="407" spans="1:8" x14ac:dyDescent="0.3">
      <c r="A407" s="13" t="str">
        <f t="shared" si="6"/>
        <v>Scopus_406</v>
      </c>
      <c r="B407" t="s">
        <v>436</v>
      </c>
      <c r="C407" t="s">
        <v>4720</v>
      </c>
      <c r="D407" t="s">
        <v>3554</v>
      </c>
      <c r="E407" t="s">
        <v>3011</v>
      </c>
      <c r="F407">
        <v>2022</v>
      </c>
      <c r="G407">
        <v>1</v>
      </c>
      <c r="H407" t="s">
        <v>2402</v>
      </c>
    </row>
    <row r="408" spans="1:8" x14ac:dyDescent="0.3">
      <c r="A408" s="13" t="str">
        <f t="shared" si="6"/>
        <v>Scopus_407</v>
      </c>
      <c r="B408" t="s">
        <v>1825</v>
      </c>
      <c r="C408" t="s">
        <v>4721</v>
      </c>
      <c r="D408" t="s">
        <v>3518</v>
      </c>
      <c r="E408" t="s">
        <v>2966</v>
      </c>
      <c r="F408">
        <v>2022</v>
      </c>
      <c r="G408">
        <v>20</v>
      </c>
      <c r="H408" t="s">
        <v>2351</v>
      </c>
    </row>
    <row r="409" spans="1:8" x14ac:dyDescent="0.3">
      <c r="A409" s="13" t="str">
        <f t="shared" si="6"/>
        <v>Scopus_408</v>
      </c>
      <c r="B409" t="s">
        <v>1826</v>
      </c>
      <c r="C409" t="s">
        <v>4722</v>
      </c>
      <c r="D409" t="s">
        <v>3519</v>
      </c>
      <c r="E409" t="s">
        <v>2967</v>
      </c>
      <c r="F409">
        <v>2022</v>
      </c>
      <c r="G409">
        <v>0</v>
      </c>
      <c r="H409" t="s">
        <v>2352</v>
      </c>
    </row>
    <row r="410" spans="1:8" x14ac:dyDescent="0.3">
      <c r="A410" s="13" t="str">
        <f t="shared" si="6"/>
        <v>Scopus_409</v>
      </c>
      <c r="B410" t="s">
        <v>659</v>
      </c>
      <c r="C410" t="s">
        <v>4723</v>
      </c>
      <c r="D410" t="s">
        <v>3520</v>
      </c>
      <c r="E410" t="s">
        <v>2968</v>
      </c>
      <c r="F410">
        <v>2022</v>
      </c>
      <c r="G410">
        <v>16</v>
      </c>
      <c r="H410" t="s">
        <v>2353</v>
      </c>
    </row>
    <row r="411" spans="1:8" x14ac:dyDescent="0.3">
      <c r="A411" s="13" t="str">
        <f t="shared" si="6"/>
        <v>Scopus_410</v>
      </c>
      <c r="B411" t="s">
        <v>636</v>
      </c>
      <c r="C411" t="s">
        <v>4724</v>
      </c>
      <c r="D411" t="s">
        <v>805</v>
      </c>
      <c r="E411" t="s">
        <v>2969</v>
      </c>
      <c r="F411">
        <v>2022</v>
      </c>
      <c r="G411">
        <v>0</v>
      </c>
      <c r="H411" t="s">
        <v>2354</v>
      </c>
    </row>
    <row r="412" spans="1:8" x14ac:dyDescent="0.3">
      <c r="A412" s="13" t="str">
        <f t="shared" si="6"/>
        <v>Scopus_411</v>
      </c>
      <c r="B412" t="s">
        <v>480</v>
      </c>
      <c r="C412" t="s">
        <v>4725</v>
      </c>
      <c r="D412" t="s">
        <v>785</v>
      </c>
      <c r="E412" t="s">
        <v>2970</v>
      </c>
      <c r="F412">
        <v>2022</v>
      </c>
      <c r="G412">
        <v>2</v>
      </c>
      <c r="H412" t="s">
        <v>2355</v>
      </c>
    </row>
    <row r="413" spans="1:8" x14ac:dyDescent="0.3">
      <c r="A413" s="13" t="str">
        <f t="shared" si="6"/>
        <v>Scopus_412</v>
      </c>
      <c r="B413" t="s">
        <v>1862</v>
      </c>
      <c r="C413" t="s">
        <v>4726</v>
      </c>
      <c r="D413" t="s">
        <v>3580</v>
      </c>
      <c r="E413" t="s">
        <v>5038</v>
      </c>
      <c r="F413">
        <v>2021</v>
      </c>
      <c r="G413">
        <v>2</v>
      </c>
      <c r="H413" t="s">
        <v>2446</v>
      </c>
    </row>
    <row r="414" spans="1:8" x14ac:dyDescent="0.3">
      <c r="A414" s="13" t="str">
        <f t="shared" si="6"/>
        <v>Scopus_413</v>
      </c>
      <c r="B414" t="s">
        <v>651</v>
      </c>
      <c r="C414" t="s">
        <v>4727</v>
      </c>
      <c r="D414" t="s">
        <v>3521</v>
      </c>
      <c r="E414" t="s">
        <v>5039</v>
      </c>
      <c r="F414">
        <v>2022</v>
      </c>
      <c r="G414">
        <v>7</v>
      </c>
      <c r="H414" t="s">
        <v>2356</v>
      </c>
    </row>
    <row r="415" spans="1:8" x14ac:dyDescent="0.3">
      <c r="A415" s="13" t="str">
        <f t="shared" si="6"/>
        <v>Scopus_414</v>
      </c>
      <c r="B415" t="s">
        <v>1310</v>
      </c>
      <c r="C415" t="s">
        <v>4728</v>
      </c>
      <c r="D415" t="s">
        <v>3522</v>
      </c>
      <c r="E415" t="s">
        <v>2971</v>
      </c>
      <c r="F415">
        <v>2022</v>
      </c>
      <c r="G415">
        <v>0</v>
      </c>
      <c r="H415" t="s">
        <v>2357</v>
      </c>
    </row>
    <row r="416" spans="1:8" x14ac:dyDescent="0.3">
      <c r="A416" s="13" t="str">
        <f t="shared" si="6"/>
        <v>Scopus_415</v>
      </c>
      <c r="B416" t="s">
        <v>466</v>
      </c>
      <c r="C416" t="s">
        <v>4729</v>
      </c>
      <c r="D416" t="s">
        <v>785</v>
      </c>
      <c r="E416" t="s">
        <v>3012</v>
      </c>
      <c r="F416">
        <v>2022</v>
      </c>
      <c r="G416">
        <v>15</v>
      </c>
      <c r="H416" t="s">
        <v>2403</v>
      </c>
    </row>
    <row r="417" spans="1:8" x14ac:dyDescent="0.3">
      <c r="A417" s="13" t="str">
        <f t="shared" si="6"/>
        <v>Scopus_416</v>
      </c>
      <c r="B417" t="s">
        <v>459</v>
      </c>
      <c r="C417" t="s">
        <v>4730</v>
      </c>
      <c r="D417" t="s">
        <v>785</v>
      </c>
      <c r="E417" t="s">
        <v>3047</v>
      </c>
      <c r="F417">
        <v>2021</v>
      </c>
      <c r="G417">
        <v>17</v>
      </c>
      <c r="H417" t="s">
        <v>2447</v>
      </c>
    </row>
    <row r="418" spans="1:8" x14ac:dyDescent="0.3">
      <c r="A418" s="13" t="str">
        <f t="shared" si="6"/>
        <v>Scopus_417</v>
      </c>
      <c r="B418" t="s">
        <v>1827</v>
      </c>
      <c r="C418" t="s">
        <v>4731</v>
      </c>
      <c r="D418" t="s">
        <v>3523</v>
      </c>
      <c r="E418" t="s">
        <v>2972</v>
      </c>
      <c r="F418">
        <v>2022</v>
      </c>
      <c r="G418">
        <v>5</v>
      </c>
      <c r="H418" t="s">
        <v>2358</v>
      </c>
    </row>
    <row r="419" spans="1:8" x14ac:dyDescent="0.3">
      <c r="A419" s="13" t="str">
        <f t="shared" si="6"/>
        <v>Scopus_418</v>
      </c>
      <c r="B419" t="s">
        <v>1828</v>
      </c>
      <c r="C419" t="s">
        <v>785</v>
      </c>
      <c r="D419" t="s">
        <v>785</v>
      </c>
      <c r="E419" t="s">
        <v>2973</v>
      </c>
      <c r="F419">
        <v>2022</v>
      </c>
      <c r="G419">
        <v>0</v>
      </c>
      <c r="H419" t="s">
        <v>2359</v>
      </c>
    </row>
    <row r="420" spans="1:8" x14ac:dyDescent="0.3">
      <c r="A420" s="13" t="str">
        <f t="shared" si="6"/>
        <v>Scopus_419</v>
      </c>
      <c r="B420" t="s">
        <v>1844</v>
      </c>
      <c r="C420" t="s">
        <v>4732</v>
      </c>
      <c r="D420" t="s">
        <v>3555</v>
      </c>
      <c r="E420" t="s">
        <v>3013</v>
      </c>
      <c r="F420">
        <v>2022</v>
      </c>
      <c r="G420">
        <v>1</v>
      </c>
      <c r="H420" t="s">
        <v>2404</v>
      </c>
    </row>
    <row r="421" spans="1:8" x14ac:dyDescent="0.3">
      <c r="A421" s="13" t="str">
        <f t="shared" si="6"/>
        <v>Scopus_420</v>
      </c>
      <c r="B421" t="s">
        <v>1829</v>
      </c>
      <c r="C421" t="s">
        <v>4733</v>
      </c>
      <c r="D421" t="s">
        <v>3524</v>
      </c>
      <c r="E421" t="s">
        <v>2974</v>
      </c>
      <c r="F421">
        <v>2022</v>
      </c>
      <c r="G421">
        <v>2</v>
      </c>
      <c r="H421" t="s">
        <v>2360</v>
      </c>
    </row>
    <row r="422" spans="1:8" x14ac:dyDescent="0.3">
      <c r="A422" s="13" t="str">
        <f t="shared" si="6"/>
        <v>Scopus_421</v>
      </c>
      <c r="B422" t="s">
        <v>561</v>
      </c>
      <c r="C422" t="s">
        <v>4734</v>
      </c>
      <c r="D422" t="s">
        <v>3556</v>
      </c>
      <c r="E422" t="s">
        <v>3014</v>
      </c>
      <c r="F422">
        <v>2022</v>
      </c>
      <c r="G422">
        <v>4</v>
      </c>
      <c r="H422" t="s">
        <v>2405</v>
      </c>
    </row>
    <row r="423" spans="1:8" x14ac:dyDescent="0.3">
      <c r="A423" s="13" t="str">
        <f t="shared" si="6"/>
        <v>Scopus_422</v>
      </c>
      <c r="B423" t="s">
        <v>1845</v>
      </c>
      <c r="C423" t="s">
        <v>4735</v>
      </c>
      <c r="D423" t="s">
        <v>3557</v>
      </c>
      <c r="E423" t="s">
        <v>5040</v>
      </c>
      <c r="F423">
        <v>2022</v>
      </c>
      <c r="G423">
        <v>8</v>
      </c>
      <c r="H423" t="s">
        <v>2406</v>
      </c>
    </row>
    <row r="424" spans="1:8" x14ac:dyDescent="0.3">
      <c r="A424" s="13" t="str">
        <f t="shared" si="6"/>
        <v>Scopus_423</v>
      </c>
      <c r="B424" t="s">
        <v>1830</v>
      </c>
      <c r="C424" t="s">
        <v>4736</v>
      </c>
      <c r="D424" t="s">
        <v>3526</v>
      </c>
      <c r="E424" t="s">
        <v>2976</v>
      </c>
      <c r="F424">
        <v>2022</v>
      </c>
      <c r="G424">
        <v>0</v>
      </c>
      <c r="H424" t="s">
        <v>2362</v>
      </c>
    </row>
    <row r="425" spans="1:8" x14ac:dyDescent="0.3">
      <c r="A425" s="13" t="str">
        <f t="shared" si="6"/>
        <v>Scopus_424</v>
      </c>
      <c r="B425" t="s">
        <v>1831</v>
      </c>
      <c r="C425" t="s">
        <v>4737</v>
      </c>
      <c r="D425" t="s">
        <v>3527</v>
      </c>
      <c r="E425" t="s">
        <v>5041</v>
      </c>
      <c r="F425">
        <v>2022</v>
      </c>
      <c r="G425">
        <v>0</v>
      </c>
      <c r="H425" t="s">
        <v>2363</v>
      </c>
    </row>
    <row r="426" spans="1:8" x14ac:dyDescent="0.3">
      <c r="A426" s="13" t="str">
        <f t="shared" si="6"/>
        <v>Scopus_425</v>
      </c>
      <c r="B426" t="s">
        <v>1832</v>
      </c>
      <c r="C426" t="s">
        <v>4738</v>
      </c>
      <c r="D426" t="s">
        <v>785</v>
      </c>
      <c r="E426" t="s">
        <v>5042</v>
      </c>
      <c r="F426">
        <v>2022</v>
      </c>
      <c r="G426">
        <v>2</v>
      </c>
      <c r="H426" t="s">
        <v>2364</v>
      </c>
    </row>
    <row r="427" spans="1:8" x14ac:dyDescent="0.3">
      <c r="A427" s="13" t="str">
        <f t="shared" si="6"/>
        <v>Scopus_426</v>
      </c>
      <c r="B427" t="s">
        <v>1232</v>
      </c>
      <c r="C427" t="s">
        <v>4739</v>
      </c>
      <c r="D427" t="s">
        <v>3528</v>
      </c>
      <c r="E427" t="s">
        <v>2977</v>
      </c>
      <c r="F427">
        <v>2022</v>
      </c>
      <c r="G427">
        <v>4</v>
      </c>
      <c r="H427" t="s">
        <v>2365</v>
      </c>
    </row>
    <row r="428" spans="1:8" x14ac:dyDescent="0.3">
      <c r="A428" s="13" t="str">
        <f t="shared" si="6"/>
        <v>Scopus_427</v>
      </c>
      <c r="B428" t="s">
        <v>1248</v>
      </c>
      <c r="C428" t="s">
        <v>4740</v>
      </c>
      <c r="D428" t="s">
        <v>3529</v>
      </c>
      <c r="E428" t="s">
        <v>2978</v>
      </c>
      <c r="F428">
        <v>2022</v>
      </c>
      <c r="G428">
        <v>3</v>
      </c>
      <c r="H428" t="s">
        <v>2366</v>
      </c>
    </row>
    <row r="429" spans="1:8" x14ac:dyDescent="0.3">
      <c r="A429" s="13" t="str">
        <f t="shared" si="6"/>
        <v>Scopus_428</v>
      </c>
      <c r="B429" t="s">
        <v>456</v>
      </c>
      <c r="C429" t="s">
        <v>4741</v>
      </c>
      <c r="D429" t="s">
        <v>3558</v>
      </c>
      <c r="E429" t="s">
        <v>3015</v>
      </c>
      <c r="F429">
        <v>2021</v>
      </c>
      <c r="G429">
        <v>2</v>
      </c>
      <c r="H429" t="s">
        <v>2407</v>
      </c>
    </row>
    <row r="430" spans="1:8" x14ac:dyDescent="0.3">
      <c r="A430" s="13" t="str">
        <f t="shared" si="6"/>
        <v>Scopus_429</v>
      </c>
      <c r="B430" t="s">
        <v>469</v>
      </c>
      <c r="C430" t="s">
        <v>4742</v>
      </c>
      <c r="D430" t="s">
        <v>785</v>
      </c>
      <c r="E430" t="s">
        <v>3016</v>
      </c>
      <c r="F430">
        <v>2022</v>
      </c>
      <c r="G430">
        <v>2</v>
      </c>
      <c r="H430" t="s">
        <v>2408</v>
      </c>
    </row>
    <row r="431" spans="1:8" x14ac:dyDescent="0.3">
      <c r="A431" s="13" t="str">
        <f t="shared" si="6"/>
        <v>Scopus_430</v>
      </c>
      <c r="B431" t="s">
        <v>1846</v>
      </c>
      <c r="C431" t="s">
        <v>785</v>
      </c>
      <c r="D431" t="s">
        <v>785</v>
      </c>
      <c r="E431" t="s">
        <v>5043</v>
      </c>
      <c r="F431">
        <v>2022</v>
      </c>
      <c r="G431">
        <v>0</v>
      </c>
      <c r="H431" t="s">
        <v>2409</v>
      </c>
    </row>
    <row r="432" spans="1:8" x14ac:dyDescent="0.3">
      <c r="A432" s="13" t="str">
        <f t="shared" si="6"/>
        <v>Scopus_431</v>
      </c>
      <c r="B432" t="s">
        <v>1833</v>
      </c>
      <c r="C432" t="s">
        <v>4743</v>
      </c>
      <c r="D432" t="s">
        <v>3530</v>
      </c>
      <c r="E432" t="s">
        <v>5044</v>
      </c>
      <c r="F432">
        <v>2022</v>
      </c>
      <c r="G432">
        <v>4</v>
      </c>
      <c r="H432" t="s">
        <v>2367</v>
      </c>
    </row>
    <row r="433" spans="1:8" x14ac:dyDescent="0.3">
      <c r="A433" s="13" t="str">
        <f t="shared" si="6"/>
        <v>Scopus_432</v>
      </c>
      <c r="B433" t="s">
        <v>519</v>
      </c>
      <c r="C433" t="s">
        <v>4744</v>
      </c>
      <c r="D433" t="s">
        <v>3531</v>
      </c>
      <c r="E433" t="s">
        <v>2980</v>
      </c>
      <c r="F433">
        <v>2022</v>
      </c>
      <c r="G433">
        <v>56</v>
      </c>
      <c r="H433" t="s">
        <v>2369</v>
      </c>
    </row>
    <row r="434" spans="1:8" x14ac:dyDescent="0.3">
      <c r="A434" s="13" t="str">
        <f t="shared" si="6"/>
        <v>Scopus_433</v>
      </c>
      <c r="B434" t="s">
        <v>756</v>
      </c>
      <c r="C434" t="s">
        <v>4745</v>
      </c>
      <c r="D434" t="s">
        <v>3559</v>
      </c>
      <c r="E434" t="s">
        <v>5045</v>
      </c>
      <c r="F434">
        <v>2021</v>
      </c>
      <c r="G434">
        <v>5</v>
      </c>
      <c r="H434" t="s">
        <v>2410</v>
      </c>
    </row>
    <row r="435" spans="1:8" x14ac:dyDescent="0.3">
      <c r="A435" s="13" t="str">
        <f t="shared" si="6"/>
        <v>Scopus_434</v>
      </c>
      <c r="B435" t="s">
        <v>1834</v>
      </c>
      <c r="C435" t="s">
        <v>4746</v>
      </c>
      <c r="D435" t="s">
        <v>3532</v>
      </c>
      <c r="E435" t="s">
        <v>2981</v>
      </c>
      <c r="F435">
        <v>2022</v>
      </c>
      <c r="G435">
        <v>1</v>
      </c>
      <c r="H435" t="s">
        <v>2370</v>
      </c>
    </row>
    <row r="436" spans="1:8" x14ac:dyDescent="0.3">
      <c r="A436" s="13" t="str">
        <f t="shared" si="6"/>
        <v>Scopus_435</v>
      </c>
      <c r="B436" t="s">
        <v>581</v>
      </c>
      <c r="C436" t="s">
        <v>4747</v>
      </c>
      <c r="D436" t="s">
        <v>3560</v>
      </c>
      <c r="E436" t="s">
        <v>3017</v>
      </c>
      <c r="F436">
        <v>2022</v>
      </c>
      <c r="G436">
        <v>2</v>
      </c>
      <c r="H436" t="s">
        <v>2411</v>
      </c>
    </row>
    <row r="437" spans="1:8" x14ac:dyDescent="0.3">
      <c r="A437" s="13" t="str">
        <f t="shared" si="6"/>
        <v>Scopus_436</v>
      </c>
      <c r="B437" t="s">
        <v>1835</v>
      </c>
      <c r="C437" t="s">
        <v>4748</v>
      </c>
      <c r="D437" t="s">
        <v>3533</v>
      </c>
      <c r="E437" t="s">
        <v>2982</v>
      </c>
      <c r="F437">
        <v>2022</v>
      </c>
      <c r="G437">
        <v>5</v>
      </c>
      <c r="H437" t="s">
        <v>2371</v>
      </c>
    </row>
    <row r="438" spans="1:8" x14ac:dyDescent="0.3">
      <c r="A438" s="13" t="str">
        <f t="shared" si="6"/>
        <v>Scopus_437</v>
      </c>
      <c r="B438" t="s">
        <v>1847</v>
      </c>
      <c r="C438" t="s">
        <v>785</v>
      </c>
      <c r="D438" t="s">
        <v>785</v>
      </c>
      <c r="E438" t="s">
        <v>5046</v>
      </c>
      <c r="F438">
        <v>2022</v>
      </c>
      <c r="G438">
        <v>0</v>
      </c>
      <c r="H438" t="s">
        <v>2412</v>
      </c>
    </row>
    <row r="439" spans="1:8" x14ac:dyDescent="0.3">
      <c r="A439" s="13" t="str">
        <f t="shared" si="6"/>
        <v>Scopus_438</v>
      </c>
      <c r="B439" t="s">
        <v>1848</v>
      </c>
      <c r="C439" t="s">
        <v>4749</v>
      </c>
      <c r="D439" t="s">
        <v>785</v>
      </c>
      <c r="E439" t="s">
        <v>5047</v>
      </c>
      <c r="F439">
        <v>2022</v>
      </c>
      <c r="G439">
        <v>1</v>
      </c>
      <c r="H439" t="s">
        <v>2413</v>
      </c>
    </row>
    <row r="440" spans="1:8" x14ac:dyDescent="0.3">
      <c r="A440" s="13" t="str">
        <f t="shared" si="6"/>
        <v>Scopus_439</v>
      </c>
      <c r="B440" t="s">
        <v>685</v>
      </c>
      <c r="C440" t="s">
        <v>4750</v>
      </c>
      <c r="D440" t="s">
        <v>785</v>
      </c>
      <c r="E440" t="s">
        <v>3018</v>
      </c>
      <c r="F440">
        <v>2022</v>
      </c>
      <c r="G440">
        <v>0</v>
      </c>
      <c r="H440" t="s">
        <v>2414</v>
      </c>
    </row>
    <row r="441" spans="1:8" x14ac:dyDescent="0.3">
      <c r="A441" s="13" t="str">
        <f t="shared" si="6"/>
        <v>Scopus_440</v>
      </c>
      <c r="B441" t="s">
        <v>567</v>
      </c>
      <c r="C441" t="s">
        <v>4751</v>
      </c>
      <c r="D441" t="s">
        <v>3534</v>
      </c>
      <c r="E441" t="s">
        <v>2983</v>
      </c>
      <c r="F441">
        <v>2022</v>
      </c>
      <c r="G441">
        <v>8</v>
      </c>
      <c r="H441" t="s">
        <v>2372</v>
      </c>
    </row>
    <row r="442" spans="1:8" x14ac:dyDescent="0.3">
      <c r="A442" s="13" t="str">
        <f t="shared" si="6"/>
        <v>Scopus_441</v>
      </c>
      <c r="B442" t="s">
        <v>655</v>
      </c>
      <c r="C442" t="s">
        <v>4752</v>
      </c>
      <c r="D442" t="s">
        <v>3535</v>
      </c>
      <c r="E442" t="s">
        <v>2985</v>
      </c>
      <c r="F442">
        <v>2022</v>
      </c>
      <c r="G442">
        <v>5</v>
      </c>
      <c r="H442" t="s">
        <v>2374</v>
      </c>
    </row>
    <row r="443" spans="1:8" x14ac:dyDescent="0.3">
      <c r="A443" s="13" t="str">
        <f t="shared" si="6"/>
        <v>Scopus_442</v>
      </c>
      <c r="B443" t="s">
        <v>557</v>
      </c>
      <c r="C443" t="s">
        <v>4753</v>
      </c>
      <c r="D443" t="s">
        <v>3536</v>
      </c>
      <c r="E443" t="s">
        <v>2986</v>
      </c>
      <c r="F443">
        <v>2022</v>
      </c>
      <c r="G443">
        <v>0</v>
      </c>
      <c r="H443" t="s">
        <v>2375</v>
      </c>
    </row>
    <row r="444" spans="1:8" x14ac:dyDescent="0.3">
      <c r="A444" s="13" t="str">
        <f t="shared" si="6"/>
        <v>Scopus_443</v>
      </c>
      <c r="B444" t="s">
        <v>1849</v>
      </c>
      <c r="C444" t="s">
        <v>785</v>
      </c>
      <c r="D444" t="s">
        <v>785</v>
      </c>
      <c r="E444" t="s">
        <v>5048</v>
      </c>
      <c r="F444">
        <v>2022</v>
      </c>
      <c r="G444">
        <v>0</v>
      </c>
      <c r="H444" t="s">
        <v>2415</v>
      </c>
    </row>
    <row r="445" spans="1:8" x14ac:dyDescent="0.3">
      <c r="A445" s="13" t="str">
        <f t="shared" si="6"/>
        <v>Scopus_444</v>
      </c>
      <c r="B445" t="s">
        <v>1836</v>
      </c>
      <c r="C445" t="s">
        <v>4754</v>
      </c>
      <c r="D445" t="s">
        <v>785</v>
      </c>
      <c r="E445" t="s">
        <v>2987</v>
      </c>
      <c r="F445">
        <v>2022</v>
      </c>
      <c r="G445">
        <v>11</v>
      </c>
      <c r="H445" t="s">
        <v>2376</v>
      </c>
    </row>
    <row r="446" spans="1:8" x14ac:dyDescent="0.3">
      <c r="A446" s="13" t="str">
        <f t="shared" si="6"/>
        <v>Scopus_445</v>
      </c>
      <c r="B446" t="s">
        <v>419</v>
      </c>
      <c r="C446" t="s">
        <v>4755</v>
      </c>
      <c r="D446" t="s">
        <v>785</v>
      </c>
      <c r="E446" t="s">
        <v>2988</v>
      </c>
      <c r="F446">
        <v>2022</v>
      </c>
      <c r="G446">
        <v>2</v>
      </c>
      <c r="H446" t="s">
        <v>2377</v>
      </c>
    </row>
    <row r="447" spans="1:8" x14ac:dyDescent="0.3">
      <c r="A447" s="13" t="str">
        <f t="shared" si="6"/>
        <v>Scopus_446</v>
      </c>
      <c r="B447" t="s">
        <v>1850</v>
      </c>
      <c r="C447" t="s">
        <v>4756</v>
      </c>
      <c r="D447" t="s">
        <v>3561</v>
      </c>
      <c r="E447" t="s">
        <v>5049</v>
      </c>
      <c r="F447">
        <v>2021</v>
      </c>
      <c r="G447">
        <v>3</v>
      </c>
      <c r="H447" t="s">
        <v>2416</v>
      </c>
    </row>
    <row r="448" spans="1:8" x14ac:dyDescent="0.3">
      <c r="A448" s="13" t="str">
        <f t="shared" si="6"/>
        <v>Scopus_447</v>
      </c>
      <c r="B448" t="s">
        <v>582</v>
      </c>
      <c r="C448" t="s">
        <v>4757</v>
      </c>
      <c r="D448" t="s">
        <v>785</v>
      </c>
      <c r="E448" t="s">
        <v>2989</v>
      </c>
      <c r="F448">
        <v>2022</v>
      </c>
      <c r="G448">
        <v>3</v>
      </c>
      <c r="H448" t="s">
        <v>2378</v>
      </c>
    </row>
    <row r="449" spans="1:8" x14ac:dyDescent="0.3">
      <c r="A449" s="13" t="str">
        <f t="shared" si="6"/>
        <v>Scopus_448</v>
      </c>
      <c r="B449" t="s">
        <v>1867</v>
      </c>
      <c r="C449" t="s">
        <v>4758</v>
      </c>
      <c r="D449" t="s">
        <v>3587</v>
      </c>
      <c r="E449" t="s">
        <v>5050</v>
      </c>
      <c r="F449">
        <v>2021</v>
      </c>
      <c r="G449">
        <v>1</v>
      </c>
      <c r="H449" t="s">
        <v>2455</v>
      </c>
    </row>
    <row r="450" spans="1:8" x14ac:dyDescent="0.3">
      <c r="A450" s="13" t="str">
        <f t="shared" ref="A450:A513" si="7">"Scopus_" &amp; ROW()-1</f>
        <v>Scopus_449</v>
      </c>
      <c r="B450" t="s">
        <v>1851</v>
      </c>
      <c r="C450" t="s">
        <v>4759</v>
      </c>
      <c r="D450" t="s">
        <v>3562</v>
      </c>
      <c r="E450" t="s">
        <v>3019</v>
      </c>
      <c r="F450">
        <v>2022</v>
      </c>
      <c r="G450">
        <v>0</v>
      </c>
      <c r="H450" t="s">
        <v>2417</v>
      </c>
    </row>
    <row r="451" spans="1:8" x14ac:dyDescent="0.3">
      <c r="A451" s="13" t="str">
        <f t="shared" si="7"/>
        <v>Scopus_450</v>
      </c>
      <c r="B451" t="s">
        <v>647</v>
      </c>
      <c r="C451" t="s">
        <v>4760</v>
      </c>
      <c r="D451" t="s">
        <v>785</v>
      </c>
      <c r="E451" t="s">
        <v>3020</v>
      </c>
      <c r="F451">
        <v>2022</v>
      </c>
      <c r="G451">
        <v>3</v>
      </c>
      <c r="H451" t="s">
        <v>2418</v>
      </c>
    </row>
    <row r="452" spans="1:8" x14ac:dyDescent="0.3">
      <c r="A452" s="13" t="str">
        <f t="shared" si="7"/>
        <v>Scopus_451</v>
      </c>
      <c r="B452" t="s">
        <v>772</v>
      </c>
      <c r="C452" t="s">
        <v>4761</v>
      </c>
      <c r="D452" t="s">
        <v>3588</v>
      </c>
      <c r="E452" t="s">
        <v>5051</v>
      </c>
      <c r="F452">
        <v>2021</v>
      </c>
      <c r="G452">
        <v>8</v>
      </c>
      <c r="H452" t="s">
        <v>2456</v>
      </c>
    </row>
    <row r="453" spans="1:8" x14ac:dyDescent="0.3">
      <c r="A453" s="13" t="str">
        <f t="shared" si="7"/>
        <v>Scopus_452</v>
      </c>
      <c r="B453" t="s">
        <v>1852</v>
      </c>
      <c r="C453" t="s">
        <v>4762</v>
      </c>
      <c r="D453" t="s">
        <v>3563</v>
      </c>
      <c r="E453" t="s">
        <v>3021</v>
      </c>
      <c r="F453">
        <v>2021</v>
      </c>
      <c r="G453">
        <v>1</v>
      </c>
      <c r="H453" t="s">
        <v>2419</v>
      </c>
    </row>
    <row r="454" spans="1:8" x14ac:dyDescent="0.3">
      <c r="A454" s="13" t="str">
        <f t="shared" si="7"/>
        <v>Scopus_453</v>
      </c>
      <c r="B454" t="s">
        <v>523</v>
      </c>
      <c r="C454" t="s">
        <v>4763</v>
      </c>
      <c r="D454" t="s">
        <v>3537</v>
      </c>
      <c r="E454" t="s">
        <v>2990</v>
      </c>
      <c r="F454">
        <v>2022</v>
      </c>
      <c r="G454">
        <v>3</v>
      </c>
      <c r="H454" t="s">
        <v>2379</v>
      </c>
    </row>
    <row r="455" spans="1:8" x14ac:dyDescent="0.3">
      <c r="A455" s="13" t="str">
        <f t="shared" si="7"/>
        <v>Scopus_454</v>
      </c>
      <c r="B455" t="s">
        <v>693</v>
      </c>
      <c r="C455" t="s">
        <v>4764</v>
      </c>
      <c r="D455" t="s">
        <v>3564</v>
      </c>
      <c r="E455" t="s">
        <v>3022</v>
      </c>
      <c r="F455">
        <v>2022</v>
      </c>
      <c r="G455">
        <v>15</v>
      </c>
      <c r="H455" t="s">
        <v>2420</v>
      </c>
    </row>
    <row r="456" spans="1:8" x14ac:dyDescent="0.3">
      <c r="A456" s="13" t="str">
        <f t="shared" si="7"/>
        <v>Scopus_455</v>
      </c>
      <c r="B456" t="s">
        <v>597</v>
      </c>
      <c r="C456" t="s">
        <v>4765</v>
      </c>
      <c r="D456" t="s">
        <v>793</v>
      </c>
      <c r="E456" t="s">
        <v>3055</v>
      </c>
      <c r="F456">
        <v>2021</v>
      </c>
      <c r="G456">
        <v>28</v>
      </c>
      <c r="H456" t="s">
        <v>2458</v>
      </c>
    </row>
    <row r="457" spans="1:8" x14ac:dyDescent="0.3">
      <c r="A457" s="13" t="str">
        <f t="shared" si="7"/>
        <v>Scopus_456</v>
      </c>
      <c r="B457" t="s">
        <v>1853</v>
      </c>
      <c r="C457" t="s">
        <v>4766</v>
      </c>
      <c r="D457" t="s">
        <v>785</v>
      </c>
      <c r="E457" t="s">
        <v>3023</v>
      </c>
      <c r="F457">
        <v>2022</v>
      </c>
      <c r="G457">
        <v>1</v>
      </c>
      <c r="H457" t="s">
        <v>2421</v>
      </c>
    </row>
    <row r="458" spans="1:8" x14ac:dyDescent="0.3">
      <c r="A458" s="13" t="str">
        <f t="shared" si="7"/>
        <v>Scopus_457</v>
      </c>
      <c r="B458" t="s">
        <v>1870</v>
      </c>
      <c r="C458" t="s">
        <v>4767</v>
      </c>
      <c r="D458" t="s">
        <v>3590</v>
      </c>
      <c r="E458" t="s">
        <v>3057</v>
      </c>
      <c r="F458">
        <v>2021</v>
      </c>
      <c r="G458">
        <v>0</v>
      </c>
      <c r="H458" t="s">
        <v>2460</v>
      </c>
    </row>
    <row r="459" spans="1:8" x14ac:dyDescent="0.3">
      <c r="A459" s="13" t="str">
        <f t="shared" si="7"/>
        <v>Scopus_458</v>
      </c>
      <c r="B459" t="s">
        <v>1837</v>
      </c>
      <c r="C459" t="s">
        <v>4768</v>
      </c>
      <c r="D459" t="s">
        <v>3538</v>
      </c>
      <c r="E459" t="s">
        <v>2991</v>
      </c>
      <c r="F459">
        <v>2022</v>
      </c>
      <c r="G459">
        <v>0</v>
      </c>
      <c r="H459" t="s">
        <v>2380</v>
      </c>
    </row>
    <row r="460" spans="1:8" x14ac:dyDescent="0.3">
      <c r="A460" s="13" t="str">
        <f t="shared" si="7"/>
        <v>Scopus_459</v>
      </c>
      <c r="B460" t="s">
        <v>722</v>
      </c>
      <c r="C460" t="s">
        <v>4769</v>
      </c>
      <c r="D460" t="s">
        <v>785</v>
      </c>
      <c r="E460" t="s">
        <v>3058</v>
      </c>
      <c r="F460">
        <v>2021</v>
      </c>
      <c r="G460">
        <v>2</v>
      </c>
      <c r="H460" t="s">
        <v>2461</v>
      </c>
    </row>
    <row r="461" spans="1:8" x14ac:dyDescent="0.3">
      <c r="A461" s="13" t="str">
        <f t="shared" si="7"/>
        <v>Scopus_460</v>
      </c>
      <c r="B461" t="s">
        <v>1838</v>
      </c>
      <c r="C461" t="s">
        <v>4770</v>
      </c>
      <c r="D461" t="s">
        <v>785</v>
      </c>
      <c r="E461" t="s">
        <v>2992</v>
      </c>
      <c r="F461">
        <v>2022</v>
      </c>
      <c r="G461">
        <v>10</v>
      </c>
      <c r="H461" t="s">
        <v>2381</v>
      </c>
    </row>
    <row r="462" spans="1:8" x14ac:dyDescent="0.3">
      <c r="A462" s="13" t="str">
        <f t="shared" si="7"/>
        <v>Scopus_461</v>
      </c>
      <c r="B462" t="s">
        <v>646</v>
      </c>
      <c r="C462" t="s">
        <v>4771</v>
      </c>
      <c r="D462" t="s">
        <v>785</v>
      </c>
      <c r="E462" t="s">
        <v>5052</v>
      </c>
      <c r="F462">
        <v>2022</v>
      </c>
      <c r="G462">
        <v>20</v>
      </c>
      <c r="H462" t="s">
        <v>2383</v>
      </c>
    </row>
    <row r="463" spans="1:8" x14ac:dyDescent="0.3">
      <c r="A463" s="13" t="str">
        <f t="shared" si="7"/>
        <v>Scopus_462</v>
      </c>
      <c r="B463" t="s">
        <v>480</v>
      </c>
      <c r="C463" t="s">
        <v>4725</v>
      </c>
      <c r="D463" t="s">
        <v>785</v>
      </c>
      <c r="E463" t="s">
        <v>2970</v>
      </c>
      <c r="F463">
        <v>2022</v>
      </c>
      <c r="G463">
        <v>62</v>
      </c>
      <c r="H463" t="s">
        <v>2422</v>
      </c>
    </row>
    <row r="464" spans="1:8" x14ac:dyDescent="0.3">
      <c r="A464" s="13" t="str">
        <f t="shared" si="7"/>
        <v>Scopus_463</v>
      </c>
      <c r="B464" t="s">
        <v>1271</v>
      </c>
      <c r="C464" t="s">
        <v>4772</v>
      </c>
      <c r="D464" t="s">
        <v>3540</v>
      </c>
      <c r="E464" t="s">
        <v>2993</v>
      </c>
      <c r="F464">
        <v>2022</v>
      </c>
      <c r="G464">
        <v>0</v>
      </c>
      <c r="H464" t="s">
        <v>2384</v>
      </c>
    </row>
    <row r="465" spans="1:8" x14ac:dyDescent="0.3">
      <c r="A465" s="13" t="str">
        <f t="shared" si="7"/>
        <v>Scopus_464</v>
      </c>
      <c r="B465" t="s">
        <v>1275</v>
      </c>
      <c r="C465" t="s">
        <v>4773</v>
      </c>
      <c r="D465" t="s">
        <v>785</v>
      </c>
      <c r="E465" t="s">
        <v>3024</v>
      </c>
      <c r="F465">
        <v>2022</v>
      </c>
      <c r="G465">
        <v>2</v>
      </c>
      <c r="H465" t="s">
        <v>2423</v>
      </c>
    </row>
    <row r="466" spans="1:8" x14ac:dyDescent="0.3">
      <c r="A466" s="13" t="str">
        <f t="shared" si="7"/>
        <v>Scopus_465</v>
      </c>
      <c r="B466" t="s">
        <v>1854</v>
      </c>
      <c r="C466" t="s">
        <v>4774</v>
      </c>
      <c r="D466" t="s">
        <v>785</v>
      </c>
      <c r="E466" t="s">
        <v>3025</v>
      </c>
      <c r="F466">
        <v>2022</v>
      </c>
      <c r="G466">
        <v>4</v>
      </c>
      <c r="H466" t="s">
        <v>2424</v>
      </c>
    </row>
    <row r="467" spans="1:8" x14ac:dyDescent="0.3">
      <c r="A467" s="13" t="str">
        <f t="shared" si="7"/>
        <v>Scopus_466</v>
      </c>
      <c r="B467" t="s">
        <v>1261</v>
      </c>
      <c r="C467" t="s">
        <v>4775</v>
      </c>
      <c r="D467" t="s">
        <v>3565</v>
      </c>
      <c r="E467" t="s">
        <v>3026</v>
      </c>
      <c r="F467">
        <v>2022</v>
      </c>
      <c r="G467">
        <v>1</v>
      </c>
      <c r="H467" t="s">
        <v>2425</v>
      </c>
    </row>
    <row r="468" spans="1:8" x14ac:dyDescent="0.3">
      <c r="A468" s="13" t="str">
        <f t="shared" si="7"/>
        <v>Scopus_467</v>
      </c>
      <c r="B468" t="s">
        <v>1872</v>
      </c>
      <c r="C468" t="s">
        <v>4776</v>
      </c>
      <c r="D468" t="s">
        <v>3592</v>
      </c>
      <c r="E468" t="s">
        <v>3061</v>
      </c>
      <c r="F468">
        <v>2021</v>
      </c>
      <c r="G468">
        <v>12</v>
      </c>
      <c r="H468" t="s">
        <v>2464</v>
      </c>
    </row>
    <row r="469" spans="1:8" x14ac:dyDescent="0.3">
      <c r="A469" s="13" t="str">
        <f t="shared" si="7"/>
        <v>Scopus_468</v>
      </c>
      <c r="B469" t="s">
        <v>603</v>
      </c>
      <c r="C469" t="s">
        <v>4777</v>
      </c>
      <c r="D469" t="s">
        <v>3566</v>
      </c>
      <c r="E469" t="s">
        <v>3027</v>
      </c>
      <c r="F469">
        <v>2022</v>
      </c>
      <c r="G469">
        <v>3</v>
      </c>
      <c r="H469" t="s">
        <v>2426</v>
      </c>
    </row>
    <row r="470" spans="1:8" x14ac:dyDescent="0.3">
      <c r="A470" s="13" t="str">
        <f t="shared" si="7"/>
        <v>Scopus_469</v>
      </c>
      <c r="B470" t="s">
        <v>476</v>
      </c>
      <c r="C470" t="s">
        <v>4778</v>
      </c>
      <c r="D470" t="s">
        <v>3567</v>
      </c>
      <c r="E470" t="s">
        <v>3028</v>
      </c>
      <c r="F470">
        <v>2022</v>
      </c>
      <c r="G470">
        <v>6</v>
      </c>
      <c r="H470" t="s">
        <v>2427</v>
      </c>
    </row>
    <row r="471" spans="1:8" x14ac:dyDescent="0.3">
      <c r="A471" s="13" t="str">
        <f t="shared" si="7"/>
        <v>Scopus_470</v>
      </c>
      <c r="B471" t="s">
        <v>427</v>
      </c>
      <c r="C471" t="s">
        <v>4779</v>
      </c>
      <c r="D471" t="s">
        <v>3568</v>
      </c>
      <c r="E471" t="s">
        <v>3029</v>
      </c>
      <c r="F471">
        <v>2022</v>
      </c>
      <c r="G471">
        <v>3</v>
      </c>
      <c r="H471" t="s">
        <v>2428</v>
      </c>
    </row>
    <row r="472" spans="1:8" x14ac:dyDescent="0.3">
      <c r="A472" s="13" t="str">
        <f t="shared" si="7"/>
        <v>Scopus_471</v>
      </c>
      <c r="B472" t="s">
        <v>588</v>
      </c>
      <c r="C472" t="s">
        <v>4780</v>
      </c>
      <c r="D472" t="s">
        <v>3541</v>
      </c>
      <c r="E472" t="s">
        <v>2994</v>
      </c>
      <c r="F472">
        <v>2022</v>
      </c>
      <c r="G472">
        <v>0</v>
      </c>
      <c r="H472" t="s">
        <v>2385</v>
      </c>
    </row>
    <row r="473" spans="1:8" x14ac:dyDescent="0.3">
      <c r="A473" s="13" t="str">
        <f t="shared" si="7"/>
        <v>Scopus_472</v>
      </c>
      <c r="B473" t="s">
        <v>662</v>
      </c>
      <c r="C473" t="s">
        <v>4397</v>
      </c>
      <c r="D473" t="s">
        <v>785</v>
      </c>
      <c r="E473" t="s">
        <v>2995</v>
      </c>
      <c r="F473">
        <v>2022</v>
      </c>
      <c r="G473">
        <v>3</v>
      </c>
      <c r="H473" t="s">
        <v>2386</v>
      </c>
    </row>
    <row r="474" spans="1:8" x14ac:dyDescent="0.3">
      <c r="A474" s="13" t="str">
        <f t="shared" si="7"/>
        <v>Scopus_473</v>
      </c>
      <c r="B474" t="s">
        <v>1855</v>
      </c>
      <c r="C474" t="s">
        <v>4781</v>
      </c>
      <c r="D474" t="s">
        <v>3569</v>
      </c>
      <c r="E474" t="s">
        <v>3030</v>
      </c>
      <c r="F474">
        <v>2022</v>
      </c>
      <c r="G474">
        <v>1</v>
      </c>
      <c r="H474" t="s">
        <v>2429</v>
      </c>
    </row>
    <row r="475" spans="1:8" x14ac:dyDescent="0.3">
      <c r="A475" s="13" t="str">
        <f t="shared" si="7"/>
        <v>Scopus_474</v>
      </c>
      <c r="B475" t="s">
        <v>1839</v>
      </c>
      <c r="C475" t="s">
        <v>4782</v>
      </c>
      <c r="D475" t="s">
        <v>3542</v>
      </c>
      <c r="E475" t="s">
        <v>2996</v>
      </c>
      <c r="F475">
        <v>2022</v>
      </c>
      <c r="G475">
        <v>3</v>
      </c>
      <c r="H475" t="s">
        <v>2387</v>
      </c>
    </row>
    <row r="476" spans="1:8" x14ac:dyDescent="0.3">
      <c r="A476" s="13" t="str">
        <f t="shared" si="7"/>
        <v>Scopus_475</v>
      </c>
      <c r="B476" t="s">
        <v>733</v>
      </c>
      <c r="C476" t="s">
        <v>4783</v>
      </c>
      <c r="D476" t="s">
        <v>3543</v>
      </c>
      <c r="E476" t="s">
        <v>2997</v>
      </c>
      <c r="F476">
        <v>2022</v>
      </c>
      <c r="G476">
        <v>11</v>
      </c>
      <c r="H476" t="s">
        <v>2388</v>
      </c>
    </row>
    <row r="477" spans="1:8" x14ac:dyDescent="0.3">
      <c r="A477" s="13" t="str">
        <f t="shared" si="7"/>
        <v>Scopus_476</v>
      </c>
      <c r="B477" t="s">
        <v>549</v>
      </c>
      <c r="C477" t="s">
        <v>4784</v>
      </c>
      <c r="D477" t="s">
        <v>3570</v>
      </c>
      <c r="E477" t="s">
        <v>3031</v>
      </c>
      <c r="F477">
        <v>2022</v>
      </c>
      <c r="G477">
        <v>2</v>
      </c>
      <c r="H477" t="s">
        <v>2430</v>
      </c>
    </row>
    <row r="478" spans="1:8" x14ac:dyDescent="0.3">
      <c r="A478" s="13" t="str">
        <f t="shared" si="7"/>
        <v>Scopus_477</v>
      </c>
      <c r="B478" t="s">
        <v>411</v>
      </c>
      <c r="C478" t="s">
        <v>4785</v>
      </c>
      <c r="D478" t="s">
        <v>3544</v>
      </c>
      <c r="E478" t="s">
        <v>2998</v>
      </c>
      <c r="F478">
        <v>2022</v>
      </c>
      <c r="G478">
        <v>1</v>
      </c>
      <c r="H478" t="s">
        <v>2389</v>
      </c>
    </row>
    <row r="479" spans="1:8" x14ac:dyDescent="0.3">
      <c r="A479" s="13" t="str">
        <f t="shared" si="7"/>
        <v>Scopus_478</v>
      </c>
      <c r="B479" t="s">
        <v>1245</v>
      </c>
      <c r="C479" t="s">
        <v>4786</v>
      </c>
      <c r="D479" t="s">
        <v>3571</v>
      </c>
      <c r="E479" t="s">
        <v>3032</v>
      </c>
      <c r="F479">
        <v>2022</v>
      </c>
      <c r="G479">
        <v>0</v>
      </c>
      <c r="H479" t="s">
        <v>2431</v>
      </c>
    </row>
    <row r="480" spans="1:8" x14ac:dyDescent="0.3">
      <c r="A480" s="13" t="str">
        <f t="shared" si="7"/>
        <v>Scopus_479</v>
      </c>
      <c r="B480" t="s">
        <v>1229</v>
      </c>
      <c r="C480" t="s">
        <v>4787</v>
      </c>
      <c r="D480" t="s">
        <v>787</v>
      </c>
      <c r="E480" t="s">
        <v>3065</v>
      </c>
      <c r="F480">
        <v>2021</v>
      </c>
      <c r="G480">
        <v>20</v>
      </c>
      <c r="H480" t="s">
        <v>2469</v>
      </c>
    </row>
    <row r="481" spans="1:8" x14ac:dyDescent="0.3">
      <c r="A481" s="13" t="str">
        <f t="shared" si="7"/>
        <v>Scopus_480</v>
      </c>
      <c r="B481" t="s">
        <v>1840</v>
      </c>
      <c r="C481" t="s">
        <v>4788</v>
      </c>
      <c r="D481" t="s">
        <v>3545</v>
      </c>
      <c r="E481" t="s">
        <v>2999</v>
      </c>
      <c r="F481">
        <v>2022</v>
      </c>
      <c r="G481">
        <v>8</v>
      </c>
      <c r="H481" t="s">
        <v>2390</v>
      </c>
    </row>
    <row r="482" spans="1:8" x14ac:dyDescent="0.3">
      <c r="A482" s="13" t="str">
        <f t="shared" si="7"/>
        <v>Scopus_481</v>
      </c>
      <c r="B482" t="s">
        <v>1856</v>
      </c>
      <c r="C482" t="s">
        <v>4789</v>
      </c>
      <c r="D482" t="s">
        <v>3572</v>
      </c>
      <c r="E482" t="s">
        <v>3033</v>
      </c>
      <c r="F482">
        <v>2021</v>
      </c>
      <c r="G482">
        <v>11</v>
      </c>
      <c r="H482" t="s">
        <v>2432</v>
      </c>
    </row>
    <row r="483" spans="1:8" x14ac:dyDescent="0.3">
      <c r="A483" s="13" t="str">
        <f t="shared" si="7"/>
        <v>Scopus_482</v>
      </c>
      <c r="B483" t="s">
        <v>731</v>
      </c>
      <c r="C483" t="s">
        <v>4790</v>
      </c>
      <c r="D483" t="s">
        <v>3546</v>
      </c>
      <c r="E483" t="s">
        <v>3000</v>
      </c>
      <c r="F483">
        <v>2022</v>
      </c>
      <c r="G483">
        <v>8</v>
      </c>
      <c r="H483" t="s">
        <v>2391</v>
      </c>
    </row>
    <row r="484" spans="1:8" x14ac:dyDescent="0.3">
      <c r="A484" s="13" t="str">
        <f t="shared" si="7"/>
        <v>Scopus_483</v>
      </c>
      <c r="B484" t="s">
        <v>1837</v>
      </c>
      <c r="C484" t="s">
        <v>4791</v>
      </c>
      <c r="D484" t="s">
        <v>3538</v>
      </c>
      <c r="E484" t="s">
        <v>3001</v>
      </c>
      <c r="F484">
        <v>2022</v>
      </c>
      <c r="G484">
        <v>0</v>
      </c>
      <c r="H484" t="s">
        <v>2392</v>
      </c>
    </row>
    <row r="485" spans="1:8" x14ac:dyDescent="0.3">
      <c r="A485" s="13" t="str">
        <f t="shared" si="7"/>
        <v>Scopus_484</v>
      </c>
      <c r="B485" t="s">
        <v>1265</v>
      </c>
      <c r="C485" t="s">
        <v>4792</v>
      </c>
      <c r="D485" t="s">
        <v>796</v>
      </c>
      <c r="E485" t="s">
        <v>3034</v>
      </c>
      <c r="F485">
        <v>2022</v>
      </c>
      <c r="G485">
        <v>0</v>
      </c>
      <c r="H485" t="s">
        <v>2433</v>
      </c>
    </row>
    <row r="486" spans="1:8" x14ac:dyDescent="0.3">
      <c r="A486" s="13" t="str">
        <f t="shared" si="7"/>
        <v>Scopus_485</v>
      </c>
      <c r="B486" t="s">
        <v>425</v>
      </c>
      <c r="C486" t="s">
        <v>4793</v>
      </c>
      <c r="D486" t="s">
        <v>3547</v>
      </c>
      <c r="E486" t="s">
        <v>3002</v>
      </c>
      <c r="F486">
        <v>2022</v>
      </c>
      <c r="G486">
        <v>18</v>
      </c>
      <c r="H486" t="s">
        <v>2393</v>
      </c>
    </row>
    <row r="487" spans="1:8" x14ac:dyDescent="0.3">
      <c r="A487" s="13" t="str">
        <f t="shared" si="7"/>
        <v>Scopus_486</v>
      </c>
      <c r="B487" t="s">
        <v>666</v>
      </c>
      <c r="C487" t="s">
        <v>4794</v>
      </c>
      <c r="D487" t="s">
        <v>808</v>
      </c>
      <c r="E487" t="s">
        <v>3003</v>
      </c>
      <c r="F487">
        <v>2022</v>
      </c>
      <c r="G487">
        <v>23</v>
      </c>
      <c r="H487" t="s">
        <v>2394</v>
      </c>
    </row>
    <row r="488" spans="1:8" x14ac:dyDescent="0.3">
      <c r="A488" s="13" t="str">
        <f t="shared" si="7"/>
        <v>Scopus_487</v>
      </c>
      <c r="B488" t="s">
        <v>1274</v>
      </c>
      <c r="C488" t="s">
        <v>4753</v>
      </c>
      <c r="D488" t="s">
        <v>3548</v>
      </c>
      <c r="E488" t="s">
        <v>3004</v>
      </c>
      <c r="F488">
        <v>2022</v>
      </c>
      <c r="G488">
        <v>0</v>
      </c>
      <c r="H488" t="s">
        <v>2395</v>
      </c>
    </row>
    <row r="489" spans="1:8" x14ac:dyDescent="0.3">
      <c r="A489" s="13" t="str">
        <f t="shared" si="7"/>
        <v>Scopus_488</v>
      </c>
      <c r="B489" t="s">
        <v>735</v>
      </c>
      <c r="C489" t="s">
        <v>4795</v>
      </c>
      <c r="D489" t="s">
        <v>3573</v>
      </c>
      <c r="E489" t="s">
        <v>3035</v>
      </c>
      <c r="F489">
        <v>2022</v>
      </c>
      <c r="G489">
        <v>1</v>
      </c>
      <c r="H489" t="s">
        <v>2434</v>
      </c>
    </row>
    <row r="490" spans="1:8" x14ac:dyDescent="0.3">
      <c r="A490" s="13" t="str">
        <f t="shared" si="7"/>
        <v>Scopus_489</v>
      </c>
      <c r="B490" t="s">
        <v>1230</v>
      </c>
      <c r="C490" t="s">
        <v>4796</v>
      </c>
      <c r="D490" t="s">
        <v>3574</v>
      </c>
      <c r="E490" t="s">
        <v>3036</v>
      </c>
      <c r="F490">
        <v>2021</v>
      </c>
      <c r="G490">
        <v>0</v>
      </c>
      <c r="H490" t="s">
        <v>2435</v>
      </c>
    </row>
    <row r="491" spans="1:8" x14ac:dyDescent="0.3">
      <c r="A491" s="13" t="str">
        <f t="shared" si="7"/>
        <v>Scopus_490</v>
      </c>
      <c r="B491" t="s">
        <v>463</v>
      </c>
      <c r="C491" t="s">
        <v>4797</v>
      </c>
      <c r="D491" t="s">
        <v>3598</v>
      </c>
      <c r="E491" t="s">
        <v>3067</v>
      </c>
      <c r="F491">
        <v>2021</v>
      </c>
      <c r="G491">
        <v>10</v>
      </c>
      <c r="H491" t="s">
        <v>2471</v>
      </c>
    </row>
    <row r="492" spans="1:8" x14ac:dyDescent="0.3">
      <c r="A492" s="13" t="str">
        <f t="shared" si="7"/>
        <v>Scopus_491</v>
      </c>
      <c r="B492" t="s">
        <v>1857</v>
      </c>
      <c r="C492" t="s">
        <v>4798</v>
      </c>
      <c r="D492" t="s">
        <v>3575</v>
      </c>
      <c r="E492" t="s">
        <v>3037</v>
      </c>
      <c r="F492">
        <v>2022</v>
      </c>
      <c r="G492">
        <v>28</v>
      </c>
      <c r="H492" t="s">
        <v>2436</v>
      </c>
    </row>
    <row r="493" spans="1:8" x14ac:dyDescent="0.3">
      <c r="A493" s="13" t="str">
        <f t="shared" si="7"/>
        <v>Scopus_492</v>
      </c>
      <c r="B493" t="s">
        <v>576</v>
      </c>
      <c r="C493" t="s">
        <v>4799</v>
      </c>
      <c r="D493" t="s">
        <v>3549</v>
      </c>
      <c r="E493" t="s">
        <v>3005</v>
      </c>
      <c r="F493">
        <v>2022</v>
      </c>
      <c r="G493">
        <v>2</v>
      </c>
      <c r="H493" t="s">
        <v>2396</v>
      </c>
    </row>
    <row r="494" spans="1:8" x14ac:dyDescent="0.3">
      <c r="A494" s="13" t="str">
        <f t="shared" si="7"/>
        <v>Scopus_493</v>
      </c>
      <c r="B494" t="s">
        <v>1841</v>
      </c>
      <c r="C494" t="s">
        <v>4800</v>
      </c>
      <c r="D494" t="s">
        <v>785</v>
      </c>
      <c r="E494" t="s">
        <v>3006</v>
      </c>
      <c r="F494">
        <v>2022</v>
      </c>
      <c r="G494">
        <v>3</v>
      </c>
      <c r="H494" t="s">
        <v>2397</v>
      </c>
    </row>
    <row r="495" spans="1:8" x14ac:dyDescent="0.3">
      <c r="A495" s="13" t="str">
        <f t="shared" si="7"/>
        <v>Scopus_494</v>
      </c>
      <c r="B495" t="s">
        <v>618</v>
      </c>
      <c r="C495" t="s">
        <v>4801</v>
      </c>
      <c r="D495" t="s">
        <v>785</v>
      </c>
      <c r="E495" t="s">
        <v>3038</v>
      </c>
      <c r="F495">
        <v>2022</v>
      </c>
      <c r="G495">
        <v>2</v>
      </c>
      <c r="H495" t="s">
        <v>2437</v>
      </c>
    </row>
    <row r="496" spans="1:8" x14ac:dyDescent="0.3">
      <c r="A496" s="13" t="str">
        <f t="shared" si="7"/>
        <v>Scopus_495</v>
      </c>
      <c r="B496" t="s">
        <v>1858</v>
      </c>
      <c r="C496" t="s">
        <v>4802</v>
      </c>
      <c r="D496" t="s">
        <v>3576</v>
      </c>
      <c r="E496" t="s">
        <v>3039</v>
      </c>
      <c r="F496">
        <v>2022</v>
      </c>
      <c r="G496">
        <v>74</v>
      </c>
      <c r="H496" t="s">
        <v>2438</v>
      </c>
    </row>
    <row r="497" spans="1:8" x14ac:dyDescent="0.3">
      <c r="A497" s="13" t="str">
        <f t="shared" si="7"/>
        <v>Scopus_496</v>
      </c>
      <c r="B497" t="s">
        <v>661</v>
      </c>
      <c r="C497" t="s">
        <v>4803</v>
      </c>
      <c r="D497" t="s">
        <v>3577</v>
      </c>
      <c r="E497" t="s">
        <v>3040</v>
      </c>
      <c r="F497">
        <v>2022</v>
      </c>
      <c r="G497">
        <v>9</v>
      </c>
      <c r="H497" t="s">
        <v>2439</v>
      </c>
    </row>
    <row r="498" spans="1:8" x14ac:dyDescent="0.3">
      <c r="A498" s="13" t="str">
        <f t="shared" si="7"/>
        <v>Scopus_497</v>
      </c>
      <c r="B498" t="s">
        <v>1859</v>
      </c>
      <c r="C498" t="s">
        <v>4804</v>
      </c>
      <c r="D498" t="s">
        <v>3578</v>
      </c>
      <c r="E498" t="s">
        <v>3041</v>
      </c>
      <c r="F498">
        <v>2022</v>
      </c>
      <c r="G498">
        <v>1</v>
      </c>
      <c r="H498" t="s">
        <v>2440</v>
      </c>
    </row>
    <row r="499" spans="1:8" x14ac:dyDescent="0.3">
      <c r="A499" s="13" t="str">
        <f t="shared" si="7"/>
        <v>Scopus_498</v>
      </c>
      <c r="B499" t="s">
        <v>518</v>
      </c>
      <c r="C499" t="s">
        <v>4805</v>
      </c>
      <c r="D499" t="s">
        <v>3551</v>
      </c>
      <c r="E499" t="s">
        <v>3008</v>
      </c>
      <c r="F499">
        <v>2022</v>
      </c>
      <c r="G499">
        <v>2</v>
      </c>
      <c r="H499" t="s">
        <v>2399</v>
      </c>
    </row>
    <row r="500" spans="1:8" x14ac:dyDescent="0.3">
      <c r="A500" s="13" t="str">
        <f t="shared" si="7"/>
        <v>Scopus_499</v>
      </c>
      <c r="B500" t="s">
        <v>670</v>
      </c>
      <c r="C500" t="s">
        <v>4806</v>
      </c>
      <c r="D500" t="s">
        <v>3579</v>
      </c>
      <c r="E500" t="s">
        <v>3042</v>
      </c>
      <c r="F500">
        <v>2022</v>
      </c>
      <c r="G500">
        <v>1</v>
      </c>
      <c r="H500" t="s">
        <v>2441</v>
      </c>
    </row>
    <row r="501" spans="1:8" x14ac:dyDescent="0.3">
      <c r="A501" s="13" t="str">
        <f t="shared" si="7"/>
        <v>Scopus_500</v>
      </c>
      <c r="B501" t="s">
        <v>1860</v>
      </c>
      <c r="C501" t="s">
        <v>4807</v>
      </c>
      <c r="D501" t="s">
        <v>785</v>
      </c>
      <c r="E501" t="s">
        <v>3043</v>
      </c>
      <c r="F501">
        <v>2022</v>
      </c>
      <c r="G501">
        <v>7</v>
      </c>
      <c r="H501" t="s">
        <v>2442</v>
      </c>
    </row>
    <row r="502" spans="1:8" x14ac:dyDescent="0.3">
      <c r="A502" s="13" t="str">
        <f t="shared" si="7"/>
        <v>Scopus_501</v>
      </c>
      <c r="B502" t="s">
        <v>1861</v>
      </c>
      <c r="C502" t="s">
        <v>4808</v>
      </c>
      <c r="D502" t="s">
        <v>785</v>
      </c>
      <c r="E502" t="s">
        <v>3044</v>
      </c>
      <c r="F502">
        <v>2021</v>
      </c>
      <c r="G502">
        <v>19</v>
      </c>
      <c r="H502" t="s">
        <v>2443</v>
      </c>
    </row>
    <row r="503" spans="1:8" x14ac:dyDescent="0.3">
      <c r="A503" s="13" t="str">
        <f t="shared" si="7"/>
        <v>Scopus_502</v>
      </c>
      <c r="B503" t="s">
        <v>1899</v>
      </c>
      <c r="C503" t="s">
        <v>4809</v>
      </c>
      <c r="D503" t="s">
        <v>3629</v>
      </c>
      <c r="E503" t="s">
        <v>3115</v>
      </c>
      <c r="F503">
        <v>2021</v>
      </c>
      <c r="G503">
        <v>45</v>
      </c>
      <c r="H503" t="s">
        <v>2523</v>
      </c>
    </row>
    <row r="504" spans="1:8" x14ac:dyDescent="0.3">
      <c r="A504" s="13" t="str">
        <f t="shared" si="7"/>
        <v>Scopus_503</v>
      </c>
      <c r="B504" t="s">
        <v>536</v>
      </c>
      <c r="C504" t="s">
        <v>4810</v>
      </c>
      <c r="D504" t="s">
        <v>785</v>
      </c>
      <c r="E504" t="s">
        <v>3072</v>
      </c>
      <c r="F504">
        <v>2021</v>
      </c>
      <c r="G504">
        <v>6</v>
      </c>
      <c r="H504" t="s">
        <v>2476</v>
      </c>
    </row>
    <row r="505" spans="1:8" x14ac:dyDescent="0.3">
      <c r="A505" s="13" t="str">
        <f t="shared" si="7"/>
        <v>Scopus_504</v>
      </c>
      <c r="B505" t="s">
        <v>498</v>
      </c>
      <c r="C505" t="s">
        <v>4811</v>
      </c>
      <c r="D505" t="s">
        <v>793</v>
      </c>
      <c r="E505" t="s">
        <v>3045</v>
      </c>
      <c r="F505">
        <v>2021</v>
      </c>
      <c r="G505">
        <v>0</v>
      </c>
      <c r="H505" t="s">
        <v>2444</v>
      </c>
    </row>
    <row r="506" spans="1:8" x14ac:dyDescent="0.3">
      <c r="A506" s="13" t="str">
        <f t="shared" si="7"/>
        <v>Scopus_505</v>
      </c>
      <c r="B506" t="s">
        <v>656</v>
      </c>
      <c r="C506" t="s">
        <v>4812</v>
      </c>
      <c r="D506" t="s">
        <v>3602</v>
      </c>
      <c r="E506" t="s">
        <v>3073</v>
      </c>
      <c r="F506">
        <v>2021</v>
      </c>
      <c r="G506">
        <v>47</v>
      </c>
      <c r="H506" t="s">
        <v>2477</v>
      </c>
    </row>
    <row r="507" spans="1:8" x14ac:dyDescent="0.3">
      <c r="A507" s="13" t="str">
        <f t="shared" si="7"/>
        <v>Scopus_506</v>
      </c>
      <c r="B507" t="s">
        <v>1233</v>
      </c>
      <c r="C507" t="s">
        <v>4813</v>
      </c>
      <c r="D507" t="s">
        <v>3631</v>
      </c>
      <c r="E507" t="s">
        <v>3117</v>
      </c>
      <c r="F507">
        <v>2020</v>
      </c>
      <c r="G507">
        <v>0</v>
      </c>
      <c r="H507" t="s">
        <v>2525</v>
      </c>
    </row>
    <row r="508" spans="1:8" x14ac:dyDescent="0.3">
      <c r="A508" s="13" t="str">
        <f t="shared" si="7"/>
        <v>Scopus_507</v>
      </c>
      <c r="B508" t="s">
        <v>1878</v>
      </c>
      <c r="C508" t="s">
        <v>4814</v>
      </c>
      <c r="D508" t="s">
        <v>3603</v>
      </c>
      <c r="E508" t="s">
        <v>3074</v>
      </c>
      <c r="F508">
        <v>2021</v>
      </c>
      <c r="G508">
        <v>0</v>
      </c>
      <c r="H508" t="s">
        <v>2478</v>
      </c>
    </row>
    <row r="509" spans="1:8" x14ac:dyDescent="0.3">
      <c r="A509" s="13" t="str">
        <f t="shared" si="7"/>
        <v>Scopus_508</v>
      </c>
      <c r="B509" t="s">
        <v>409</v>
      </c>
      <c r="C509" t="s">
        <v>4815</v>
      </c>
      <c r="D509" t="s">
        <v>784</v>
      </c>
      <c r="E509" t="s">
        <v>3075</v>
      </c>
      <c r="F509">
        <v>2021</v>
      </c>
      <c r="G509">
        <v>0</v>
      </c>
      <c r="H509" t="s">
        <v>2479</v>
      </c>
    </row>
    <row r="510" spans="1:8" x14ac:dyDescent="0.3">
      <c r="A510" s="13" t="str">
        <f t="shared" si="7"/>
        <v>Scopus_509</v>
      </c>
      <c r="B510" t="s">
        <v>1901</v>
      </c>
      <c r="C510" t="s">
        <v>4816</v>
      </c>
      <c r="D510" t="s">
        <v>3632</v>
      </c>
      <c r="E510" t="s">
        <v>3118</v>
      </c>
      <c r="F510">
        <v>2021</v>
      </c>
      <c r="G510">
        <v>1</v>
      </c>
      <c r="H510" t="s">
        <v>2526</v>
      </c>
    </row>
    <row r="511" spans="1:8" x14ac:dyDescent="0.3">
      <c r="A511" s="13" t="str">
        <f t="shared" si="7"/>
        <v>Scopus_510</v>
      </c>
      <c r="B511" t="s">
        <v>1879</v>
      </c>
      <c r="C511" t="s">
        <v>4817</v>
      </c>
      <c r="D511" t="s">
        <v>3604</v>
      </c>
      <c r="E511" t="s">
        <v>3076</v>
      </c>
      <c r="F511">
        <v>2021</v>
      </c>
      <c r="G511">
        <v>16</v>
      </c>
      <c r="H511" t="s">
        <v>2480</v>
      </c>
    </row>
    <row r="512" spans="1:8" x14ac:dyDescent="0.3">
      <c r="A512" s="13" t="str">
        <f t="shared" si="7"/>
        <v>Scopus_511</v>
      </c>
      <c r="B512" t="s">
        <v>1902</v>
      </c>
      <c r="C512" t="s">
        <v>4818</v>
      </c>
      <c r="D512" t="s">
        <v>785</v>
      </c>
      <c r="E512" t="s">
        <v>3119</v>
      </c>
      <c r="F512">
        <v>2021</v>
      </c>
      <c r="G512">
        <v>1</v>
      </c>
      <c r="H512" t="s">
        <v>2527</v>
      </c>
    </row>
    <row r="513" spans="1:8" x14ac:dyDescent="0.3">
      <c r="A513" s="13" t="str">
        <f t="shared" si="7"/>
        <v>Scopus_512</v>
      </c>
      <c r="B513" t="s">
        <v>1903</v>
      </c>
      <c r="C513" t="s">
        <v>4819</v>
      </c>
      <c r="D513" t="s">
        <v>3633</v>
      </c>
      <c r="E513" t="s">
        <v>3120</v>
      </c>
      <c r="F513">
        <v>2020</v>
      </c>
      <c r="G513">
        <v>2</v>
      </c>
      <c r="H513" t="s">
        <v>2528</v>
      </c>
    </row>
    <row r="514" spans="1:8" x14ac:dyDescent="0.3">
      <c r="A514" s="13" t="str">
        <f t="shared" ref="A514:A577" si="8">"Scopus_" &amp; ROW()-1</f>
        <v>Scopus_513</v>
      </c>
      <c r="B514" t="s">
        <v>634</v>
      </c>
      <c r="C514" t="s">
        <v>4820</v>
      </c>
      <c r="D514" t="s">
        <v>3634</v>
      </c>
      <c r="E514" t="s">
        <v>3121</v>
      </c>
      <c r="F514">
        <v>2021</v>
      </c>
      <c r="G514">
        <v>0</v>
      </c>
      <c r="H514" t="s">
        <v>2529</v>
      </c>
    </row>
    <row r="515" spans="1:8" x14ac:dyDescent="0.3">
      <c r="A515" s="13" t="str">
        <f t="shared" si="8"/>
        <v>Scopus_514</v>
      </c>
      <c r="B515" t="s">
        <v>442</v>
      </c>
      <c r="C515" t="s">
        <v>4821</v>
      </c>
      <c r="D515" t="s">
        <v>3626</v>
      </c>
      <c r="E515" t="s">
        <v>3122</v>
      </c>
      <c r="F515">
        <v>2021</v>
      </c>
      <c r="G515">
        <v>11</v>
      </c>
      <c r="H515" t="s">
        <v>2530</v>
      </c>
    </row>
    <row r="516" spans="1:8" x14ac:dyDescent="0.3">
      <c r="A516" s="13" t="str">
        <f t="shared" si="8"/>
        <v>Scopus_515</v>
      </c>
      <c r="B516" t="s">
        <v>1880</v>
      </c>
      <c r="C516" t="s">
        <v>785</v>
      </c>
      <c r="D516" t="s">
        <v>785</v>
      </c>
      <c r="E516" t="s">
        <v>5053</v>
      </c>
      <c r="F516">
        <v>2021</v>
      </c>
      <c r="G516">
        <v>0</v>
      </c>
      <c r="H516" t="s">
        <v>2481</v>
      </c>
    </row>
    <row r="517" spans="1:8" x14ac:dyDescent="0.3">
      <c r="A517" s="13" t="str">
        <f t="shared" si="8"/>
        <v>Scopus_516</v>
      </c>
      <c r="B517" t="s">
        <v>718</v>
      </c>
      <c r="C517" t="s">
        <v>4822</v>
      </c>
      <c r="D517" t="s">
        <v>3581</v>
      </c>
      <c r="E517" t="s">
        <v>3048</v>
      </c>
      <c r="F517">
        <v>2021</v>
      </c>
      <c r="G517">
        <v>12</v>
      </c>
      <c r="H517" t="s">
        <v>2448</v>
      </c>
    </row>
    <row r="518" spans="1:8" x14ac:dyDescent="0.3">
      <c r="A518" s="13" t="str">
        <f t="shared" si="8"/>
        <v>Scopus_517</v>
      </c>
      <c r="B518" t="s">
        <v>497</v>
      </c>
      <c r="C518" t="s">
        <v>4823</v>
      </c>
      <c r="D518" t="s">
        <v>3635</v>
      </c>
      <c r="E518" t="s">
        <v>3123</v>
      </c>
      <c r="F518">
        <v>2021</v>
      </c>
      <c r="G518">
        <v>11</v>
      </c>
      <c r="H518" t="s">
        <v>2531</v>
      </c>
    </row>
    <row r="519" spans="1:8" x14ac:dyDescent="0.3">
      <c r="A519" s="13" t="str">
        <f t="shared" si="8"/>
        <v>Scopus_518</v>
      </c>
      <c r="B519" t="s">
        <v>1881</v>
      </c>
      <c r="C519" t="s">
        <v>4824</v>
      </c>
      <c r="D519" t="s">
        <v>3605</v>
      </c>
      <c r="E519" t="s">
        <v>3077</v>
      </c>
      <c r="F519">
        <v>2021</v>
      </c>
      <c r="G519">
        <v>1</v>
      </c>
      <c r="H519" t="s">
        <v>2482</v>
      </c>
    </row>
    <row r="520" spans="1:8" x14ac:dyDescent="0.3">
      <c r="A520" s="13" t="str">
        <f t="shared" si="8"/>
        <v>Scopus_519</v>
      </c>
      <c r="B520" t="s">
        <v>1882</v>
      </c>
      <c r="C520" t="s">
        <v>4825</v>
      </c>
      <c r="D520" t="s">
        <v>3606</v>
      </c>
      <c r="E520" t="s">
        <v>3078</v>
      </c>
      <c r="F520">
        <v>2021</v>
      </c>
      <c r="G520">
        <v>0</v>
      </c>
      <c r="H520" t="s">
        <v>2483</v>
      </c>
    </row>
    <row r="521" spans="1:8" x14ac:dyDescent="0.3">
      <c r="A521" s="13" t="str">
        <f t="shared" si="8"/>
        <v>Scopus_520</v>
      </c>
      <c r="B521" t="s">
        <v>1883</v>
      </c>
      <c r="C521" t="s">
        <v>4826</v>
      </c>
      <c r="D521" t="s">
        <v>3607</v>
      </c>
      <c r="E521" t="s">
        <v>3079</v>
      </c>
      <c r="F521">
        <v>2021</v>
      </c>
      <c r="G521">
        <v>6</v>
      </c>
      <c r="H521" t="s">
        <v>2484</v>
      </c>
    </row>
    <row r="522" spans="1:8" x14ac:dyDescent="0.3">
      <c r="A522" s="13" t="str">
        <f t="shared" si="8"/>
        <v>Scopus_521</v>
      </c>
      <c r="B522" t="s">
        <v>1884</v>
      </c>
      <c r="C522" t="s">
        <v>785</v>
      </c>
      <c r="D522" t="s">
        <v>785</v>
      </c>
      <c r="E522" t="s">
        <v>3080</v>
      </c>
      <c r="F522">
        <v>2021</v>
      </c>
      <c r="G522">
        <v>0</v>
      </c>
      <c r="H522" t="s">
        <v>2485</v>
      </c>
    </row>
    <row r="523" spans="1:8" x14ac:dyDescent="0.3">
      <c r="A523" s="13" t="str">
        <f t="shared" si="8"/>
        <v>Scopus_522</v>
      </c>
      <c r="B523" t="s">
        <v>764</v>
      </c>
      <c r="C523" t="s">
        <v>4827</v>
      </c>
      <c r="D523" t="s">
        <v>785</v>
      </c>
      <c r="E523" t="s">
        <v>3125</v>
      </c>
      <c r="F523">
        <v>2020</v>
      </c>
      <c r="G523">
        <v>273</v>
      </c>
      <c r="H523" t="s">
        <v>2533</v>
      </c>
    </row>
    <row r="524" spans="1:8" x14ac:dyDescent="0.3">
      <c r="A524" s="13" t="str">
        <f t="shared" si="8"/>
        <v>Scopus_523</v>
      </c>
      <c r="B524" t="s">
        <v>1863</v>
      </c>
      <c r="C524" t="s">
        <v>4828</v>
      </c>
      <c r="D524" t="s">
        <v>3582</v>
      </c>
      <c r="E524" t="s">
        <v>3049</v>
      </c>
      <c r="F524">
        <v>2021</v>
      </c>
      <c r="G524">
        <v>5</v>
      </c>
      <c r="H524" t="s">
        <v>2449</v>
      </c>
    </row>
    <row r="525" spans="1:8" x14ac:dyDescent="0.3">
      <c r="A525" s="13" t="str">
        <f t="shared" si="8"/>
        <v>Scopus_524</v>
      </c>
      <c r="B525" t="s">
        <v>1864</v>
      </c>
      <c r="C525" t="s">
        <v>4829</v>
      </c>
      <c r="D525" t="s">
        <v>3583</v>
      </c>
      <c r="E525" t="s">
        <v>3050</v>
      </c>
      <c r="F525">
        <v>2021</v>
      </c>
      <c r="G525">
        <v>7</v>
      </c>
      <c r="H525" t="s">
        <v>2450</v>
      </c>
    </row>
    <row r="526" spans="1:8" x14ac:dyDescent="0.3">
      <c r="A526" s="13" t="str">
        <f t="shared" si="8"/>
        <v>Scopus_525</v>
      </c>
      <c r="B526" t="s">
        <v>1885</v>
      </c>
      <c r="C526" t="s">
        <v>4830</v>
      </c>
      <c r="D526" t="s">
        <v>3608</v>
      </c>
      <c r="E526" t="s">
        <v>3081</v>
      </c>
      <c r="F526">
        <v>2021</v>
      </c>
      <c r="G526">
        <v>15</v>
      </c>
      <c r="H526" t="s">
        <v>2486</v>
      </c>
    </row>
    <row r="527" spans="1:8" x14ac:dyDescent="0.3">
      <c r="A527" s="13" t="str">
        <f t="shared" si="8"/>
        <v>Scopus_526</v>
      </c>
      <c r="B527" t="s">
        <v>1886</v>
      </c>
      <c r="C527" t="s">
        <v>4831</v>
      </c>
      <c r="D527" t="s">
        <v>3609</v>
      </c>
      <c r="E527" t="s">
        <v>3082</v>
      </c>
      <c r="F527">
        <v>2021</v>
      </c>
      <c r="G527">
        <v>110</v>
      </c>
      <c r="H527" t="s">
        <v>2487</v>
      </c>
    </row>
    <row r="528" spans="1:8" x14ac:dyDescent="0.3">
      <c r="A528" s="13" t="str">
        <f t="shared" si="8"/>
        <v>Scopus_527</v>
      </c>
      <c r="B528" t="s">
        <v>1865</v>
      </c>
      <c r="C528" t="s">
        <v>4832</v>
      </c>
      <c r="D528" t="s">
        <v>3584</v>
      </c>
      <c r="E528" t="s">
        <v>3051</v>
      </c>
      <c r="F528">
        <v>2021</v>
      </c>
      <c r="G528">
        <v>4</v>
      </c>
      <c r="H528" t="s">
        <v>2451</v>
      </c>
    </row>
    <row r="529" spans="1:8" x14ac:dyDescent="0.3">
      <c r="A529" s="13" t="str">
        <f t="shared" si="8"/>
        <v>Scopus_528</v>
      </c>
      <c r="B529" t="s">
        <v>1887</v>
      </c>
      <c r="C529" t="s">
        <v>4833</v>
      </c>
      <c r="D529" t="s">
        <v>3610</v>
      </c>
      <c r="E529" t="s">
        <v>3083</v>
      </c>
      <c r="F529">
        <v>2021</v>
      </c>
      <c r="G529">
        <v>4</v>
      </c>
      <c r="H529" t="s">
        <v>2488</v>
      </c>
    </row>
    <row r="530" spans="1:8" x14ac:dyDescent="0.3">
      <c r="A530" s="13" t="str">
        <f t="shared" si="8"/>
        <v>Scopus_529</v>
      </c>
      <c r="B530" t="s">
        <v>648</v>
      </c>
      <c r="C530" t="s">
        <v>4834</v>
      </c>
      <c r="D530" t="s">
        <v>785</v>
      </c>
      <c r="E530" t="s">
        <v>3084</v>
      </c>
      <c r="F530">
        <v>2021</v>
      </c>
      <c r="G530">
        <v>7</v>
      </c>
      <c r="H530" t="s">
        <v>2489</v>
      </c>
    </row>
    <row r="531" spans="1:8" x14ac:dyDescent="0.3">
      <c r="A531" s="13" t="str">
        <f t="shared" si="8"/>
        <v>Scopus_530</v>
      </c>
      <c r="B531" t="s">
        <v>1880</v>
      </c>
      <c r="C531" t="s">
        <v>785</v>
      </c>
      <c r="D531" t="s">
        <v>785</v>
      </c>
      <c r="E531" t="s">
        <v>5053</v>
      </c>
      <c r="F531">
        <v>2021</v>
      </c>
      <c r="G531">
        <v>0</v>
      </c>
      <c r="H531" t="s">
        <v>2490</v>
      </c>
    </row>
    <row r="532" spans="1:8" x14ac:dyDescent="0.3">
      <c r="A532" s="13" t="str">
        <f t="shared" si="8"/>
        <v>Scopus_531</v>
      </c>
      <c r="B532" t="s">
        <v>1906</v>
      </c>
      <c r="C532" t="s">
        <v>4835</v>
      </c>
      <c r="D532" t="s">
        <v>785</v>
      </c>
      <c r="E532" t="s">
        <v>3127</v>
      </c>
      <c r="F532">
        <v>2021</v>
      </c>
      <c r="G532">
        <v>4</v>
      </c>
      <c r="H532" t="s">
        <v>2535</v>
      </c>
    </row>
    <row r="533" spans="1:8" x14ac:dyDescent="0.3">
      <c r="A533" s="13" t="str">
        <f t="shared" si="8"/>
        <v>Scopus_532</v>
      </c>
      <c r="B533" t="s">
        <v>775</v>
      </c>
      <c r="C533" t="s">
        <v>4836</v>
      </c>
      <c r="D533" t="s">
        <v>815</v>
      </c>
      <c r="E533" t="s">
        <v>5054</v>
      </c>
      <c r="F533">
        <v>2021</v>
      </c>
      <c r="G533">
        <v>9</v>
      </c>
      <c r="H533" t="s">
        <v>2537</v>
      </c>
    </row>
    <row r="534" spans="1:8" x14ac:dyDescent="0.3">
      <c r="A534" s="13" t="str">
        <f t="shared" si="8"/>
        <v>Scopus_533</v>
      </c>
      <c r="B534" t="s">
        <v>632</v>
      </c>
      <c r="C534" t="s">
        <v>4837</v>
      </c>
      <c r="D534" t="s">
        <v>785</v>
      </c>
      <c r="E534" t="s">
        <v>3085</v>
      </c>
      <c r="F534">
        <v>2021</v>
      </c>
      <c r="G534">
        <v>20</v>
      </c>
      <c r="H534" t="s">
        <v>2491</v>
      </c>
    </row>
    <row r="535" spans="1:8" x14ac:dyDescent="0.3">
      <c r="A535" s="13" t="str">
        <f t="shared" si="8"/>
        <v>Scopus_534</v>
      </c>
      <c r="B535" t="s">
        <v>1907</v>
      </c>
      <c r="C535" t="s">
        <v>4838</v>
      </c>
      <c r="D535" t="s">
        <v>3639</v>
      </c>
      <c r="E535" t="s">
        <v>3129</v>
      </c>
      <c r="F535">
        <v>2020</v>
      </c>
      <c r="G535">
        <v>5</v>
      </c>
      <c r="H535" t="s">
        <v>2538</v>
      </c>
    </row>
    <row r="536" spans="1:8" x14ac:dyDescent="0.3">
      <c r="A536" s="13" t="str">
        <f t="shared" si="8"/>
        <v>Scopus_535</v>
      </c>
      <c r="B536" t="s">
        <v>512</v>
      </c>
      <c r="C536" t="s">
        <v>4839</v>
      </c>
      <c r="D536" t="s">
        <v>785</v>
      </c>
      <c r="E536" t="s">
        <v>3086</v>
      </c>
      <c r="F536">
        <v>2021</v>
      </c>
      <c r="G536">
        <v>12</v>
      </c>
      <c r="H536" t="s">
        <v>2492</v>
      </c>
    </row>
    <row r="537" spans="1:8" x14ac:dyDescent="0.3">
      <c r="A537" s="13" t="str">
        <f t="shared" si="8"/>
        <v>Scopus_536</v>
      </c>
      <c r="B537" t="s">
        <v>617</v>
      </c>
      <c r="C537" t="s">
        <v>4840</v>
      </c>
      <c r="D537" t="s">
        <v>3585</v>
      </c>
      <c r="E537" t="s">
        <v>3052</v>
      </c>
      <c r="F537">
        <v>2021</v>
      </c>
      <c r="G537">
        <v>24</v>
      </c>
      <c r="H537" t="s">
        <v>2452</v>
      </c>
    </row>
    <row r="538" spans="1:8" x14ac:dyDescent="0.3">
      <c r="A538" s="13" t="str">
        <f t="shared" si="8"/>
        <v>Scopus_537</v>
      </c>
      <c r="B538" t="s">
        <v>1888</v>
      </c>
      <c r="C538" t="s">
        <v>4841</v>
      </c>
      <c r="D538" t="s">
        <v>785</v>
      </c>
      <c r="E538" t="s">
        <v>3087</v>
      </c>
      <c r="F538">
        <v>2021</v>
      </c>
      <c r="G538">
        <v>2</v>
      </c>
      <c r="H538" t="s">
        <v>2493</v>
      </c>
    </row>
    <row r="539" spans="1:8" x14ac:dyDescent="0.3">
      <c r="A539" s="13" t="str">
        <f t="shared" si="8"/>
        <v>Scopus_538</v>
      </c>
      <c r="B539" t="s">
        <v>1909</v>
      </c>
      <c r="C539" t="s">
        <v>4842</v>
      </c>
      <c r="D539" t="s">
        <v>785</v>
      </c>
      <c r="E539" t="s">
        <v>3130</v>
      </c>
      <c r="F539">
        <v>2020</v>
      </c>
      <c r="G539">
        <v>1</v>
      </c>
      <c r="H539" t="s">
        <v>2540</v>
      </c>
    </row>
    <row r="540" spans="1:8" x14ac:dyDescent="0.3">
      <c r="A540" s="13" t="str">
        <f t="shared" si="8"/>
        <v>Scopus_539</v>
      </c>
      <c r="B540" t="s">
        <v>1866</v>
      </c>
      <c r="C540" t="s">
        <v>4843</v>
      </c>
      <c r="D540" t="s">
        <v>3586</v>
      </c>
      <c r="E540" t="s">
        <v>3053</v>
      </c>
      <c r="F540">
        <v>2021</v>
      </c>
      <c r="G540">
        <v>7</v>
      </c>
      <c r="H540" t="s">
        <v>2453</v>
      </c>
    </row>
    <row r="541" spans="1:8" x14ac:dyDescent="0.3">
      <c r="A541" s="13" t="str">
        <f t="shared" si="8"/>
        <v>Scopus_540</v>
      </c>
      <c r="B541" t="s">
        <v>714</v>
      </c>
      <c r="C541" t="s">
        <v>4844</v>
      </c>
      <c r="D541" t="s">
        <v>3611</v>
      </c>
      <c r="E541" t="s">
        <v>3088</v>
      </c>
      <c r="F541">
        <v>2021</v>
      </c>
      <c r="G541">
        <v>6</v>
      </c>
      <c r="H541" t="s">
        <v>2494</v>
      </c>
    </row>
    <row r="542" spans="1:8" x14ac:dyDescent="0.3">
      <c r="A542" s="13" t="str">
        <f t="shared" si="8"/>
        <v>Scopus_541</v>
      </c>
      <c r="B542" t="s">
        <v>432</v>
      </c>
      <c r="C542" t="s">
        <v>4845</v>
      </c>
      <c r="D542" t="s">
        <v>3612</v>
      </c>
      <c r="E542" t="s">
        <v>3089</v>
      </c>
      <c r="F542">
        <v>2021</v>
      </c>
      <c r="G542">
        <v>1</v>
      </c>
      <c r="H542" t="s">
        <v>2495</v>
      </c>
    </row>
    <row r="543" spans="1:8" x14ac:dyDescent="0.3">
      <c r="A543" s="13" t="str">
        <f t="shared" si="8"/>
        <v>Scopus_542</v>
      </c>
      <c r="B543" t="s">
        <v>1889</v>
      </c>
      <c r="C543" t="s">
        <v>4846</v>
      </c>
      <c r="D543" t="s">
        <v>785</v>
      </c>
      <c r="E543" t="s">
        <v>3090</v>
      </c>
      <c r="F543">
        <v>2021</v>
      </c>
      <c r="G543">
        <v>42</v>
      </c>
      <c r="H543" t="s">
        <v>2496</v>
      </c>
    </row>
    <row r="544" spans="1:8" x14ac:dyDescent="0.3">
      <c r="A544" s="13" t="str">
        <f t="shared" si="8"/>
        <v>Scopus_543</v>
      </c>
      <c r="B544" t="s">
        <v>401</v>
      </c>
      <c r="C544" t="s">
        <v>4847</v>
      </c>
      <c r="D544" t="s">
        <v>782</v>
      </c>
      <c r="E544" t="s">
        <v>3131</v>
      </c>
      <c r="F544">
        <v>2021</v>
      </c>
      <c r="G544">
        <v>21</v>
      </c>
      <c r="H544" t="s">
        <v>2541</v>
      </c>
    </row>
    <row r="545" spans="1:8" x14ac:dyDescent="0.3">
      <c r="A545" s="13" t="str">
        <f t="shared" si="8"/>
        <v>Scopus_544</v>
      </c>
      <c r="B545" t="s">
        <v>513</v>
      </c>
      <c r="C545" t="s">
        <v>4848</v>
      </c>
      <c r="D545" t="s">
        <v>3613</v>
      </c>
      <c r="E545" t="s">
        <v>3091</v>
      </c>
      <c r="F545">
        <v>2021</v>
      </c>
      <c r="G545">
        <v>2</v>
      </c>
      <c r="H545" t="s">
        <v>2497</v>
      </c>
    </row>
    <row r="546" spans="1:8" x14ac:dyDescent="0.3">
      <c r="A546" s="13" t="str">
        <f t="shared" si="8"/>
        <v>Scopus_545</v>
      </c>
      <c r="B546" t="s">
        <v>489</v>
      </c>
      <c r="C546" t="s">
        <v>4849</v>
      </c>
      <c r="D546" t="s">
        <v>3614</v>
      </c>
      <c r="E546" t="s">
        <v>3092</v>
      </c>
      <c r="F546">
        <v>2021</v>
      </c>
      <c r="G546">
        <v>4</v>
      </c>
      <c r="H546" t="s">
        <v>2498</v>
      </c>
    </row>
    <row r="547" spans="1:8" x14ac:dyDescent="0.3">
      <c r="A547" s="13" t="str">
        <f t="shared" si="8"/>
        <v>Scopus_546</v>
      </c>
      <c r="B547" t="s">
        <v>1890</v>
      </c>
      <c r="C547" t="s">
        <v>4850</v>
      </c>
      <c r="D547" t="s">
        <v>785</v>
      </c>
      <c r="E547" t="s">
        <v>3093</v>
      </c>
      <c r="F547">
        <v>2021</v>
      </c>
      <c r="G547">
        <v>11</v>
      </c>
      <c r="H547" t="s">
        <v>2499</v>
      </c>
    </row>
    <row r="548" spans="1:8" x14ac:dyDescent="0.3">
      <c r="A548" s="13" t="str">
        <f t="shared" si="8"/>
        <v>Scopus_547</v>
      </c>
      <c r="B548" t="s">
        <v>611</v>
      </c>
      <c r="C548" t="s">
        <v>4851</v>
      </c>
      <c r="D548" t="s">
        <v>785</v>
      </c>
      <c r="E548" t="s">
        <v>3054</v>
      </c>
      <c r="F548">
        <v>2021</v>
      </c>
      <c r="G548">
        <v>3</v>
      </c>
      <c r="H548" t="s">
        <v>2454</v>
      </c>
    </row>
    <row r="549" spans="1:8" x14ac:dyDescent="0.3">
      <c r="A549" s="13" t="str">
        <f t="shared" si="8"/>
        <v>Scopus_548</v>
      </c>
      <c r="B549" t="s">
        <v>605</v>
      </c>
      <c r="C549" t="s">
        <v>4852</v>
      </c>
      <c r="D549" t="s">
        <v>3615</v>
      </c>
      <c r="E549" t="s">
        <v>3094</v>
      </c>
      <c r="F549">
        <v>2021</v>
      </c>
      <c r="G549">
        <v>3</v>
      </c>
      <c r="H549" t="s">
        <v>2500</v>
      </c>
    </row>
    <row r="550" spans="1:8" x14ac:dyDescent="0.3">
      <c r="A550" s="13" t="str">
        <f t="shared" si="8"/>
        <v>Scopus_549</v>
      </c>
      <c r="B550" t="s">
        <v>458</v>
      </c>
      <c r="C550" t="s">
        <v>4853</v>
      </c>
      <c r="D550" t="s">
        <v>3497</v>
      </c>
      <c r="E550" t="s">
        <v>3095</v>
      </c>
      <c r="F550">
        <v>2021</v>
      </c>
      <c r="G550">
        <v>11</v>
      </c>
      <c r="H550" t="s">
        <v>2501</v>
      </c>
    </row>
    <row r="551" spans="1:8" x14ac:dyDescent="0.3">
      <c r="A551" s="13" t="str">
        <f t="shared" si="8"/>
        <v>Scopus_550</v>
      </c>
      <c r="B551" t="s">
        <v>645</v>
      </c>
      <c r="C551" t="s">
        <v>4854</v>
      </c>
      <c r="D551" t="s">
        <v>785</v>
      </c>
      <c r="E551" t="s">
        <v>3132</v>
      </c>
      <c r="F551">
        <v>2021</v>
      </c>
      <c r="G551">
        <v>3</v>
      </c>
      <c r="H551" t="s">
        <v>2542</v>
      </c>
    </row>
    <row r="552" spans="1:8" x14ac:dyDescent="0.3">
      <c r="A552" s="13" t="str">
        <f t="shared" si="8"/>
        <v>Scopus_551</v>
      </c>
      <c r="B552" t="s">
        <v>544</v>
      </c>
      <c r="C552" t="s">
        <v>4855</v>
      </c>
      <c r="D552" t="s">
        <v>3641</v>
      </c>
      <c r="E552" t="s">
        <v>3133</v>
      </c>
      <c r="F552">
        <v>2021</v>
      </c>
      <c r="G552">
        <v>15</v>
      </c>
      <c r="H552" t="s">
        <v>2543</v>
      </c>
    </row>
    <row r="553" spans="1:8" x14ac:dyDescent="0.3">
      <c r="A553" s="13" t="str">
        <f t="shared" si="8"/>
        <v>Scopus_552</v>
      </c>
      <c r="B553" t="s">
        <v>1910</v>
      </c>
      <c r="C553" t="s">
        <v>4856</v>
      </c>
      <c r="D553" t="s">
        <v>3642</v>
      </c>
      <c r="E553" t="s">
        <v>5055</v>
      </c>
      <c r="F553">
        <v>2021</v>
      </c>
      <c r="G553">
        <v>47</v>
      </c>
      <c r="H553" t="s">
        <v>2544</v>
      </c>
    </row>
    <row r="554" spans="1:8" x14ac:dyDescent="0.3">
      <c r="A554" s="13" t="str">
        <f t="shared" si="8"/>
        <v>Scopus_553</v>
      </c>
      <c r="B554" t="s">
        <v>556</v>
      </c>
      <c r="C554" t="s">
        <v>4857</v>
      </c>
      <c r="D554" t="s">
        <v>785</v>
      </c>
      <c r="E554" t="s">
        <v>3096</v>
      </c>
      <c r="F554">
        <v>2021</v>
      </c>
      <c r="G554">
        <v>16</v>
      </c>
      <c r="H554" t="s">
        <v>2502</v>
      </c>
    </row>
    <row r="555" spans="1:8" x14ac:dyDescent="0.3">
      <c r="A555" s="13" t="str">
        <f t="shared" si="8"/>
        <v>Scopus_554</v>
      </c>
      <c r="B555" t="s">
        <v>455</v>
      </c>
      <c r="C555" t="s">
        <v>4858</v>
      </c>
      <c r="D555" t="s">
        <v>3616</v>
      </c>
      <c r="E555" t="s">
        <v>3097</v>
      </c>
      <c r="F555">
        <v>2021</v>
      </c>
      <c r="G555">
        <v>1</v>
      </c>
      <c r="H555" t="s">
        <v>2503</v>
      </c>
    </row>
    <row r="556" spans="1:8" x14ac:dyDescent="0.3">
      <c r="A556" s="13" t="str">
        <f t="shared" si="8"/>
        <v>Scopus_555</v>
      </c>
      <c r="B556" t="s">
        <v>1868</v>
      </c>
      <c r="C556" t="s">
        <v>4859</v>
      </c>
      <c r="D556" t="s">
        <v>785</v>
      </c>
      <c r="E556" t="s">
        <v>5056</v>
      </c>
      <c r="F556">
        <v>2021</v>
      </c>
      <c r="G556">
        <v>1</v>
      </c>
      <c r="H556" t="s">
        <v>2457</v>
      </c>
    </row>
    <row r="557" spans="1:8" x14ac:dyDescent="0.3">
      <c r="A557" s="13" t="str">
        <f t="shared" si="8"/>
        <v>Scopus_556</v>
      </c>
      <c r="B557" t="s">
        <v>1911</v>
      </c>
      <c r="C557" t="s">
        <v>4860</v>
      </c>
      <c r="D557" t="s">
        <v>3643</v>
      </c>
      <c r="E557" t="s">
        <v>3134</v>
      </c>
      <c r="F557">
        <v>2021</v>
      </c>
      <c r="G557">
        <v>21</v>
      </c>
      <c r="H557" t="s">
        <v>2545</v>
      </c>
    </row>
    <row r="558" spans="1:8" x14ac:dyDescent="0.3">
      <c r="A558" s="13" t="str">
        <f t="shared" si="8"/>
        <v>Scopus_557</v>
      </c>
      <c r="B558" t="s">
        <v>1869</v>
      </c>
      <c r="C558" t="s">
        <v>4861</v>
      </c>
      <c r="D558" t="s">
        <v>3589</v>
      </c>
      <c r="E558" t="s">
        <v>3056</v>
      </c>
      <c r="F558">
        <v>2021</v>
      </c>
      <c r="G558">
        <v>37</v>
      </c>
      <c r="H558" t="s">
        <v>2459</v>
      </c>
    </row>
    <row r="559" spans="1:8" x14ac:dyDescent="0.3">
      <c r="A559" s="13" t="str">
        <f t="shared" si="8"/>
        <v>Scopus_558</v>
      </c>
      <c r="B559" t="s">
        <v>609</v>
      </c>
      <c r="C559" t="s">
        <v>4862</v>
      </c>
      <c r="D559" t="s">
        <v>3617</v>
      </c>
      <c r="E559" t="s">
        <v>3098</v>
      </c>
      <c r="F559">
        <v>2021</v>
      </c>
      <c r="G559">
        <v>5</v>
      </c>
      <c r="H559" t="s">
        <v>2504</v>
      </c>
    </row>
    <row r="560" spans="1:8" x14ac:dyDescent="0.3">
      <c r="A560" s="13" t="str">
        <f t="shared" si="8"/>
        <v>Scopus_559</v>
      </c>
      <c r="B560" t="s">
        <v>447</v>
      </c>
      <c r="C560" t="s">
        <v>4863</v>
      </c>
      <c r="D560" t="s">
        <v>785</v>
      </c>
      <c r="E560" t="s">
        <v>3099</v>
      </c>
      <c r="F560">
        <v>2021</v>
      </c>
      <c r="G560">
        <v>2</v>
      </c>
      <c r="H560" t="s">
        <v>2505</v>
      </c>
    </row>
    <row r="561" spans="1:8" x14ac:dyDescent="0.3">
      <c r="A561" s="13" t="str">
        <f t="shared" si="8"/>
        <v>Scopus_560</v>
      </c>
      <c r="B561" t="s">
        <v>1891</v>
      </c>
      <c r="C561" t="s">
        <v>4864</v>
      </c>
      <c r="D561" t="s">
        <v>3618</v>
      </c>
      <c r="E561" t="s">
        <v>3100</v>
      </c>
      <c r="F561">
        <v>2021</v>
      </c>
      <c r="G561">
        <v>30</v>
      </c>
      <c r="H561" t="s">
        <v>2506</v>
      </c>
    </row>
    <row r="562" spans="1:8" x14ac:dyDescent="0.3">
      <c r="A562" s="13" t="str">
        <f t="shared" si="8"/>
        <v>Scopus_561</v>
      </c>
      <c r="B562" t="s">
        <v>505</v>
      </c>
      <c r="C562" t="s">
        <v>4865</v>
      </c>
      <c r="D562" t="s">
        <v>3591</v>
      </c>
      <c r="E562" t="s">
        <v>3059</v>
      </c>
      <c r="F562">
        <v>2021</v>
      </c>
      <c r="G562">
        <v>7</v>
      </c>
      <c r="H562" t="s">
        <v>2462</v>
      </c>
    </row>
    <row r="563" spans="1:8" x14ac:dyDescent="0.3">
      <c r="A563" s="13" t="str">
        <f t="shared" si="8"/>
        <v>Scopus_562</v>
      </c>
      <c r="B563" t="s">
        <v>1871</v>
      </c>
      <c r="C563" t="s">
        <v>4866</v>
      </c>
      <c r="D563" t="s">
        <v>785</v>
      </c>
      <c r="E563" t="s">
        <v>3060</v>
      </c>
      <c r="F563">
        <v>2021</v>
      </c>
      <c r="G563">
        <v>19</v>
      </c>
      <c r="H563" t="s">
        <v>2463</v>
      </c>
    </row>
    <row r="564" spans="1:8" x14ac:dyDescent="0.3">
      <c r="A564" s="13" t="str">
        <f t="shared" si="8"/>
        <v>Scopus_563</v>
      </c>
      <c r="B564" t="s">
        <v>541</v>
      </c>
      <c r="C564" t="s">
        <v>4867</v>
      </c>
      <c r="D564" t="s">
        <v>3619</v>
      </c>
      <c r="E564" t="s">
        <v>3101</v>
      </c>
      <c r="F564">
        <v>2021</v>
      </c>
      <c r="G564">
        <v>5</v>
      </c>
      <c r="H564" t="s">
        <v>2507</v>
      </c>
    </row>
    <row r="565" spans="1:8" x14ac:dyDescent="0.3">
      <c r="A565" s="13" t="str">
        <f t="shared" si="8"/>
        <v>Scopus_564</v>
      </c>
      <c r="B565" t="s">
        <v>1892</v>
      </c>
      <c r="C565" t="s">
        <v>4868</v>
      </c>
      <c r="D565" t="s">
        <v>3620</v>
      </c>
      <c r="E565" t="s">
        <v>3102</v>
      </c>
      <c r="F565">
        <v>2021</v>
      </c>
      <c r="G565">
        <v>4</v>
      </c>
      <c r="H565" t="s">
        <v>2508</v>
      </c>
    </row>
    <row r="566" spans="1:8" x14ac:dyDescent="0.3">
      <c r="A566" s="13" t="str">
        <f t="shared" si="8"/>
        <v>Scopus_565</v>
      </c>
      <c r="B566" t="s">
        <v>1893</v>
      </c>
      <c r="C566" t="s">
        <v>4869</v>
      </c>
      <c r="D566" t="s">
        <v>3621</v>
      </c>
      <c r="E566" t="s">
        <v>3103</v>
      </c>
      <c r="F566">
        <v>2021</v>
      </c>
      <c r="G566">
        <v>5</v>
      </c>
      <c r="H566" t="s">
        <v>2509</v>
      </c>
    </row>
    <row r="567" spans="1:8" x14ac:dyDescent="0.3">
      <c r="A567" s="13" t="str">
        <f t="shared" si="8"/>
        <v>Scopus_566</v>
      </c>
      <c r="B567" t="s">
        <v>1873</v>
      </c>
      <c r="C567" t="s">
        <v>4870</v>
      </c>
      <c r="D567" t="s">
        <v>3593</v>
      </c>
      <c r="E567" t="s">
        <v>3062</v>
      </c>
      <c r="F567">
        <v>2021</v>
      </c>
      <c r="G567">
        <v>0</v>
      </c>
      <c r="H567" t="s">
        <v>2465</v>
      </c>
    </row>
    <row r="568" spans="1:8" x14ac:dyDescent="0.3">
      <c r="A568" s="13" t="str">
        <f t="shared" si="8"/>
        <v>Scopus_567</v>
      </c>
      <c r="B568" t="s">
        <v>1894</v>
      </c>
      <c r="C568" t="s">
        <v>4871</v>
      </c>
      <c r="D568" t="s">
        <v>3622</v>
      </c>
      <c r="E568" t="s">
        <v>3104</v>
      </c>
      <c r="F568">
        <v>2021</v>
      </c>
      <c r="G568">
        <v>9</v>
      </c>
      <c r="H568" t="s">
        <v>2510</v>
      </c>
    </row>
    <row r="569" spans="1:8" x14ac:dyDescent="0.3">
      <c r="A569" s="13" t="str">
        <f t="shared" si="8"/>
        <v>Scopus_568</v>
      </c>
      <c r="B569" t="s">
        <v>1912</v>
      </c>
      <c r="C569" t="s">
        <v>4872</v>
      </c>
      <c r="D569" t="s">
        <v>3645</v>
      </c>
      <c r="E569" t="s">
        <v>3136</v>
      </c>
      <c r="F569">
        <v>2020</v>
      </c>
      <c r="G569">
        <v>15</v>
      </c>
      <c r="H569" t="s">
        <v>2547</v>
      </c>
    </row>
    <row r="570" spans="1:8" x14ac:dyDescent="0.3">
      <c r="A570" s="13" t="str">
        <f t="shared" si="8"/>
        <v>Scopus_569</v>
      </c>
      <c r="B570" t="s">
        <v>1874</v>
      </c>
      <c r="C570" t="s">
        <v>4873</v>
      </c>
      <c r="D570" t="s">
        <v>3594</v>
      </c>
      <c r="E570" t="s">
        <v>5057</v>
      </c>
      <c r="F570">
        <v>2021</v>
      </c>
      <c r="G570">
        <v>3</v>
      </c>
      <c r="H570" t="s">
        <v>2466</v>
      </c>
    </row>
    <row r="571" spans="1:8" x14ac:dyDescent="0.3">
      <c r="A571" s="13" t="str">
        <f t="shared" si="8"/>
        <v>Scopus_570</v>
      </c>
      <c r="B571" t="s">
        <v>1913</v>
      </c>
      <c r="C571" t="s">
        <v>4874</v>
      </c>
      <c r="D571" t="s">
        <v>3646</v>
      </c>
      <c r="E571" t="s">
        <v>5058</v>
      </c>
      <c r="F571">
        <v>2020</v>
      </c>
      <c r="G571">
        <v>5</v>
      </c>
      <c r="H571" t="s">
        <v>2548</v>
      </c>
    </row>
    <row r="572" spans="1:8" x14ac:dyDescent="0.3">
      <c r="A572" s="13" t="str">
        <f t="shared" si="8"/>
        <v>Scopus_571</v>
      </c>
      <c r="B572" t="s">
        <v>501</v>
      </c>
      <c r="C572" t="s">
        <v>4875</v>
      </c>
      <c r="D572" t="s">
        <v>3647</v>
      </c>
      <c r="E572" t="s">
        <v>3137</v>
      </c>
      <c r="F572">
        <v>2021</v>
      </c>
      <c r="G572">
        <v>7</v>
      </c>
      <c r="H572" t="s">
        <v>2549</v>
      </c>
    </row>
    <row r="573" spans="1:8" x14ac:dyDescent="0.3">
      <c r="A573" s="13" t="str">
        <f t="shared" si="8"/>
        <v>Scopus_572</v>
      </c>
      <c r="B573" t="s">
        <v>584</v>
      </c>
      <c r="C573" t="s">
        <v>4876</v>
      </c>
      <c r="D573" t="s">
        <v>785</v>
      </c>
      <c r="E573" t="s">
        <v>5059</v>
      </c>
      <c r="F573">
        <v>2021</v>
      </c>
      <c r="G573">
        <v>7</v>
      </c>
      <c r="H573" t="s">
        <v>2511</v>
      </c>
    </row>
    <row r="574" spans="1:8" x14ac:dyDescent="0.3">
      <c r="A574" s="13" t="str">
        <f t="shared" si="8"/>
        <v>Scopus_573</v>
      </c>
      <c r="B574" t="s">
        <v>1875</v>
      </c>
      <c r="C574" t="s">
        <v>4877</v>
      </c>
      <c r="D574" t="s">
        <v>3595</v>
      </c>
      <c r="E574" t="s">
        <v>3063</v>
      </c>
      <c r="F574">
        <v>2021</v>
      </c>
      <c r="G574">
        <v>4</v>
      </c>
      <c r="H574" t="s">
        <v>2467</v>
      </c>
    </row>
    <row r="575" spans="1:8" x14ac:dyDescent="0.3">
      <c r="A575" s="13" t="str">
        <f t="shared" si="8"/>
        <v>Scopus_574</v>
      </c>
      <c r="B575" t="s">
        <v>471</v>
      </c>
      <c r="C575" t="s">
        <v>4878</v>
      </c>
      <c r="D575" t="s">
        <v>3623</v>
      </c>
      <c r="E575" t="s">
        <v>3105</v>
      </c>
      <c r="F575">
        <v>2021</v>
      </c>
      <c r="G575">
        <v>3</v>
      </c>
      <c r="H575" t="s">
        <v>2512</v>
      </c>
    </row>
    <row r="576" spans="1:8" x14ac:dyDescent="0.3">
      <c r="A576" s="13" t="str">
        <f t="shared" si="8"/>
        <v>Scopus_575</v>
      </c>
      <c r="B576" t="s">
        <v>1915</v>
      </c>
      <c r="C576" t="s">
        <v>4879</v>
      </c>
      <c r="D576" t="s">
        <v>3649</v>
      </c>
      <c r="E576" t="s">
        <v>3140</v>
      </c>
      <c r="F576">
        <v>2021</v>
      </c>
      <c r="G576">
        <v>17</v>
      </c>
      <c r="H576" t="s">
        <v>2552</v>
      </c>
    </row>
    <row r="577" spans="1:8" x14ac:dyDescent="0.3">
      <c r="A577" s="13" t="str">
        <f t="shared" si="8"/>
        <v>Scopus_576</v>
      </c>
      <c r="B577" t="s">
        <v>426</v>
      </c>
      <c r="C577" t="s">
        <v>4880</v>
      </c>
      <c r="D577" t="s">
        <v>3624</v>
      </c>
      <c r="E577" t="s">
        <v>3106</v>
      </c>
      <c r="F577">
        <v>2021</v>
      </c>
      <c r="G577">
        <v>1</v>
      </c>
      <c r="H577" t="s">
        <v>2513</v>
      </c>
    </row>
    <row r="578" spans="1:8" x14ac:dyDescent="0.3">
      <c r="A578" s="13" t="str">
        <f t="shared" ref="A578:A641" si="9">"Scopus_" &amp; ROW()-1</f>
        <v>Scopus_577</v>
      </c>
      <c r="B578" t="s">
        <v>1916</v>
      </c>
      <c r="C578" t="s">
        <v>4881</v>
      </c>
      <c r="D578" t="s">
        <v>3650</v>
      </c>
      <c r="E578" t="s">
        <v>3141</v>
      </c>
      <c r="F578">
        <v>2021</v>
      </c>
      <c r="G578">
        <v>0</v>
      </c>
      <c r="H578" t="s">
        <v>2553</v>
      </c>
    </row>
    <row r="579" spans="1:8" x14ac:dyDescent="0.3">
      <c r="A579" s="13" t="str">
        <f t="shared" si="9"/>
        <v>Scopus_578</v>
      </c>
      <c r="B579" t="s">
        <v>564</v>
      </c>
      <c r="C579" t="s">
        <v>4882</v>
      </c>
      <c r="D579" t="s">
        <v>3596</v>
      </c>
      <c r="E579" t="s">
        <v>3064</v>
      </c>
      <c r="F579">
        <v>2021</v>
      </c>
      <c r="G579">
        <v>21</v>
      </c>
      <c r="H579" t="s">
        <v>2468</v>
      </c>
    </row>
    <row r="580" spans="1:8" x14ac:dyDescent="0.3">
      <c r="A580" s="13" t="str">
        <f t="shared" si="9"/>
        <v>Scopus_579</v>
      </c>
      <c r="B580" t="s">
        <v>1918</v>
      </c>
      <c r="C580" t="s">
        <v>4883</v>
      </c>
      <c r="D580" t="s">
        <v>3652</v>
      </c>
      <c r="E580" t="s">
        <v>3143</v>
      </c>
      <c r="F580">
        <v>2021</v>
      </c>
      <c r="G580">
        <v>30</v>
      </c>
      <c r="H580" t="s">
        <v>2555</v>
      </c>
    </row>
    <row r="581" spans="1:8" x14ac:dyDescent="0.3">
      <c r="A581" s="13" t="str">
        <f t="shared" si="9"/>
        <v>Scopus_580</v>
      </c>
      <c r="B581" t="s">
        <v>438</v>
      </c>
      <c r="C581" t="s">
        <v>4884</v>
      </c>
      <c r="D581" t="s">
        <v>3625</v>
      </c>
      <c r="E581" t="s">
        <v>3107</v>
      </c>
      <c r="F581">
        <v>2021</v>
      </c>
      <c r="G581">
        <v>20</v>
      </c>
      <c r="H581" t="s">
        <v>2514</v>
      </c>
    </row>
    <row r="582" spans="1:8" x14ac:dyDescent="0.3">
      <c r="A582" s="13" t="str">
        <f t="shared" si="9"/>
        <v>Scopus_581</v>
      </c>
      <c r="B582" t="s">
        <v>1920</v>
      </c>
      <c r="C582" t="s">
        <v>4885</v>
      </c>
      <c r="D582" t="s">
        <v>3654</v>
      </c>
      <c r="E582" t="s">
        <v>3145</v>
      </c>
      <c r="F582">
        <v>2021</v>
      </c>
      <c r="G582">
        <v>16</v>
      </c>
      <c r="H582" t="s">
        <v>2557</v>
      </c>
    </row>
    <row r="583" spans="1:8" x14ac:dyDescent="0.3">
      <c r="A583" s="13" t="str">
        <f t="shared" si="9"/>
        <v>Scopus_582</v>
      </c>
      <c r="B583" t="s">
        <v>1921</v>
      </c>
      <c r="C583" t="s">
        <v>785</v>
      </c>
      <c r="D583" t="s">
        <v>785</v>
      </c>
      <c r="E583" t="s">
        <v>3146</v>
      </c>
      <c r="F583">
        <v>2021</v>
      </c>
      <c r="G583">
        <v>0</v>
      </c>
      <c r="H583" t="s">
        <v>2558</v>
      </c>
    </row>
    <row r="584" spans="1:8" x14ac:dyDescent="0.3">
      <c r="A584" s="13" t="str">
        <f t="shared" si="9"/>
        <v>Scopus_583</v>
      </c>
      <c r="B584" t="s">
        <v>1895</v>
      </c>
      <c r="C584" t="s">
        <v>4886</v>
      </c>
      <c r="D584" t="s">
        <v>785</v>
      </c>
      <c r="E584" t="s">
        <v>3108</v>
      </c>
      <c r="F584">
        <v>2021</v>
      </c>
      <c r="G584">
        <v>4</v>
      </c>
      <c r="H584" t="s">
        <v>2515</v>
      </c>
    </row>
    <row r="585" spans="1:8" x14ac:dyDescent="0.3">
      <c r="A585" s="13" t="str">
        <f t="shared" si="9"/>
        <v>Scopus_584</v>
      </c>
      <c r="B585" t="s">
        <v>434</v>
      </c>
      <c r="C585" t="s">
        <v>4887</v>
      </c>
      <c r="D585" t="s">
        <v>3597</v>
      </c>
      <c r="E585" t="s">
        <v>3066</v>
      </c>
      <c r="F585">
        <v>2021</v>
      </c>
      <c r="G585">
        <v>14</v>
      </c>
      <c r="H585" t="s">
        <v>2470</v>
      </c>
    </row>
    <row r="586" spans="1:8" x14ac:dyDescent="0.3">
      <c r="A586" s="13" t="str">
        <f t="shared" si="9"/>
        <v>Scopus_585</v>
      </c>
      <c r="B586" t="s">
        <v>1922</v>
      </c>
      <c r="C586" t="s">
        <v>4888</v>
      </c>
      <c r="D586" t="s">
        <v>3656</v>
      </c>
      <c r="E586" t="s">
        <v>3148</v>
      </c>
      <c r="F586">
        <v>2021</v>
      </c>
      <c r="G586">
        <v>13</v>
      </c>
      <c r="H586" t="s">
        <v>2560</v>
      </c>
    </row>
    <row r="587" spans="1:8" x14ac:dyDescent="0.3">
      <c r="A587" s="13" t="str">
        <f t="shared" si="9"/>
        <v>Scopus_586</v>
      </c>
      <c r="B587" t="s">
        <v>442</v>
      </c>
      <c r="C587" t="s">
        <v>4821</v>
      </c>
      <c r="D587" t="s">
        <v>3626</v>
      </c>
      <c r="E587" t="s">
        <v>3109</v>
      </c>
      <c r="F587">
        <v>2021</v>
      </c>
      <c r="G587">
        <v>2</v>
      </c>
      <c r="H587" t="s">
        <v>2516</v>
      </c>
    </row>
    <row r="588" spans="1:8" x14ac:dyDescent="0.3">
      <c r="A588" s="13" t="str">
        <f t="shared" si="9"/>
        <v>Scopus_587</v>
      </c>
      <c r="B588" t="s">
        <v>1923</v>
      </c>
      <c r="C588" t="s">
        <v>4889</v>
      </c>
      <c r="D588" t="s">
        <v>785</v>
      </c>
      <c r="E588" t="s">
        <v>3149</v>
      </c>
      <c r="F588">
        <v>2021</v>
      </c>
      <c r="G588">
        <v>2</v>
      </c>
      <c r="H588" t="s">
        <v>2561</v>
      </c>
    </row>
    <row r="589" spans="1:8" x14ac:dyDescent="0.3">
      <c r="A589" s="13" t="str">
        <f t="shared" si="9"/>
        <v>Scopus_588</v>
      </c>
      <c r="B589" t="s">
        <v>1308</v>
      </c>
      <c r="C589" t="s">
        <v>4890</v>
      </c>
      <c r="D589" t="s">
        <v>785</v>
      </c>
      <c r="E589" t="s">
        <v>3068</v>
      </c>
      <c r="F589">
        <v>2021</v>
      </c>
      <c r="G589">
        <v>0</v>
      </c>
      <c r="H589" t="s">
        <v>2472</v>
      </c>
    </row>
    <row r="590" spans="1:8" x14ac:dyDescent="0.3">
      <c r="A590" s="13" t="str">
        <f t="shared" si="9"/>
        <v>Scopus_589</v>
      </c>
      <c r="B590" t="s">
        <v>692</v>
      </c>
      <c r="C590" t="s">
        <v>4891</v>
      </c>
      <c r="D590" t="s">
        <v>3599</v>
      </c>
      <c r="E590" t="s">
        <v>3069</v>
      </c>
      <c r="F590">
        <v>2021</v>
      </c>
      <c r="G590">
        <v>37</v>
      </c>
      <c r="H590" t="s">
        <v>2473</v>
      </c>
    </row>
    <row r="591" spans="1:8" x14ac:dyDescent="0.3">
      <c r="A591" s="13" t="str">
        <f t="shared" si="9"/>
        <v>Scopus_590</v>
      </c>
      <c r="B591" t="s">
        <v>490</v>
      </c>
      <c r="C591" t="s">
        <v>4892</v>
      </c>
      <c r="D591" t="s">
        <v>792</v>
      </c>
      <c r="E591" t="s">
        <v>3151</v>
      </c>
      <c r="F591">
        <v>2020</v>
      </c>
      <c r="G591">
        <v>6</v>
      </c>
      <c r="H591" t="s">
        <v>2563</v>
      </c>
    </row>
    <row r="592" spans="1:8" x14ac:dyDescent="0.3">
      <c r="A592" s="13" t="str">
        <f t="shared" si="9"/>
        <v>Scopus_591</v>
      </c>
      <c r="B592" t="s">
        <v>1896</v>
      </c>
      <c r="C592" t="s">
        <v>4893</v>
      </c>
      <c r="D592" t="s">
        <v>785</v>
      </c>
      <c r="E592" t="s">
        <v>3110</v>
      </c>
      <c r="F592">
        <v>2021</v>
      </c>
      <c r="G592">
        <v>0</v>
      </c>
      <c r="H592" t="s">
        <v>2517</v>
      </c>
    </row>
    <row r="593" spans="1:8" x14ac:dyDescent="0.3">
      <c r="A593" s="13" t="str">
        <f t="shared" si="9"/>
        <v>Scopus_592</v>
      </c>
      <c r="B593" t="s">
        <v>1285</v>
      </c>
      <c r="C593" t="s">
        <v>4894</v>
      </c>
      <c r="D593" t="s">
        <v>3627</v>
      </c>
      <c r="E593" t="s">
        <v>3111</v>
      </c>
      <c r="F593">
        <v>2021</v>
      </c>
      <c r="G593">
        <v>3</v>
      </c>
      <c r="H593" t="s">
        <v>2518</v>
      </c>
    </row>
    <row r="594" spans="1:8" x14ac:dyDescent="0.3">
      <c r="A594" s="13" t="str">
        <f t="shared" si="9"/>
        <v>Scopus_593</v>
      </c>
      <c r="B594" t="s">
        <v>1876</v>
      </c>
      <c r="C594" t="s">
        <v>4895</v>
      </c>
      <c r="D594" t="s">
        <v>3600</v>
      </c>
      <c r="E594" t="s">
        <v>3070</v>
      </c>
      <c r="F594">
        <v>2021</v>
      </c>
      <c r="G594">
        <v>2</v>
      </c>
      <c r="H594" t="s">
        <v>2474</v>
      </c>
    </row>
    <row r="595" spans="1:8" x14ac:dyDescent="0.3">
      <c r="A595" s="13" t="str">
        <f t="shared" si="9"/>
        <v>Scopus_594</v>
      </c>
      <c r="B595" t="s">
        <v>628</v>
      </c>
      <c r="C595" t="s">
        <v>4896</v>
      </c>
      <c r="D595" t="s">
        <v>785</v>
      </c>
      <c r="E595" t="s">
        <v>3153</v>
      </c>
      <c r="F595">
        <v>2021</v>
      </c>
      <c r="G595">
        <v>20</v>
      </c>
      <c r="H595" t="s">
        <v>2565</v>
      </c>
    </row>
    <row r="596" spans="1:8" x14ac:dyDescent="0.3">
      <c r="A596" s="13" t="str">
        <f t="shared" si="9"/>
        <v>Scopus_595</v>
      </c>
      <c r="B596" t="s">
        <v>1897</v>
      </c>
      <c r="C596" t="s">
        <v>4897</v>
      </c>
      <c r="D596" t="s">
        <v>785</v>
      </c>
      <c r="E596" t="s">
        <v>3112</v>
      </c>
      <c r="F596">
        <v>2021</v>
      </c>
      <c r="G596">
        <v>2</v>
      </c>
      <c r="H596" t="s">
        <v>2519</v>
      </c>
    </row>
    <row r="597" spans="1:8" x14ac:dyDescent="0.3">
      <c r="A597" s="13" t="str">
        <f t="shared" si="9"/>
        <v>Scopus_596</v>
      </c>
      <c r="B597" t="s">
        <v>1924</v>
      </c>
      <c r="C597" t="s">
        <v>4898</v>
      </c>
      <c r="D597" t="s">
        <v>3658</v>
      </c>
      <c r="E597" t="s">
        <v>3154</v>
      </c>
      <c r="F597">
        <v>2020</v>
      </c>
      <c r="G597">
        <v>6</v>
      </c>
      <c r="H597" t="s">
        <v>2566</v>
      </c>
    </row>
    <row r="598" spans="1:8" x14ac:dyDescent="0.3">
      <c r="A598" s="13" t="str">
        <f t="shared" si="9"/>
        <v>Scopus_597</v>
      </c>
      <c r="B598" t="s">
        <v>652</v>
      </c>
      <c r="C598" t="s">
        <v>4899</v>
      </c>
      <c r="D598" t="s">
        <v>785</v>
      </c>
      <c r="E598" t="s">
        <v>3113</v>
      </c>
      <c r="F598">
        <v>2021</v>
      </c>
      <c r="G598">
        <v>0</v>
      </c>
      <c r="H598" t="s">
        <v>2520</v>
      </c>
    </row>
    <row r="599" spans="1:8" x14ac:dyDescent="0.3">
      <c r="A599" s="13" t="str">
        <f t="shared" si="9"/>
        <v>Scopus_598</v>
      </c>
      <c r="B599" t="s">
        <v>1898</v>
      </c>
      <c r="C599" t="s">
        <v>785</v>
      </c>
      <c r="D599" t="s">
        <v>785</v>
      </c>
      <c r="E599" t="s">
        <v>5060</v>
      </c>
      <c r="F599">
        <v>2021</v>
      </c>
      <c r="G599">
        <v>0</v>
      </c>
      <c r="H599" t="s">
        <v>2521</v>
      </c>
    </row>
    <row r="600" spans="1:8" x14ac:dyDescent="0.3">
      <c r="A600" s="13" t="str">
        <f t="shared" si="9"/>
        <v>Scopus_599</v>
      </c>
      <c r="B600" t="s">
        <v>451</v>
      </c>
      <c r="C600" t="s">
        <v>4900</v>
      </c>
      <c r="D600" t="s">
        <v>3628</v>
      </c>
      <c r="E600" t="s">
        <v>3114</v>
      </c>
      <c r="F600">
        <v>2021</v>
      </c>
      <c r="G600">
        <v>0</v>
      </c>
      <c r="H600" t="s">
        <v>2522</v>
      </c>
    </row>
    <row r="601" spans="1:8" x14ac:dyDescent="0.3">
      <c r="A601" s="13" t="str">
        <f t="shared" si="9"/>
        <v>Scopus_600</v>
      </c>
      <c r="B601" t="s">
        <v>1877</v>
      </c>
      <c r="C601" t="s">
        <v>4901</v>
      </c>
      <c r="D601" t="s">
        <v>3601</v>
      </c>
      <c r="E601" t="s">
        <v>3071</v>
      </c>
      <c r="F601">
        <v>2021</v>
      </c>
      <c r="G601">
        <v>11</v>
      </c>
      <c r="H601" t="s">
        <v>2475</v>
      </c>
    </row>
    <row r="602" spans="1:8" x14ac:dyDescent="0.3">
      <c r="A602" s="13" t="str">
        <f t="shared" si="9"/>
        <v>Scopus_601</v>
      </c>
      <c r="B602" t="s">
        <v>537</v>
      </c>
      <c r="C602" t="s">
        <v>4902</v>
      </c>
      <c r="D602" t="s">
        <v>3678</v>
      </c>
      <c r="E602" t="s">
        <v>3177</v>
      </c>
      <c r="F602">
        <v>2020</v>
      </c>
      <c r="G602">
        <v>9</v>
      </c>
      <c r="H602" t="s">
        <v>2592</v>
      </c>
    </row>
    <row r="603" spans="1:8" x14ac:dyDescent="0.3">
      <c r="A603" s="13" t="str">
        <f t="shared" si="9"/>
        <v>Scopus_602</v>
      </c>
      <c r="B603" t="s">
        <v>1900</v>
      </c>
      <c r="C603" t="s">
        <v>4903</v>
      </c>
      <c r="D603" t="s">
        <v>3630</v>
      </c>
      <c r="E603" t="s">
        <v>3116</v>
      </c>
      <c r="F603">
        <v>2020</v>
      </c>
      <c r="G603">
        <v>70</v>
      </c>
      <c r="H603" t="s">
        <v>2524</v>
      </c>
    </row>
    <row r="604" spans="1:8" x14ac:dyDescent="0.3">
      <c r="A604" s="13" t="str">
        <f t="shared" si="9"/>
        <v>Scopus_603</v>
      </c>
      <c r="B604" t="s">
        <v>1941</v>
      </c>
      <c r="C604" t="s">
        <v>785</v>
      </c>
      <c r="D604" t="s">
        <v>785</v>
      </c>
      <c r="E604" t="s">
        <v>3189</v>
      </c>
      <c r="F604">
        <v>2020</v>
      </c>
      <c r="G604">
        <v>0</v>
      </c>
      <c r="H604" t="s">
        <v>2604</v>
      </c>
    </row>
    <row r="605" spans="1:8" x14ac:dyDescent="0.3">
      <c r="A605" s="13" t="str">
        <f t="shared" si="9"/>
        <v>Scopus_604</v>
      </c>
      <c r="B605" t="s">
        <v>1942</v>
      </c>
      <c r="C605" t="s">
        <v>4904</v>
      </c>
      <c r="D605" t="s">
        <v>785</v>
      </c>
      <c r="E605" t="s">
        <v>3190</v>
      </c>
      <c r="F605">
        <v>2020</v>
      </c>
      <c r="G605">
        <v>15</v>
      </c>
      <c r="H605" t="s">
        <v>2605</v>
      </c>
    </row>
    <row r="606" spans="1:8" x14ac:dyDescent="0.3">
      <c r="A606" s="13" t="str">
        <f t="shared" si="9"/>
        <v>Scopus_605</v>
      </c>
      <c r="B606" t="s">
        <v>1935</v>
      </c>
      <c r="C606" t="s">
        <v>4905</v>
      </c>
      <c r="D606" t="s">
        <v>3679</v>
      </c>
      <c r="E606" t="s">
        <v>3178</v>
      </c>
      <c r="F606">
        <v>2020</v>
      </c>
      <c r="G606">
        <v>2</v>
      </c>
      <c r="H606" t="s">
        <v>2593</v>
      </c>
    </row>
    <row r="607" spans="1:8" x14ac:dyDescent="0.3">
      <c r="A607" s="13" t="str">
        <f t="shared" si="9"/>
        <v>Scopus_606</v>
      </c>
      <c r="B607" t="s">
        <v>1925</v>
      </c>
      <c r="C607" t="s">
        <v>4906</v>
      </c>
      <c r="D607" t="s">
        <v>3659</v>
      </c>
      <c r="E607" t="s">
        <v>3155</v>
      </c>
      <c r="F607">
        <v>2020</v>
      </c>
      <c r="G607">
        <v>5</v>
      </c>
      <c r="H607" t="s">
        <v>2567</v>
      </c>
    </row>
    <row r="608" spans="1:8" x14ac:dyDescent="0.3">
      <c r="A608" s="13" t="str">
        <f t="shared" si="9"/>
        <v>Scopus_607</v>
      </c>
      <c r="B608" t="s">
        <v>1943</v>
      </c>
      <c r="C608" t="s">
        <v>4907</v>
      </c>
      <c r="D608" t="s">
        <v>3686</v>
      </c>
      <c r="E608" t="s">
        <v>3191</v>
      </c>
      <c r="F608">
        <v>2020</v>
      </c>
      <c r="G608">
        <v>71</v>
      </c>
      <c r="H608" t="s">
        <v>2606</v>
      </c>
    </row>
    <row r="609" spans="1:8" x14ac:dyDescent="0.3">
      <c r="A609" s="13" t="str">
        <f t="shared" si="9"/>
        <v>Scopus_608</v>
      </c>
      <c r="B609" t="s">
        <v>391</v>
      </c>
      <c r="C609" t="s">
        <v>4908</v>
      </c>
      <c r="D609" t="s">
        <v>3687</v>
      </c>
      <c r="E609" t="s">
        <v>3192</v>
      </c>
      <c r="F609">
        <v>2020</v>
      </c>
      <c r="G609">
        <v>28</v>
      </c>
      <c r="H609" t="s">
        <v>2607</v>
      </c>
    </row>
    <row r="610" spans="1:8" x14ac:dyDescent="0.3">
      <c r="A610" s="13" t="str">
        <f t="shared" si="9"/>
        <v>Scopus_609</v>
      </c>
      <c r="B610" t="s">
        <v>475</v>
      </c>
      <c r="C610" t="s">
        <v>4909</v>
      </c>
      <c r="D610" t="s">
        <v>3644</v>
      </c>
      <c r="E610" t="s">
        <v>3135</v>
      </c>
      <c r="F610">
        <v>2020</v>
      </c>
      <c r="G610">
        <v>19</v>
      </c>
      <c r="H610" t="s">
        <v>2546</v>
      </c>
    </row>
    <row r="611" spans="1:8" x14ac:dyDescent="0.3">
      <c r="A611" s="13" t="str">
        <f t="shared" si="9"/>
        <v>Scopus_610</v>
      </c>
      <c r="B611" t="s">
        <v>1944</v>
      </c>
      <c r="C611" t="s">
        <v>4910</v>
      </c>
      <c r="D611" t="s">
        <v>785</v>
      </c>
      <c r="E611" t="s">
        <v>3193</v>
      </c>
      <c r="F611">
        <v>2020</v>
      </c>
      <c r="G611">
        <v>81</v>
      </c>
      <c r="H611" t="s">
        <v>2608</v>
      </c>
    </row>
    <row r="612" spans="1:8" x14ac:dyDescent="0.3">
      <c r="A612" s="13" t="str">
        <f t="shared" si="9"/>
        <v>Scopus_611</v>
      </c>
      <c r="B612" t="s">
        <v>1926</v>
      </c>
      <c r="C612" t="s">
        <v>4911</v>
      </c>
      <c r="D612" t="s">
        <v>3660</v>
      </c>
      <c r="E612" t="s">
        <v>3156</v>
      </c>
      <c r="F612">
        <v>2020</v>
      </c>
      <c r="G612">
        <v>29</v>
      </c>
      <c r="H612" t="s">
        <v>2568</v>
      </c>
    </row>
    <row r="613" spans="1:8" x14ac:dyDescent="0.3">
      <c r="A613" s="13" t="str">
        <f t="shared" si="9"/>
        <v>Scopus_612</v>
      </c>
      <c r="B613" t="s">
        <v>717</v>
      </c>
      <c r="C613" t="s">
        <v>4912</v>
      </c>
      <c r="D613" t="s">
        <v>3661</v>
      </c>
      <c r="E613" t="s">
        <v>3157</v>
      </c>
      <c r="F613">
        <v>2020</v>
      </c>
      <c r="G613">
        <v>0</v>
      </c>
      <c r="H613" t="s">
        <v>2569</v>
      </c>
    </row>
    <row r="614" spans="1:8" x14ac:dyDescent="0.3">
      <c r="A614" s="13" t="str">
        <f t="shared" si="9"/>
        <v>Scopus_613</v>
      </c>
      <c r="B614" t="s">
        <v>402</v>
      </c>
      <c r="C614" t="s">
        <v>4913</v>
      </c>
      <c r="D614" t="s">
        <v>3662</v>
      </c>
      <c r="E614" t="s">
        <v>3158</v>
      </c>
      <c r="F614">
        <v>2020</v>
      </c>
      <c r="G614">
        <v>13</v>
      </c>
      <c r="H614" t="s">
        <v>2570</v>
      </c>
    </row>
    <row r="615" spans="1:8" x14ac:dyDescent="0.3">
      <c r="A615" s="13" t="str">
        <f t="shared" si="9"/>
        <v>Scopus_614</v>
      </c>
      <c r="B615" t="s">
        <v>1927</v>
      </c>
      <c r="C615" t="s">
        <v>4914</v>
      </c>
      <c r="D615" t="s">
        <v>3663</v>
      </c>
      <c r="E615" t="s">
        <v>3159</v>
      </c>
      <c r="F615">
        <v>2020</v>
      </c>
      <c r="G615">
        <v>0</v>
      </c>
      <c r="H615" t="s">
        <v>2571</v>
      </c>
    </row>
    <row r="616" spans="1:8" x14ac:dyDescent="0.3">
      <c r="A616" s="13" t="str">
        <f t="shared" si="9"/>
        <v>Scopus_615</v>
      </c>
      <c r="B616" t="s">
        <v>1945</v>
      </c>
      <c r="C616" t="s">
        <v>785</v>
      </c>
      <c r="D616" t="s">
        <v>785</v>
      </c>
      <c r="E616" t="s">
        <v>3194</v>
      </c>
      <c r="F616">
        <v>2020</v>
      </c>
      <c r="G616">
        <v>0</v>
      </c>
      <c r="H616" t="s">
        <v>2609</v>
      </c>
    </row>
    <row r="617" spans="1:8" x14ac:dyDescent="0.3">
      <c r="A617" s="13" t="str">
        <f t="shared" si="9"/>
        <v>Scopus_616</v>
      </c>
      <c r="B617" t="s">
        <v>1936</v>
      </c>
      <c r="C617" t="s">
        <v>4915</v>
      </c>
      <c r="D617" t="s">
        <v>785</v>
      </c>
      <c r="E617" t="s">
        <v>3179</v>
      </c>
      <c r="F617">
        <v>2020</v>
      </c>
      <c r="G617">
        <v>6</v>
      </c>
      <c r="H617" t="s">
        <v>2594</v>
      </c>
    </row>
    <row r="618" spans="1:8" x14ac:dyDescent="0.3">
      <c r="A618" s="13" t="str">
        <f t="shared" si="9"/>
        <v>Scopus_617</v>
      </c>
      <c r="B618" t="s">
        <v>532</v>
      </c>
      <c r="C618" t="s">
        <v>4916</v>
      </c>
      <c r="D618" t="s">
        <v>785</v>
      </c>
      <c r="E618" t="s">
        <v>3160</v>
      </c>
      <c r="F618">
        <v>2020</v>
      </c>
      <c r="G618">
        <v>11</v>
      </c>
      <c r="H618" t="s">
        <v>2572</v>
      </c>
    </row>
    <row r="619" spans="1:8" x14ac:dyDescent="0.3">
      <c r="A619" s="13" t="str">
        <f t="shared" si="9"/>
        <v>Scopus_618</v>
      </c>
      <c r="B619" t="s">
        <v>1946</v>
      </c>
      <c r="C619" t="s">
        <v>4917</v>
      </c>
      <c r="D619" t="s">
        <v>3688</v>
      </c>
      <c r="E619" t="s">
        <v>3195</v>
      </c>
      <c r="F619">
        <v>2020</v>
      </c>
      <c r="G619">
        <v>39</v>
      </c>
      <c r="H619" t="s">
        <v>2610</v>
      </c>
    </row>
    <row r="620" spans="1:8" x14ac:dyDescent="0.3">
      <c r="A620" s="13" t="str">
        <f t="shared" si="9"/>
        <v>Scopus_619</v>
      </c>
      <c r="B620" t="s">
        <v>521</v>
      </c>
      <c r="C620" t="s">
        <v>4918</v>
      </c>
      <c r="D620" t="s">
        <v>3664</v>
      </c>
      <c r="E620" t="s">
        <v>3161</v>
      </c>
      <c r="F620">
        <v>2020</v>
      </c>
      <c r="G620">
        <v>13</v>
      </c>
      <c r="H620" t="s">
        <v>2573</v>
      </c>
    </row>
    <row r="621" spans="1:8" x14ac:dyDescent="0.3">
      <c r="A621" s="13" t="str">
        <f t="shared" si="9"/>
        <v>Scopus_620</v>
      </c>
      <c r="B621" t="s">
        <v>1947</v>
      </c>
      <c r="C621" t="s">
        <v>4919</v>
      </c>
      <c r="D621" t="s">
        <v>3689</v>
      </c>
      <c r="E621" t="s">
        <v>3196</v>
      </c>
      <c r="F621">
        <v>2020</v>
      </c>
      <c r="G621">
        <v>2</v>
      </c>
      <c r="H621" t="s">
        <v>2611</v>
      </c>
    </row>
    <row r="622" spans="1:8" x14ac:dyDescent="0.3">
      <c r="A622" s="13" t="str">
        <f t="shared" si="9"/>
        <v>Scopus_621</v>
      </c>
      <c r="B622" t="s">
        <v>754</v>
      </c>
      <c r="C622" t="s">
        <v>4920</v>
      </c>
      <c r="D622" t="s">
        <v>812</v>
      </c>
      <c r="E622" t="s">
        <v>3162</v>
      </c>
      <c r="F622">
        <v>2020</v>
      </c>
      <c r="G622">
        <v>24</v>
      </c>
      <c r="H622" t="s">
        <v>2574</v>
      </c>
    </row>
    <row r="623" spans="1:8" x14ac:dyDescent="0.3">
      <c r="A623" s="13" t="str">
        <f t="shared" si="9"/>
        <v>Scopus_622</v>
      </c>
      <c r="B623" t="s">
        <v>742</v>
      </c>
      <c r="C623" t="s">
        <v>4921</v>
      </c>
      <c r="D623" t="s">
        <v>3665</v>
      </c>
      <c r="E623" t="s">
        <v>3163</v>
      </c>
      <c r="F623">
        <v>2020</v>
      </c>
      <c r="G623">
        <v>9</v>
      </c>
      <c r="H623" t="s">
        <v>2575</v>
      </c>
    </row>
    <row r="624" spans="1:8" x14ac:dyDescent="0.3">
      <c r="A624" s="13" t="str">
        <f t="shared" si="9"/>
        <v>Scopus_623</v>
      </c>
      <c r="B624" t="s">
        <v>418</v>
      </c>
      <c r="C624" t="s">
        <v>4922</v>
      </c>
      <c r="D624" t="s">
        <v>785</v>
      </c>
      <c r="E624" t="s">
        <v>3164</v>
      </c>
      <c r="F624">
        <v>2020</v>
      </c>
      <c r="G624">
        <v>1</v>
      </c>
      <c r="H624" t="s">
        <v>2576</v>
      </c>
    </row>
    <row r="625" spans="1:8" x14ac:dyDescent="0.3">
      <c r="A625" s="13" t="str">
        <f t="shared" si="9"/>
        <v>Scopus_624</v>
      </c>
      <c r="B625" t="s">
        <v>777</v>
      </c>
      <c r="C625" t="s">
        <v>4923</v>
      </c>
      <c r="D625" t="s">
        <v>3666</v>
      </c>
      <c r="E625" t="s">
        <v>3165</v>
      </c>
      <c r="F625">
        <v>2020</v>
      </c>
      <c r="G625">
        <v>25</v>
      </c>
      <c r="H625" t="s">
        <v>2577</v>
      </c>
    </row>
    <row r="626" spans="1:8" x14ac:dyDescent="0.3">
      <c r="A626" s="13" t="str">
        <f t="shared" si="9"/>
        <v>Scopus_625</v>
      </c>
      <c r="B626" t="s">
        <v>1948</v>
      </c>
      <c r="C626" t="s">
        <v>4924</v>
      </c>
      <c r="D626" t="s">
        <v>3690</v>
      </c>
      <c r="E626" t="s">
        <v>5061</v>
      </c>
      <c r="F626">
        <v>2020</v>
      </c>
      <c r="G626">
        <v>2</v>
      </c>
      <c r="H626" t="s">
        <v>2612</v>
      </c>
    </row>
    <row r="627" spans="1:8" x14ac:dyDescent="0.3">
      <c r="A627" s="13" t="str">
        <f t="shared" si="9"/>
        <v>Scopus_626</v>
      </c>
      <c r="B627" t="s">
        <v>1949</v>
      </c>
      <c r="C627" t="s">
        <v>4925</v>
      </c>
      <c r="D627" t="s">
        <v>785</v>
      </c>
      <c r="E627" t="s">
        <v>3197</v>
      </c>
      <c r="F627">
        <v>2020</v>
      </c>
      <c r="G627">
        <v>0</v>
      </c>
      <c r="H627" t="s">
        <v>2613</v>
      </c>
    </row>
    <row r="628" spans="1:8" x14ac:dyDescent="0.3">
      <c r="A628" s="13" t="str">
        <f t="shared" si="9"/>
        <v>Scopus_627</v>
      </c>
      <c r="B628" t="s">
        <v>1950</v>
      </c>
      <c r="C628" t="s">
        <v>785</v>
      </c>
      <c r="D628" t="s">
        <v>785</v>
      </c>
      <c r="E628" t="s">
        <v>3198</v>
      </c>
      <c r="F628">
        <v>2020</v>
      </c>
      <c r="G628">
        <v>0</v>
      </c>
      <c r="H628" t="s">
        <v>2614</v>
      </c>
    </row>
    <row r="629" spans="1:8" x14ac:dyDescent="0.3">
      <c r="A629" s="13" t="str">
        <f t="shared" si="9"/>
        <v>Scopus_628</v>
      </c>
      <c r="B629" t="s">
        <v>1937</v>
      </c>
      <c r="C629" t="s">
        <v>4926</v>
      </c>
      <c r="D629" t="s">
        <v>785</v>
      </c>
      <c r="E629" t="s">
        <v>3180</v>
      </c>
      <c r="F629">
        <v>2020</v>
      </c>
      <c r="G629">
        <v>13</v>
      </c>
      <c r="H629" t="s">
        <v>2595</v>
      </c>
    </row>
    <row r="630" spans="1:8" x14ac:dyDescent="0.3">
      <c r="A630" s="13" t="str">
        <f t="shared" si="9"/>
        <v>Scopus_629</v>
      </c>
      <c r="B630" t="s">
        <v>1928</v>
      </c>
      <c r="C630" t="s">
        <v>4927</v>
      </c>
      <c r="D630" t="s">
        <v>789</v>
      </c>
      <c r="E630" t="s">
        <v>3166</v>
      </c>
      <c r="F630">
        <v>2020</v>
      </c>
      <c r="G630">
        <v>7</v>
      </c>
      <c r="H630" t="s">
        <v>2578</v>
      </c>
    </row>
    <row r="631" spans="1:8" x14ac:dyDescent="0.3">
      <c r="A631" s="13" t="str">
        <f t="shared" si="9"/>
        <v>Scopus_630</v>
      </c>
      <c r="B631" t="s">
        <v>723</v>
      </c>
      <c r="C631" t="s">
        <v>4928</v>
      </c>
      <c r="D631" t="s">
        <v>3667</v>
      </c>
      <c r="E631" t="s">
        <v>3167</v>
      </c>
      <c r="F631">
        <v>2020</v>
      </c>
      <c r="G631">
        <v>44</v>
      </c>
      <c r="H631" t="s">
        <v>2579</v>
      </c>
    </row>
    <row r="632" spans="1:8" x14ac:dyDescent="0.3">
      <c r="A632" s="13" t="str">
        <f t="shared" si="9"/>
        <v>Scopus_631</v>
      </c>
      <c r="B632" t="s">
        <v>492</v>
      </c>
      <c r="C632" t="s">
        <v>4929</v>
      </c>
      <c r="D632" t="s">
        <v>3648</v>
      </c>
      <c r="E632" t="s">
        <v>3138</v>
      </c>
      <c r="F632">
        <v>2020</v>
      </c>
      <c r="G632">
        <v>7</v>
      </c>
      <c r="H632" t="s">
        <v>2550</v>
      </c>
    </row>
    <row r="633" spans="1:8" x14ac:dyDescent="0.3">
      <c r="A633" s="13" t="str">
        <f t="shared" si="9"/>
        <v>Scopus_632</v>
      </c>
      <c r="B633" t="s">
        <v>420</v>
      </c>
      <c r="C633" t="s">
        <v>4930</v>
      </c>
      <c r="D633" t="s">
        <v>785</v>
      </c>
      <c r="E633" t="s">
        <v>3199</v>
      </c>
      <c r="F633">
        <v>2020</v>
      </c>
      <c r="G633">
        <v>2</v>
      </c>
      <c r="H633" t="s">
        <v>2615</v>
      </c>
    </row>
    <row r="634" spans="1:8" x14ac:dyDescent="0.3">
      <c r="A634" s="13" t="str">
        <f t="shared" si="9"/>
        <v>Scopus_633</v>
      </c>
      <c r="B634" t="s">
        <v>1951</v>
      </c>
      <c r="C634" t="s">
        <v>4931</v>
      </c>
      <c r="D634" t="s">
        <v>3691</v>
      </c>
      <c r="E634" t="s">
        <v>5062</v>
      </c>
      <c r="F634">
        <v>2020</v>
      </c>
      <c r="G634">
        <v>2</v>
      </c>
      <c r="H634" t="s">
        <v>2616</v>
      </c>
    </row>
    <row r="635" spans="1:8" x14ac:dyDescent="0.3">
      <c r="A635" s="13" t="str">
        <f t="shared" si="9"/>
        <v>Scopus_634</v>
      </c>
      <c r="B635" t="s">
        <v>516</v>
      </c>
      <c r="C635" t="s">
        <v>4932</v>
      </c>
      <c r="D635" t="s">
        <v>785</v>
      </c>
      <c r="E635" t="s">
        <v>3168</v>
      </c>
      <c r="F635">
        <v>2020</v>
      </c>
      <c r="G635">
        <v>4</v>
      </c>
      <c r="H635" t="s">
        <v>2580</v>
      </c>
    </row>
    <row r="636" spans="1:8" x14ac:dyDescent="0.3">
      <c r="A636" s="13" t="str">
        <f t="shared" si="9"/>
        <v>Scopus_635</v>
      </c>
      <c r="B636" t="s">
        <v>1914</v>
      </c>
      <c r="C636" t="s">
        <v>4933</v>
      </c>
      <c r="D636" t="s">
        <v>785</v>
      </c>
      <c r="E636" t="s">
        <v>3139</v>
      </c>
      <c r="F636">
        <v>2020</v>
      </c>
      <c r="G636">
        <v>2</v>
      </c>
      <c r="H636" t="s">
        <v>2551</v>
      </c>
    </row>
    <row r="637" spans="1:8" x14ac:dyDescent="0.3">
      <c r="A637" s="13" t="str">
        <f t="shared" si="9"/>
        <v>Scopus_636</v>
      </c>
      <c r="B637" t="s">
        <v>663</v>
      </c>
      <c r="C637" t="s">
        <v>4934</v>
      </c>
      <c r="D637" t="s">
        <v>3668</v>
      </c>
      <c r="E637" t="s">
        <v>3169</v>
      </c>
      <c r="F637">
        <v>2020</v>
      </c>
      <c r="G637">
        <v>80</v>
      </c>
      <c r="H637" t="s">
        <v>2581</v>
      </c>
    </row>
    <row r="638" spans="1:8" x14ac:dyDescent="0.3">
      <c r="A638" s="13" t="str">
        <f t="shared" si="9"/>
        <v>Scopus_637</v>
      </c>
      <c r="B638" t="s">
        <v>1929</v>
      </c>
      <c r="C638" t="s">
        <v>4935</v>
      </c>
      <c r="D638" t="s">
        <v>3669</v>
      </c>
      <c r="E638" t="s">
        <v>5063</v>
      </c>
      <c r="F638">
        <v>2020</v>
      </c>
      <c r="G638">
        <v>9</v>
      </c>
      <c r="H638" t="s">
        <v>2582</v>
      </c>
    </row>
    <row r="639" spans="1:8" x14ac:dyDescent="0.3">
      <c r="A639" s="13" t="str">
        <f t="shared" si="9"/>
        <v>Scopus_638</v>
      </c>
      <c r="B639" t="s">
        <v>601</v>
      </c>
      <c r="C639" t="s">
        <v>4936</v>
      </c>
      <c r="D639" t="s">
        <v>3680</v>
      </c>
      <c r="E639" t="s">
        <v>3181</v>
      </c>
      <c r="F639">
        <v>2020</v>
      </c>
      <c r="G639">
        <v>5</v>
      </c>
      <c r="H639" t="s">
        <v>2596</v>
      </c>
    </row>
    <row r="640" spans="1:8" x14ac:dyDescent="0.3">
      <c r="A640" s="13" t="str">
        <f t="shared" si="9"/>
        <v>Scopus_639</v>
      </c>
      <c r="B640" t="s">
        <v>1904</v>
      </c>
      <c r="C640" t="s">
        <v>4937</v>
      </c>
      <c r="D640" t="s">
        <v>3636</v>
      </c>
      <c r="E640" t="s">
        <v>3124</v>
      </c>
      <c r="F640">
        <v>2020</v>
      </c>
      <c r="G640">
        <v>108</v>
      </c>
      <c r="H640" t="s">
        <v>2532</v>
      </c>
    </row>
    <row r="641" spans="1:8" x14ac:dyDescent="0.3">
      <c r="A641" s="13" t="str">
        <f t="shared" si="9"/>
        <v>Scopus_640</v>
      </c>
      <c r="B641" t="s">
        <v>1917</v>
      </c>
      <c r="C641" t="s">
        <v>4938</v>
      </c>
      <c r="D641" t="s">
        <v>3651</v>
      </c>
      <c r="E641" t="s">
        <v>3142</v>
      </c>
      <c r="F641">
        <v>2020</v>
      </c>
      <c r="G641">
        <v>14</v>
      </c>
      <c r="H641" t="s">
        <v>2554</v>
      </c>
    </row>
    <row r="642" spans="1:8" x14ac:dyDescent="0.3">
      <c r="A642" s="13" t="str">
        <f t="shared" ref="A642:A674" si="10">"Scopus_" &amp; ROW()-1</f>
        <v>Scopus_641</v>
      </c>
      <c r="B642" t="s">
        <v>1938</v>
      </c>
      <c r="C642" t="s">
        <v>4939</v>
      </c>
      <c r="D642" t="s">
        <v>3681</v>
      </c>
      <c r="E642" t="s">
        <v>3182</v>
      </c>
      <c r="F642">
        <v>2020</v>
      </c>
      <c r="G642">
        <v>21</v>
      </c>
      <c r="H642" t="s">
        <v>2597</v>
      </c>
    </row>
    <row r="643" spans="1:8" x14ac:dyDescent="0.3">
      <c r="A643" s="13" t="str">
        <f t="shared" si="10"/>
        <v>Scopus_642</v>
      </c>
      <c r="B643" t="s">
        <v>1930</v>
      </c>
      <c r="C643" t="s">
        <v>4940</v>
      </c>
      <c r="D643" t="s">
        <v>785</v>
      </c>
      <c r="E643" t="s">
        <v>5064</v>
      </c>
      <c r="F643">
        <v>2020</v>
      </c>
      <c r="G643">
        <v>14</v>
      </c>
      <c r="H643" t="s">
        <v>2583</v>
      </c>
    </row>
    <row r="644" spans="1:8" x14ac:dyDescent="0.3">
      <c r="A644" s="13" t="str">
        <f t="shared" si="10"/>
        <v>Scopus_643</v>
      </c>
      <c r="B644" t="s">
        <v>623</v>
      </c>
      <c r="C644" t="s">
        <v>4941</v>
      </c>
      <c r="D644" t="s">
        <v>3670</v>
      </c>
      <c r="E644" t="s">
        <v>3170</v>
      </c>
      <c r="F644">
        <v>2020</v>
      </c>
      <c r="G644">
        <v>2</v>
      </c>
      <c r="H644" t="s">
        <v>2584</v>
      </c>
    </row>
    <row r="645" spans="1:8" x14ac:dyDescent="0.3">
      <c r="A645" s="13" t="str">
        <f t="shared" si="10"/>
        <v>Scopus_644</v>
      </c>
      <c r="B645" t="s">
        <v>1919</v>
      </c>
      <c r="C645" t="s">
        <v>4942</v>
      </c>
      <c r="D645" t="s">
        <v>3653</v>
      </c>
      <c r="E645" t="s">
        <v>3144</v>
      </c>
      <c r="F645">
        <v>2020</v>
      </c>
      <c r="G645">
        <v>3</v>
      </c>
      <c r="H645" t="s">
        <v>2556</v>
      </c>
    </row>
    <row r="646" spans="1:8" x14ac:dyDescent="0.3">
      <c r="A646" s="13" t="str">
        <f t="shared" si="10"/>
        <v>Scopus_645</v>
      </c>
      <c r="B646" t="s">
        <v>1945</v>
      </c>
      <c r="C646" t="s">
        <v>785</v>
      </c>
      <c r="D646" t="s">
        <v>785</v>
      </c>
      <c r="E646" t="s">
        <v>3194</v>
      </c>
      <c r="F646">
        <v>2020</v>
      </c>
      <c r="G646">
        <v>0</v>
      </c>
      <c r="H646" t="s">
        <v>2617</v>
      </c>
    </row>
    <row r="647" spans="1:8" x14ac:dyDescent="0.3">
      <c r="A647" s="13" t="str">
        <f t="shared" si="10"/>
        <v>Scopus_646</v>
      </c>
      <c r="B647" t="s">
        <v>1905</v>
      </c>
      <c r="C647" t="s">
        <v>4943</v>
      </c>
      <c r="D647" t="s">
        <v>3637</v>
      </c>
      <c r="E647" t="s">
        <v>3126</v>
      </c>
      <c r="F647">
        <v>2020</v>
      </c>
      <c r="G647">
        <v>44</v>
      </c>
      <c r="H647" t="s">
        <v>2534</v>
      </c>
    </row>
    <row r="648" spans="1:8" x14ac:dyDescent="0.3">
      <c r="A648" s="13" t="str">
        <f t="shared" si="10"/>
        <v>Scopus_647</v>
      </c>
      <c r="B648" t="s">
        <v>1931</v>
      </c>
      <c r="C648" t="s">
        <v>4944</v>
      </c>
      <c r="D648" t="s">
        <v>3671</v>
      </c>
      <c r="E648" t="s">
        <v>3171</v>
      </c>
      <c r="F648">
        <v>2020</v>
      </c>
      <c r="G648">
        <v>10</v>
      </c>
      <c r="H648" t="s">
        <v>2585</v>
      </c>
    </row>
    <row r="649" spans="1:8" x14ac:dyDescent="0.3">
      <c r="A649" s="13" t="str">
        <f t="shared" si="10"/>
        <v>Scopus_648</v>
      </c>
      <c r="B649" t="s">
        <v>1932</v>
      </c>
      <c r="C649" t="s">
        <v>4945</v>
      </c>
      <c r="D649" t="s">
        <v>3672</v>
      </c>
      <c r="E649" t="s">
        <v>3172</v>
      </c>
      <c r="F649">
        <v>2020</v>
      </c>
      <c r="G649">
        <v>13</v>
      </c>
      <c r="H649" t="s">
        <v>2586</v>
      </c>
    </row>
    <row r="650" spans="1:8" x14ac:dyDescent="0.3">
      <c r="A650" s="13" t="str">
        <f t="shared" si="10"/>
        <v>Scopus_649</v>
      </c>
      <c r="B650" t="s">
        <v>1952</v>
      </c>
      <c r="C650" t="s">
        <v>4946</v>
      </c>
      <c r="D650" t="s">
        <v>785</v>
      </c>
      <c r="E650" t="s">
        <v>3200</v>
      </c>
      <c r="F650">
        <v>2020</v>
      </c>
      <c r="G650">
        <v>71</v>
      </c>
      <c r="H650" t="s">
        <v>2618</v>
      </c>
    </row>
    <row r="651" spans="1:8" x14ac:dyDescent="0.3">
      <c r="A651" s="13" t="str">
        <f t="shared" si="10"/>
        <v>Scopus_650</v>
      </c>
      <c r="B651" t="s">
        <v>1953</v>
      </c>
      <c r="C651" t="s">
        <v>4947</v>
      </c>
      <c r="D651" t="s">
        <v>785</v>
      </c>
      <c r="E651" t="s">
        <v>5065</v>
      </c>
      <c r="F651">
        <v>2020</v>
      </c>
      <c r="G651">
        <v>7</v>
      </c>
      <c r="H651" t="s">
        <v>2619</v>
      </c>
    </row>
    <row r="652" spans="1:8" x14ac:dyDescent="0.3">
      <c r="A652" s="13" t="str">
        <f t="shared" si="10"/>
        <v>Scopus_651</v>
      </c>
      <c r="B652" t="s">
        <v>1954</v>
      </c>
      <c r="C652" t="s">
        <v>4948</v>
      </c>
      <c r="D652" t="s">
        <v>3692</v>
      </c>
      <c r="E652" t="s">
        <v>3201</v>
      </c>
      <c r="F652">
        <v>2020</v>
      </c>
      <c r="G652">
        <v>4</v>
      </c>
      <c r="H652" t="s">
        <v>2620</v>
      </c>
    </row>
    <row r="653" spans="1:8" x14ac:dyDescent="0.3">
      <c r="A653" s="13" t="str">
        <f t="shared" si="10"/>
        <v>Scopus_652</v>
      </c>
      <c r="B653" t="s">
        <v>1933</v>
      </c>
      <c r="C653" t="s">
        <v>4949</v>
      </c>
      <c r="D653" t="s">
        <v>3673</v>
      </c>
      <c r="E653" t="s">
        <v>5066</v>
      </c>
      <c r="F653">
        <v>2020</v>
      </c>
      <c r="G653">
        <v>9</v>
      </c>
      <c r="H653" t="s">
        <v>2587</v>
      </c>
    </row>
    <row r="654" spans="1:8" x14ac:dyDescent="0.3">
      <c r="A654" s="13" t="str">
        <f t="shared" si="10"/>
        <v>Scopus_653</v>
      </c>
      <c r="B654" t="s">
        <v>752</v>
      </c>
      <c r="C654" t="s">
        <v>4950</v>
      </c>
      <c r="D654" t="s">
        <v>3674</v>
      </c>
      <c r="E654" t="s">
        <v>3173</v>
      </c>
      <c r="F654">
        <v>2020</v>
      </c>
      <c r="G654">
        <v>19</v>
      </c>
      <c r="H654" t="s">
        <v>2588</v>
      </c>
    </row>
    <row r="655" spans="1:8" x14ac:dyDescent="0.3">
      <c r="A655" s="13" t="str">
        <f t="shared" si="10"/>
        <v>Scopus_654</v>
      </c>
      <c r="B655" t="s">
        <v>1955</v>
      </c>
      <c r="C655" t="s">
        <v>4644</v>
      </c>
      <c r="D655" t="s">
        <v>3693</v>
      </c>
      <c r="E655" t="s">
        <v>3202</v>
      </c>
      <c r="F655">
        <v>2020</v>
      </c>
      <c r="G655">
        <v>2</v>
      </c>
      <c r="H655" t="s">
        <v>2621</v>
      </c>
    </row>
    <row r="656" spans="1:8" x14ac:dyDescent="0.3">
      <c r="A656" s="13" t="str">
        <f t="shared" si="10"/>
        <v>Scopus_655</v>
      </c>
      <c r="B656" t="s">
        <v>560</v>
      </c>
      <c r="C656" t="s">
        <v>4951</v>
      </c>
      <c r="D656" t="s">
        <v>3638</v>
      </c>
      <c r="E656" t="s">
        <v>3128</v>
      </c>
      <c r="F656">
        <v>2020</v>
      </c>
      <c r="G656">
        <v>15</v>
      </c>
      <c r="H656" t="s">
        <v>2536</v>
      </c>
    </row>
    <row r="657" spans="1:8" x14ac:dyDescent="0.3">
      <c r="A657" s="13" t="str">
        <f t="shared" si="10"/>
        <v>Scopus_656</v>
      </c>
      <c r="B657" t="s">
        <v>727</v>
      </c>
      <c r="C657" t="s">
        <v>4952</v>
      </c>
      <c r="D657" t="s">
        <v>3675</v>
      </c>
      <c r="E657" t="s">
        <v>3174</v>
      </c>
      <c r="F657">
        <v>2020</v>
      </c>
      <c r="G657">
        <v>11</v>
      </c>
      <c r="H657" t="s">
        <v>2589</v>
      </c>
    </row>
    <row r="658" spans="1:8" x14ac:dyDescent="0.3">
      <c r="A658" s="13" t="str">
        <f t="shared" si="10"/>
        <v>Scopus_657</v>
      </c>
      <c r="B658" t="s">
        <v>1956</v>
      </c>
      <c r="C658" t="s">
        <v>4953</v>
      </c>
      <c r="D658" t="s">
        <v>785</v>
      </c>
      <c r="E658" t="s">
        <v>3203</v>
      </c>
      <c r="F658">
        <v>2020</v>
      </c>
      <c r="G658">
        <v>24</v>
      </c>
      <c r="H658" t="s">
        <v>2622</v>
      </c>
    </row>
    <row r="659" spans="1:8" x14ac:dyDescent="0.3">
      <c r="A659" s="13" t="str">
        <f t="shared" si="10"/>
        <v>Scopus_658</v>
      </c>
      <c r="B659" t="s">
        <v>1269</v>
      </c>
      <c r="C659" t="s">
        <v>4954</v>
      </c>
      <c r="D659" t="s">
        <v>3655</v>
      </c>
      <c r="E659" t="s">
        <v>3147</v>
      </c>
      <c r="F659">
        <v>2020</v>
      </c>
      <c r="G659">
        <v>4</v>
      </c>
      <c r="H659" t="s">
        <v>2559</v>
      </c>
    </row>
    <row r="660" spans="1:8" x14ac:dyDescent="0.3">
      <c r="A660" s="13" t="str">
        <f t="shared" si="10"/>
        <v>Scopus_659</v>
      </c>
      <c r="B660" t="s">
        <v>502</v>
      </c>
      <c r="C660" t="s">
        <v>4955</v>
      </c>
      <c r="D660" t="s">
        <v>3682</v>
      </c>
      <c r="E660" t="s">
        <v>3183</v>
      </c>
      <c r="F660">
        <v>2020</v>
      </c>
      <c r="G660">
        <v>15</v>
      </c>
      <c r="H660" t="s">
        <v>2598</v>
      </c>
    </row>
    <row r="661" spans="1:8" x14ac:dyDescent="0.3">
      <c r="A661" s="13" t="str">
        <f t="shared" si="10"/>
        <v>Scopus_660</v>
      </c>
      <c r="B661" t="s">
        <v>1957</v>
      </c>
      <c r="C661" t="s">
        <v>4956</v>
      </c>
      <c r="D661" t="s">
        <v>3694</v>
      </c>
      <c r="E661" t="s">
        <v>3204</v>
      </c>
      <c r="F661">
        <v>2020</v>
      </c>
      <c r="G661">
        <v>5</v>
      </c>
      <c r="H661" t="s">
        <v>2623</v>
      </c>
    </row>
    <row r="662" spans="1:8" x14ac:dyDescent="0.3">
      <c r="A662" s="13" t="str">
        <f t="shared" si="10"/>
        <v>Scopus_661</v>
      </c>
      <c r="B662" t="s">
        <v>1908</v>
      </c>
      <c r="C662" t="s">
        <v>4957</v>
      </c>
      <c r="D662" t="s">
        <v>3640</v>
      </c>
      <c r="E662" t="s">
        <v>5067</v>
      </c>
      <c r="F662">
        <v>2020</v>
      </c>
      <c r="G662">
        <v>9</v>
      </c>
      <c r="H662" t="s">
        <v>2539</v>
      </c>
    </row>
    <row r="663" spans="1:8" x14ac:dyDescent="0.3">
      <c r="A663" s="13" t="str">
        <f t="shared" si="10"/>
        <v>Scopus_662</v>
      </c>
      <c r="B663" t="s">
        <v>711</v>
      </c>
      <c r="C663" t="s">
        <v>4958</v>
      </c>
      <c r="D663" t="s">
        <v>3657</v>
      </c>
      <c r="E663" t="s">
        <v>3150</v>
      </c>
      <c r="F663">
        <v>2020</v>
      </c>
      <c r="G663">
        <v>8</v>
      </c>
      <c r="H663" t="s">
        <v>2562</v>
      </c>
    </row>
    <row r="664" spans="1:8" x14ac:dyDescent="0.3">
      <c r="A664" s="13" t="str">
        <f t="shared" si="10"/>
        <v>Scopus_663</v>
      </c>
      <c r="B664" t="s">
        <v>483</v>
      </c>
      <c r="C664" t="s">
        <v>4959</v>
      </c>
      <c r="D664" t="s">
        <v>791</v>
      </c>
      <c r="E664" t="s">
        <v>3184</v>
      </c>
      <c r="F664">
        <v>2020</v>
      </c>
      <c r="G664">
        <v>5</v>
      </c>
      <c r="H664" t="s">
        <v>2599</v>
      </c>
    </row>
    <row r="665" spans="1:8" x14ac:dyDescent="0.3">
      <c r="A665" s="13" t="str">
        <f t="shared" si="10"/>
        <v>Scopus_664</v>
      </c>
      <c r="B665" t="s">
        <v>1958</v>
      </c>
      <c r="C665" t="s">
        <v>4960</v>
      </c>
      <c r="D665" t="s">
        <v>3695</v>
      </c>
      <c r="E665" t="s">
        <v>3205</v>
      </c>
      <c r="F665">
        <v>2020</v>
      </c>
      <c r="G665">
        <v>12</v>
      </c>
      <c r="H665" t="s">
        <v>2624</v>
      </c>
    </row>
    <row r="666" spans="1:8" x14ac:dyDescent="0.3">
      <c r="A666" s="13" t="str">
        <f t="shared" si="10"/>
        <v>Scopus_665</v>
      </c>
      <c r="B666" t="s">
        <v>1939</v>
      </c>
      <c r="C666" t="s">
        <v>4961</v>
      </c>
      <c r="D666" t="s">
        <v>3683</v>
      </c>
      <c r="E666" t="s">
        <v>3185</v>
      </c>
      <c r="F666">
        <v>2020</v>
      </c>
      <c r="G666">
        <v>1</v>
      </c>
      <c r="H666" t="s">
        <v>2600</v>
      </c>
    </row>
    <row r="667" spans="1:8" x14ac:dyDescent="0.3">
      <c r="A667" s="13" t="str">
        <f t="shared" si="10"/>
        <v>Scopus_666</v>
      </c>
      <c r="B667" t="s">
        <v>545</v>
      </c>
      <c r="C667" t="s">
        <v>4962</v>
      </c>
      <c r="D667" t="s">
        <v>785</v>
      </c>
      <c r="E667" t="s">
        <v>3152</v>
      </c>
      <c r="F667">
        <v>2020</v>
      </c>
      <c r="G667">
        <v>15</v>
      </c>
      <c r="H667" t="s">
        <v>2564</v>
      </c>
    </row>
    <row r="668" spans="1:8" x14ac:dyDescent="0.3">
      <c r="A668" s="13" t="str">
        <f t="shared" si="10"/>
        <v>Scopus_667</v>
      </c>
      <c r="B668" t="s">
        <v>1940</v>
      </c>
      <c r="C668" t="s">
        <v>785</v>
      </c>
      <c r="D668" t="s">
        <v>785</v>
      </c>
      <c r="E668" t="s">
        <v>3186</v>
      </c>
      <c r="F668">
        <v>2020</v>
      </c>
      <c r="G668">
        <v>0</v>
      </c>
      <c r="H668" t="s">
        <v>2601</v>
      </c>
    </row>
    <row r="669" spans="1:8" x14ac:dyDescent="0.3">
      <c r="A669" s="13" t="str">
        <f t="shared" si="10"/>
        <v>Scopus_668</v>
      </c>
      <c r="B669" t="s">
        <v>619</v>
      </c>
      <c r="C669" t="s">
        <v>4963</v>
      </c>
      <c r="D669" t="s">
        <v>3696</v>
      </c>
      <c r="E669" t="s">
        <v>3206</v>
      </c>
      <c r="F669">
        <v>2020</v>
      </c>
      <c r="G669">
        <v>7</v>
      </c>
      <c r="H669" t="s">
        <v>2625</v>
      </c>
    </row>
    <row r="670" spans="1:8" x14ac:dyDescent="0.3">
      <c r="A670" s="13" t="str">
        <f t="shared" si="10"/>
        <v>Scopus_669</v>
      </c>
      <c r="B670" t="s">
        <v>585</v>
      </c>
      <c r="C670" t="s">
        <v>4964</v>
      </c>
      <c r="D670" t="s">
        <v>3676</v>
      </c>
      <c r="E670" t="s">
        <v>3175</v>
      </c>
      <c r="F670">
        <v>2020</v>
      </c>
      <c r="G670">
        <v>22</v>
      </c>
      <c r="H670" t="s">
        <v>2590</v>
      </c>
    </row>
    <row r="671" spans="1:8" x14ac:dyDescent="0.3">
      <c r="A671" s="13" t="str">
        <f t="shared" si="10"/>
        <v>Scopus_670</v>
      </c>
      <c r="B671" t="s">
        <v>667</v>
      </c>
      <c r="C671" t="s">
        <v>4965</v>
      </c>
      <c r="D671" t="s">
        <v>3684</v>
      </c>
      <c r="E671" t="s">
        <v>3187</v>
      </c>
      <c r="F671">
        <v>2020</v>
      </c>
      <c r="G671">
        <v>5</v>
      </c>
      <c r="H671" t="s">
        <v>2602</v>
      </c>
    </row>
    <row r="672" spans="1:8" x14ac:dyDescent="0.3">
      <c r="A672" s="13" t="str">
        <f t="shared" si="10"/>
        <v>Scopus_671</v>
      </c>
      <c r="B672" t="s">
        <v>431</v>
      </c>
      <c r="C672" t="s">
        <v>4966</v>
      </c>
      <c r="D672" t="s">
        <v>3685</v>
      </c>
      <c r="E672" t="s">
        <v>3188</v>
      </c>
      <c r="F672">
        <v>2020</v>
      </c>
      <c r="G672">
        <v>20</v>
      </c>
      <c r="H672" t="s">
        <v>2603</v>
      </c>
    </row>
    <row r="673" spans="1:8" x14ac:dyDescent="0.3">
      <c r="A673" s="13" t="str">
        <f t="shared" si="10"/>
        <v>Scopus_672</v>
      </c>
      <c r="B673" t="s">
        <v>1934</v>
      </c>
      <c r="C673" t="s">
        <v>4967</v>
      </c>
      <c r="D673" t="s">
        <v>3677</v>
      </c>
      <c r="E673" t="s">
        <v>3176</v>
      </c>
      <c r="F673">
        <v>2020</v>
      </c>
      <c r="G673">
        <v>3</v>
      </c>
      <c r="H673" t="s">
        <v>2591</v>
      </c>
    </row>
    <row r="674" spans="1:8" x14ac:dyDescent="0.3">
      <c r="A674" s="13" t="str">
        <f t="shared" si="10"/>
        <v>Scopus_673</v>
      </c>
      <c r="B674" t="s">
        <v>627</v>
      </c>
      <c r="C674" t="s">
        <v>4968</v>
      </c>
      <c r="D674" t="s">
        <v>785</v>
      </c>
      <c r="E674" t="s">
        <v>3207</v>
      </c>
      <c r="F674">
        <v>2020</v>
      </c>
      <c r="G674">
        <v>7</v>
      </c>
      <c r="H674" t="s">
        <v>2626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1960-6B64-46AF-B5D8-C677DEB11749}">
  <sheetPr codeName="Sheet7"/>
  <dimension ref="A1:H406"/>
  <sheetViews>
    <sheetView topLeftCell="C396" workbookViewId="0">
      <selection activeCell="A2" sqref="A2:H406"/>
    </sheetView>
  </sheetViews>
  <sheetFormatPr defaultRowHeight="14.4" x14ac:dyDescent="0.3"/>
  <cols>
    <col min="1" max="1" width="11.33203125" customWidth="1"/>
    <col min="2" max="2" width="73.44140625" customWidth="1"/>
    <col min="3" max="3" width="24.5546875" customWidth="1"/>
    <col min="4" max="4" width="29.6640625" customWidth="1"/>
    <col min="5" max="5" width="60.33203125" style="7" customWidth="1"/>
    <col min="6" max="6" width="15.109375" style="7" customWidth="1"/>
    <col min="7" max="7" width="14.109375" customWidth="1"/>
    <col min="8" max="8" width="49.109375" customWidth="1"/>
  </cols>
  <sheetData>
    <row r="1" spans="1:8" x14ac:dyDescent="0.3">
      <c r="A1" t="s">
        <v>1221</v>
      </c>
      <c r="B1" t="s">
        <v>386</v>
      </c>
      <c r="C1" t="s">
        <v>8</v>
      </c>
      <c r="D1" t="s">
        <v>780</v>
      </c>
      <c r="E1" t="s">
        <v>816</v>
      </c>
      <c r="F1" s="8" t="s">
        <v>1194</v>
      </c>
      <c r="G1" s="8" t="s">
        <v>1220</v>
      </c>
      <c r="H1" t="s">
        <v>1686</v>
      </c>
    </row>
    <row r="2" spans="1:8" x14ac:dyDescent="0.3">
      <c r="A2" s="16" t="str">
        <f t="shared" ref="A2:A65" si="0">"WoS_" &amp; ROW()-1</f>
        <v>WoS_1</v>
      </c>
      <c r="B2" t="s">
        <v>387</v>
      </c>
      <c r="C2" t="s">
        <v>9</v>
      </c>
      <c r="E2" t="s">
        <v>817</v>
      </c>
      <c r="F2">
        <v>2023</v>
      </c>
      <c r="G2">
        <v>7</v>
      </c>
      <c r="H2" t="str">
        <f>HYPERLINK("http://dx.doi.org/10.3390/app13074136","http://dx.doi.org/10.3390/app13074136")</f>
        <v>http://dx.doi.org/10.3390/app13074136</v>
      </c>
    </row>
    <row r="3" spans="1:8" x14ac:dyDescent="0.3">
      <c r="A3" s="16" t="str">
        <f t="shared" si="0"/>
        <v>WoS_2</v>
      </c>
      <c r="B3" t="s">
        <v>388</v>
      </c>
      <c r="C3" t="s">
        <v>10</v>
      </c>
      <c r="E3" t="s">
        <v>818</v>
      </c>
      <c r="F3">
        <v>2024</v>
      </c>
      <c r="G3">
        <v>0</v>
      </c>
      <c r="H3" t="str">
        <f>HYPERLINK("http://dx.doi.org/10.3390/electronics13112158","http://dx.doi.org/10.3390/electronics13112158")</f>
        <v>http://dx.doi.org/10.3390/electronics13112158</v>
      </c>
    </row>
    <row r="4" spans="1:8" x14ac:dyDescent="0.3">
      <c r="A4" s="16" t="str">
        <f t="shared" si="0"/>
        <v>WoS_3</v>
      </c>
      <c r="B4" t="s">
        <v>390</v>
      </c>
      <c r="C4" t="s">
        <v>12</v>
      </c>
      <c r="E4" t="s">
        <v>820</v>
      </c>
      <c r="F4">
        <v>2024</v>
      </c>
      <c r="G4">
        <v>0</v>
      </c>
      <c r="H4" t="str">
        <f>HYPERLINK("http://dx.doi.org/10.1145/3632410.3632444","http://dx.doi.org/10.1145/3632410.3632444")</f>
        <v>http://dx.doi.org/10.1145/3632410.3632444</v>
      </c>
    </row>
    <row r="5" spans="1:8" x14ac:dyDescent="0.3">
      <c r="A5" s="16" t="str">
        <f t="shared" si="0"/>
        <v>WoS_4</v>
      </c>
      <c r="B5" t="s">
        <v>391</v>
      </c>
      <c r="C5" t="s">
        <v>13</v>
      </c>
      <c r="E5" t="s">
        <v>821</v>
      </c>
      <c r="F5">
        <v>2020</v>
      </c>
      <c r="G5">
        <v>18</v>
      </c>
      <c r="H5" t="str">
        <f>HYPERLINK("http://dx.doi.org/10.1007/978-3-030-59137-3_34","http://dx.doi.org/10.1007/978-3-030-59137-3_34")</f>
        <v>http://dx.doi.org/10.1007/978-3-030-59137-3_34</v>
      </c>
    </row>
    <row r="6" spans="1:8" x14ac:dyDescent="0.3">
      <c r="A6" s="16" t="str">
        <f t="shared" si="0"/>
        <v>WoS_5</v>
      </c>
      <c r="B6" t="s">
        <v>396</v>
      </c>
      <c r="C6" t="s">
        <v>18</v>
      </c>
      <c r="E6" t="s">
        <v>826</v>
      </c>
      <c r="F6">
        <v>2024</v>
      </c>
      <c r="G6">
        <v>1</v>
      </c>
      <c r="H6" t="str">
        <f>HYPERLINK("http://dx.doi.org/10.3390/s24010266","http://dx.doi.org/10.3390/s24010266")</f>
        <v>http://dx.doi.org/10.3390/s24010266</v>
      </c>
    </row>
    <row r="7" spans="1:8" x14ac:dyDescent="0.3">
      <c r="A7" s="16" t="str">
        <f t="shared" si="0"/>
        <v>WoS_6</v>
      </c>
      <c r="B7" t="s">
        <v>399</v>
      </c>
      <c r="C7" t="s">
        <v>21</v>
      </c>
      <c r="E7" t="s">
        <v>829</v>
      </c>
      <c r="F7">
        <v>2023</v>
      </c>
      <c r="G7">
        <v>3</v>
      </c>
      <c r="H7" t="str">
        <f>HYPERLINK("http://dx.doi.org/10.1007/978-3-031-34985-0_6","http://dx.doi.org/10.1007/978-3-031-34985-0_6")</f>
        <v>http://dx.doi.org/10.1007/978-3-031-34985-0_6</v>
      </c>
    </row>
    <row r="8" spans="1:8" x14ac:dyDescent="0.3">
      <c r="A8" s="16" t="str">
        <f t="shared" si="0"/>
        <v>WoS_7</v>
      </c>
      <c r="B8" t="s">
        <v>400</v>
      </c>
      <c r="C8" t="s">
        <v>22</v>
      </c>
      <c r="E8" t="s">
        <v>830</v>
      </c>
      <c r="F8">
        <v>2024</v>
      </c>
      <c r="G8">
        <v>2</v>
      </c>
      <c r="H8" t="str">
        <f>HYPERLINK("http://dx.doi.org/10.3390/s24010128","http://dx.doi.org/10.3390/s24010128")</f>
        <v>http://dx.doi.org/10.3390/s24010128</v>
      </c>
    </row>
    <row r="9" spans="1:8" x14ac:dyDescent="0.3">
      <c r="A9" s="16" t="str">
        <f t="shared" si="0"/>
        <v>WoS_8</v>
      </c>
      <c r="B9" t="s">
        <v>402</v>
      </c>
      <c r="C9" t="s">
        <v>24</v>
      </c>
      <c r="E9" t="s">
        <v>832</v>
      </c>
      <c r="F9">
        <v>2020</v>
      </c>
      <c r="G9">
        <v>2</v>
      </c>
      <c r="H9" t="s">
        <v>785</v>
      </c>
    </row>
    <row r="10" spans="1:8" x14ac:dyDescent="0.3">
      <c r="A10" s="16" t="str">
        <f t="shared" si="0"/>
        <v>WoS_9</v>
      </c>
      <c r="B10" t="s">
        <v>403</v>
      </c>
      <c r="C10" t="s">
        <v>25</v>
      </c>
      <c r="E10" t="s">
        <v>833</v>
      </c>
      <c r="F10">
        <v>2024</v>
      </c>
      <c r="G10">
        <v>0</v>
      </c>
      <c r="H10" t="str">
        <f>HYPERLINK("http://dx.doi.org/10.1145/3626232.3653255","http://dx.doi.org/10.1145/3626232.3653255")</f>
        <v>http://dx.doi.org/10.1145/3626232.3653255</v>
      </c>
    </row>
    <row r="11" spans="1:8" x14ac:dyDescent="0.3">
      <c r="A11" s="16" t="str">
        <f t="shared" si="0"/>
        <v>WoS_10</v>
      </c>
      <c r="B11" t="s">
        <v>404</v>
      </c>
      <c r="C11" t="s">
        <v>26</v>
      </c>
      <c r="E11" t="s">
        <v>834</v>
      </c>
      <c r="F11">
        <v>2023</v>
      </c>
      <c r="G11">
        <v>3</v>
      </c>
      <c r="H11" t="str">
        <f>HYPERLINK("http://dx.doi.org/10.1089/soro.2022.0188","http://dx.doi.org/10.1089/soro.2022.0188")</f>
        <v>http://dx.doi.org/10.1089/soro.2022.0188</v>
      </c>
    </row>
    <row r="12" spans="1:8" x14ac:dyDescent="0.3">
      <c r="A12" s="16" t="str">
        <f t="shared" si="0"/>
        <v>WoS_11</v>
      </c>
      <c r="B12" t="s">
        <v>1246</v>
      </c>
      <c r="C12" t="s">
        <v>4271</v>
      </c>
      <c r="E12" t="s">
        <v>1319</v>
      </c>
      <c r="F12">
        <v>2024</v>
      </c>
      <c r="G12">
        <v>0</v>
      </c>
      <c r="H12" t="str">
        <f>HYPERLINK("http://dx.doi.org/10.1109/ISIE54533.2024.10595733","http://dx.doi.org/10.1109/ISIE54533.2024.10595733")</f>
        <v>http://dx.doi.org/10.1109/ISIE54533.2024.10595733</v>
      </c>
    </row>
    <row r="13" spans="1:8" x14ac:dyDescent="0.3">
      <c r="A13" s="16" t="str">
        <f t="shared" si="0"/>
        <v>WoS_12</v>
      </c>
      <c r="B13" t="s">
        <v>1747</v>
      </c>
      <c r="C13" t="s">
        <v>4272</v>
      </c>
      <c r="E13" t="s">
        <v>4303</v>
      </c>
      <c r="F13">
        <v>2024</v>
      </c>
      <c r="G13">
        <v>0</v>
      </c>
      <c r="H13" t="s">
        <v>785</v>
      </c>
    </row>
    <row r="14" spans="1:8" x14ac:dyDescent="0.3">
      <c r="A14" s="16" t="str">
        <f t="shared" si="0"/>
        <v>WoS_13</v>
      </c>
      <c r="B14" t="s">
        <v>406</v>
      </c>
      <c r="C14" t="s">
        <v>28</v>
      </c>
      <c r="E14" t="s">
        <v>836</v>
      </c>
      <c r="F14">
        <v>2023</v>
      </c>
      <c r="G14">
        <v>1</v>
      </c>
      <c r="H14" t="str">
        <f>HYPERLINK("http://dx.doi.org/10.1109/QOMEX58391.2023.10178496","http://dx.doi.org/10.1109/QOMEX58391.2023.10178496")</f>
        <v>http://dx.doi.org/10.1109/QOMEX58391.2023.10178496</v>
      </c>
    </row>
    <row r="15" spans="1:8" x14ac:dyDescent="0.3">
      <c r="A15" s="16" t="str">
        <f t="shared" si="0"/>
        <v>WoS_14</v>
      </c>
      <c r="B15" t="s">
        <v>407</v>
      </c>
      <c r="C15" t="s">
        <v>29</v>
      </c>
      <c r="E15" t="s">
        <v>837</v>
      </c>
      <c r="F15">
        <v>2023</v>
      </c>
      <c r="G15">
        <v>2</v>
      </c>
      <c r="H15" t="str">
        <f>HYPERLINK("http://dx.doi.org/10.1186/s12859-023-05587-4","http://dx.doi.org/10.1186/s12859-023-05587-4")</f>
        <v>http://dx.doi.org/10.1186/s12859-023-05587-4</v>
      </c>
    </row>
    <row r="16" spans="1:8" x14ac:dyDescent="0.3">
      <c r="A16" s="16" t="str">
        <f t="shared" si="0"/>
        <v>WoS_15</v>
      </c>
      <c r="B16" t="s">
        <v>408</v>
      </c>
      <c r="C16" t="s">
        <v>30</v>
      </c>
      <c r="E16" t="s">
        <v>838</v>
      </c>
      <c r="F16">
        <v>2024</v>
      </c>
      <c r="G16">
        <v>3</v>
      </c>
      <c r="H16" t="str">
        <f>HYPERLINK("http://dx.doi.org/10.1109/TKDE.2023.3310909","http://dx.doi.org/10.1109/TKDE.2023.3310909")</f>
        <v>http://dx.doi.org/10.1109/TKDE.2023.3310909</v>
      </c>
    </row>
    <row r="17" spans="1:8" x14ac:dyDescent="0.3">
      <c r="A17" s="16" t="str">
        <f t="shared" si="0"/>
        <v>WoS_16</v>
      </c>
      <c r="B17" t="s">
        <v>409</v>
      </c>
      <c r="C17" t="s">
        <v>31</v>
      </c>
      <c r="E17" t="s">
        <v>839</v>
      </c>
      <c r="F17">
        <v>2021</v>
      </c>
      <c r="G17">
        <v>0</v>
      </c>
      <c r="H17" t="str">
        <f>HYPERLINK("http://dx.doi.org/10.1007/978-3-030-93736-2_24","http://dx.doi.org/10.1007/978-3-030-93736-2_24")</f>
        <v>http://dx.doi.org/10.1007/978-3-030-93736-2_24</v>
      </c>
    </row>
    <row r="18" spans="1:8" x14ac:dyDescent="0.3">
      <c r="A18" s="16" t="str">
        <f t="shared" si="0"/>
        <v>WoS_17</v>
      </c>
      <c r="B18" t="s">
        <v>410</v>
      </c>
      <c r="C18" t="s">
        <v>32</v>
      </c>
      <c r="E18" t="s">
        <v>840</v>
      </c>
      <c r="F18">
        <v>2022</v>
      </c>
      <c r="G18">
        <v>7</v>
      </c>
      <c r="H18" t="str">
        <f>HYPERLINK("http://dx.doi.org/10.32604/cmc.2022.020143","http://dx.doi.org/10.32604/cmc.2022.020143")</f>
        <v>http://dx.doi.org/10.32604/cmc.2022.020143</v>
      </c>
    </row>
    <row r="19" spans="1:8" x14ac:dyDescent="0.3">
      <c r="A19" s="16" t="str">
        <f t="shared" si="0"/>
        <v>WoS_18</v>
      </c>
      <c r="B19" t="s">
        <v>411</v>
      </c>
      <c r="C19" t="s">
        <v>33</v>
      </c>
      <c r="E19" t="s">
        <v>841</v>
      </c>
      <c r="F19">
        <v>2022</v>
      </c>
      <c r="G19">
        <v>0</v>
      </c>
      <c r="H19" t="str">
        <f>HYPERLINK("http://dx.doi.org/10.1109/DSAA54385.2022.10032385","http://dx.doi.org/10.1109/DSAA54385.2022.10032385")</f>
        <v>http://dx.doi.org/10.1109/DSAA54385.2022.10032385</v>
      </c>
    </row>
    <row r="20" spans="1:8" x14ac:dyDescent="0.3">
      <c r="A20" s="16" t="str">
        <f t="shared" si="0"/>
        <v>WoS_19</v>
      </c>
      <c r="B20" t="s">
        <v>412</v>
      </c>
      <c r="C20" t="s">
        <v>34</v>
      </c>
      <c r="E20" t="s">
        <v>842</v>
      </c>
      <c r="F20">
        <v>2024</v>
      </c>
      <c r="G20">
        <v>0</v>
      </c>
      <c r="H20" t="str">
        <f>HYPERLINK("http://dx.doi.org/10.1016/j.csbj.2024.07.005","http://dx.doi.org/10.1016/j.csbj.2024.07.005")</f>
        <v>http://dx.doi.org/10.1016/j.csbj.2024.07.005</v>
      </c>
    </row>
    <row r="21" spans="1:8" x14ac:dyDescent="0.3">
      <c r="A21" s="16" t="str">
        <f t="shared" si="0"/>
        <v>WoS_20</v>
      </c>
      <c r="B21" t="s">
        <v>413</v>
      </c>
      <c r="C21" t="s">
        <v>35</v>
      </c>
      <c r="E21" t="s">
        <v>843</v>
      </c>
      <c r="F21">
        <v>2024</v>
      </c>
      <c r="G21">
        <v>0</v>
      </c>
      <c r="H21" t="str">
        <f>HYPERLINK("http://dx.doi.org/10.1186/s12874-024-02257-8","http://dx.doi.org/10.1186/s12874-024-02257-8")</f>
        <v>http://dx.doi.org/10.1186/s12874-024-02257-8</v>
      </c>
    </row>
    <row r="22" spans="1:8" x14ac:dyDescent="0.3">
      <c r="A22" s="16" t="str">
        <f t="shared" si="0"/>
        <v>WoS_21</v>
      </c>
      <c r="B22" t="s">
        <v>415</v>
      </c>
      <c r="C22" t="s">
        <v>37</v>
      </c>
      <c r="E22" t="s">
        <v>845</v>
      </c>
      <c r="F22">
        <v>2023</v>
      </c>
      <c r="G22">
        <v>0</v>
      </c>
      <c r="H22" t="str">
        <f>HYPERLINK("http://dx.doi.org/10.1109/TNSRE.2023.3283045","http://dx.doi.org/10.1109/TNSRE.2023.3283045")</f>
        <v>http://dx.doi.org/10.1109/TNSRE.2023.3283045</v>
      </c>
    </row>
    <row r="23" spans="1:8" x14ac:dyDescent="0.3">
      <c r="A23" s="16" t="str">
        <f t="shared" si="0"/>
        <v>WoS_22</v>
      </c>
      <c r="B23" t="s">
        <v>397</v>
      </c>
      <c r="C23" t="s">
        <v>19</v>
      </c>
      <c r="E23" t="s">
        <v>827</v>
      </c>
      <c r="F23">
        <v>2024</v>
      </c>
      <c r="G23">
        <v>2</v>
      </c>
      <c r="H23" t="str">
        <f>HYPERLINK("http://dx.doi.org/10.1016/j.compbiomed.2023.107749","http://dx.doi.org/10.1016/j.compbiomed.2023.107749")</f>
        <v>http://dx.doi.org/10.1016/j.compbiomed.2023.107749</v>
      </c>
    </row>
    <row r="24" spans="1:8" x14ac:dyDescent="0.3">
      <c r="A24" s="16" t="str">
        <f t="shared" si="0"/>
        <v>WoS_23</v>
      </c>
      <c r="B24" t="s">
        <v>1691</v>
      </c>
      <c r="C24" t="s">
        <v>4273</v>
      </c>
      <c r="E24" t="s">
        <v>4304</v>
      </c>
      <c r="F24">
        <v>2024</v>
      </c>
      <c r="G24">
        <v>0</v>
      </c>
      <c r="H24" t="str">
        <f>HYPERLINK("http://dx.doi.org/10.1145/3666006","http://dx.doi.org/10.1145/3666006")</f>
        <v>http://dx.doi.org/10.1145/3666006</v>
      </c>
    </row>
    <row r="25" spans="1:8" x14ac:dyDescent="0.3">
      <c r="A25" s="16" t="str">
        <f t="shared" si="0"/>
        <v>WoS_24</v>
      </c>
      <c r="B25" t="s">
        <v>416</v>
      </c>
      <c r="C25" t="s">
        <v>38</v>
      </c>
      <c r="E25" t="s">
        <v>785</v>
      </c>
      <c r="F25">
        <v>2023</v>
      </c>
      <c r="G25">
        <v>0</v>
      </c>
      <c r="H25" t="s">
        <v>785</v>
      </c>
    </row>
    <row r="26" spans="1:8" x14ac:dyDescent="0.3">
      <c r="A26" s="16" t="str">
        <f t="shared" si="0"/>
        <v>WoS_25</v>
      </c>
      <c r="B26" t="s">
        <v>434</v>
      </c>
      <c r="C26" t="s">
        <v>51</v>
      </c>
      <c r="E26" t="s">
        <v>858</v>
      </c>
      <c r="F26">
        <v>2021</v>
      </c>
      <c r="G26">
        <v>9</v>
      </c>
      <c r="H26" t="str">
        <f>HYPERLINK("http://dx.doi.org/10.1145/3427921.3450257","http://dx.doi.org/10.1145/3427921.3450257")</f>
        <v>http://dx.doi.org/10.1145/3427921.3450257</v>
      </c>
    </row>
    <row r="27" spans="1:8" x14ac:dyDescent="0.3">
      <c r="A27" s="16" t="str">
        <f t="shared" si="0"/>
        <v>WoS_26</v>
      </c>
      <c r="B27" t="s">
        <v>389</v>
      </c>
      <c r="C27" t="s">
        <v>11</v>
      </c>
      <c r="E27" t="s">
        <v>819</v>
      </c>
      <c r="F27">
        <v>2022</v>
      </c>
      <c r="G27">
        <v>3</v>
      </c>
      <c r="H27" t="str">
        <f>HYPERLINK("http://dx.doi.org/10.1007/978-3-031-07689-3_18","http://dx.doi.org/10.1007/978-3-031-07689-3_18")</f>
        <v>http://dx.doi.org/10.1007/978-3-031-07689-3_18</v>
      </c>
    </row>
    <row r="28" spans="1:8" x14ac:dyDescent="0.3">
      <c r="A28" s="16" t="str">
        <f t="shared" si="0"/>
        <v>WoS_27</v>
      </c>
      <c r="B28" t="s">
        <v>418</v>
      </c>
      <c r="C28" t="s">
        <v>39</v>
      </c>
      <c r="E28" t="s">
        <v>846</v>
      </c>
      <c r="F28">
        <v>2020</v>
      </c>
      <c r="G28">
        <v>1</v>
      </c>
      <c r="H28" t="str">
        <f>HYPERLINK("http://dx.doi.org/10.1103/PhysRevE.102.012112","http://dx.doi.org/10.1103/PhysRevE.102.012112")</f>
        <v>http://dx.doi.org/10.1103/PhysRevE.102.012112</v>
      </c>
    </row>
    <row r="29" spans="1:8" x14ac:dyDescent="0.3">
      <c r="A29" s="16" t="str">
        <f t="shared" si="0"/>
        <v>WoS_28</v>
      </c>
      <c r="B29" t="s">
        <v>439</v>
      </c>
      <c r="C29" t="s">
        <v>56</v>
      </c>
      <c r="E29" t="s">
        <v>863</v>
      </c>
      <c r="F29">
        <v>2023</v>
      </c>
      <c r="G29">
        <v>0</v>
      </c>
      <c r="H29" t="s">
        <v>785</v>
      </c>
    </row>
    <row r="30" spans="1:8" x14ac:dyDescent="0.3">
      <c r="A30" s="16" t="str">
        <f t="shared" si="0"/>
        <v>WoS_29</v>
      </c>
      <c r="B30" t="s">
        <v>4297</v>
      </c>
      <c r="C30" t="s">
        <v>4274</v>
      </c>
      <c r="E30" t="s">
        <v>4305</v>
      </c>
      <c r="F30">
        <v>2023</v>
      </c>
      <c r="G30">
        <v>1</v>
      </c>
      <c r="H30" t="str">
        <f>HYPERLINK("http://dx.doi.org/10.1016/j.simpa.2023.100468","http://dx.doi.org/10.1016/j.simpa.2023.100468")</f>
        <v>http://dx.doi.org/10.1016/j.simpa.2023.100468</v>
      </c>
    </row>
    <row r="31" spans="1:8" x14ac:dyDescent="0.3">
      <c r="A31" s="16" t="str">
        <f t="shared" si="0"/>
        <v>WoS_30</v>
      </c>
      <c r="B31" t="s">
        <v>447</v>
      </c>
      <c r="C31" t="s">
        <v>63</v>
      </c>
      <c r="E31" t="s">
        <v>870</v>
      </c>
      <c r="F31">
        <v>2021</v>
      </c>
      <c r="G31">
        <v>1</v>
      </c>
      <c r="H31" t="str">
        <f>HYPERLINK("http://dx.doi.org/10.1155/2021/7877590","http://dx.doi.org/10.1155/2021/7877590")</f>
        <v>http://dx.doi.org/10.1155/2021/7877590</v>
      </c>
    </row>
    <row r="32" spans="1:8" x14ac:dyDescent="0.3">
      <c r="A32" s="16" t="str">
        <f t="shared" si="0"/>
        <v>WoS_31</v>
      </c>
      <c r="B32" t="s">
        <v>433</v>
      </c>
      <c r="C32" t="s">
        <v>50</v>
      </c>
      <c r="E32" t="s">
        <v>857</v>
      </c>
      <c r="F32">
        <v>2023</v>
      </c>
      <c r="G32">
        <v>0</v>
      </c>
      <c r="H32" t="str">
        <f>HYPERLINK("http://dx.doi.org/10.1371/journal.pone.0295803","http://dx.doi.org/10.1371/journal.pone.0295803")</f>
        <v>http://dx.doi.org/10.1371/journal.pone.0295803</v>
      </c>
    </row>
    <row r="33" spans="1:8" x14ac:dyDescent="0.3">
      <c r="A33" s="16" t="str">
        <f t="shared" si="0"/>
        <v>WoS_32</v>
      </c>
      <c r="B33" t="s">
        <v>393</v>
      </c>
      <c r="C33" t="s">
        <v>15</v>
      </c>
      <c r="E33" t="s">
        <v>823</v>
      </c>
      <c r="F33">
        <v>2024</v>
      </c>
      <c r="G33">
        <v>0</v>
      </c>
      <c r="H33" t="str">
        <f>HYPERLINK("http://dx.doi.org/10.1186/s40537-024-00924-7","http://dx.doi.org/10.1186/s40537-024-00924-7")</f>
        <v>http://dx.doi.org/10.1186/s40537-024-00924-7</v>
      </c>
    </row>
    <row r="34" spans="1:8" x14ac:dyDescent="0.3">
      <c r="A34" s="16" t="str">
        <f t="shared" si="0"/>
        <v>WoS_33</v>
      </c>
      <c r="B34" t="s">
        <v>419</v>
      </c>
      <c r="C34" t="s">
        <v>40</v>
      </c>
      <c r="E34" t="s">
        <v>847</v>
      </c>
      <c r="F34">
        <v>2022</v>
      </c>
      <c r="G34">
        <v>0</v>
      </c>
      <c r="H34" t="s">
        <v>785</v>
      </c>
    </row>
    <row r="35" spans="1:8" x14ac:dyDescent="0.3">
      <c r="A35" s="16" t="str">
        <f t="shared" si="0"/>
        <v>WoS_34</v>
      </c>
      <c r="B35" t="s">
        <v>420</v>
      </c>
      <c r="C35" t="s">
        <v>41</v>
      </c>
      <c r="E35" t="s">
        <v>848</v>
      </c>
      <c r="F35">
        <v>2020</v>
      </c>
      <c r="G35">
        <v>2</v>
      </c>
      <c r="H35" t="s">
        <v>785</v>
      </c>
    </row>
    <row r="36" spans="1:8" x14ac:dyDescent="0.3">
      <c r="A36" s="16" t="str">
        <f t="shared" si="0"/>
        <v>WoS_35</v>
      </c>
      <c r="B36" t="s">
        <v>421</v>
      </c>
      <c r="C36" t="s">
        <v>42</v>
      </c>
      <c r="E36" t="s">
        <v>849</v>
      </c>
      <c r="F36">
        <v>2023</v>
      </c>
      <c r="G36">
        <v>0</v>
      </c>
      <c r="H36" t="str">
        <f>HYPERLINK("http://dx.doi.org/10.3390/e25050781","http://dx.doi.org/10.3390/e25050781")</f>
        <v>http://dx.doi.org/10.3390/e25050781</v>
      </c>
    </row>
    <row r="37" spans="1:8" x14ac:dyDescent="0.3">
      <c r="A37" s="16" t="str">
        <f t="shared" si="0"/>
        <v>WoS_36</v>
      </c>
      <c r="B37" t="s">
        <v>423</v>
      </c>
      <c r="C37" t="s">
        <v>43</v>
      </c>
      <c r="E37" t="s">
        <v>850</v>
      </c>
      <c r="F37">
        <v>2023</v>
      </c>
      <c r="G37">
        <v>0</v>
      </c>
      <c r="H37" t="str">
        <f>HYPERLINK("http://dx.doi.org/10.3390/math11204350","http://dx.doi.org/10.3390/math11204350")</f>
        <v>http://dx.doi.org/10.3390/math11204350</v>
      </c>
    </row>
    <row r="38" spans="1:8" x14ac:dyDescent="0.3">
      <c r="A38" s="16" t="str">
        <f t="shared" si="0"/>
        <v>WoS_37</v>
      </c>
      <c r="B38" t="s">
        <v>424</v>
      </c>
      <c r="C38" t="s">
        <v>44</v>
      </c>
      <c r="E38" t="s">
        <v>851</v>
      </c>
      <c r="F38">
        <v>2023</v>
      </c>
      <c r="G38">
        <v>0</v>
      </c>
      <c r="H38" t="str">
        <f>HYPERLINK("http://dx.doi.org/10.1007/978-981-99-8565-4_35","http://dx.doi.org/10.1007/978-981-99-8565-4_35")</f>
        <v>http://dx.doi.org/10.1007/978-981-99-8565-4_35</v>
      </c>
    </row>
    <row r="39" spans="1:8" x14ac:dyDescent="0.3">
      <c r="A39" s="16" t="str">
        <f t="shared" si="0"/>
        <v>WoS_38</v>
      </c>
      <c r="B39" t="s">
        <v>1731</v>
      </c>
      <c r="C39" t="s">
        <v>4275</v>
      </c>
      <c r="E39" t="s">
        <v>4306</v>
      </c>
      <c r="F39">
        <v>2024</v>
      </c>
      <c r="G39">
        <v>0</v>
      </c>
      <c r="H39" t="str">
        <f>HYPERLINK("http://dx.doi.org/10.1103/PhysRevResearch.6.013111","http://dx.doi.org/10.1103/PhysRevResearch.6.013111")</f>
        <v>http://dx.doi.org/10.1103/PhysRevResearch.6.013111</v>
      </c>
    </row>
    <row r="40" spans="1:8" x14ac:dyDescent="0.3">
      <c r="A40" s="16" t="str">
        <f t="shared" si="0"/>
        <v>WoS_39</v>
      </c>
      <c r="B40" t="s">
        <v>425</v>
      </c>
      <c r="C40" t="s">
        <v>45</v>
      </c>
      <c r="E40" t="s">
        <v>852</v>
      </c>
      <c r="F40">
        <v>2022</v>
      </c>
      <c r="G40">
        <v>21</v>
      </c>
      <c r="H40" t="str">
        <f>HYPERLINK("http://dx.doi.org/10.1109/TKDE.2020.3003420","http://dx.doi.org/10.1109/TKDE.2020.3003420")</f>
        <v>http://dx.doi.org/10.1109/TKDE.2020.3003420</v>
      </c>
    </row>
    <row r="41" spans="1:8" x14ac:dyDescent="0.3">
      <c r="A41" s="16" t="str">
        <f t="shared" si="0"/>
        <v>WoS_40</v>
      </c>
      <c r="B41" t="s">
        <v>426</v>
      </c>
      <c r="C41" t="s">
        <v>46</v>
      </c>
      <c r="E41" t="s">
        <v>853</v>
      </c>
      <c r="F41">
        <v>2021</v>
      </c>
      <c r="G41">
        <v>0</v>
      </c>
      <c r="H41" t="str">
        <f>HYPERLINK("http://dx.doi.org/10.1016/j.procs.2021.10.029","http://dx.doi.org/10.1016/j.procs.2021.10.029")</f>
        <v>http://dx.doi.org/10.1016/j.procs.2021.10.029</v>
      </c>
    </row>
    <row r="42" spans="1:8" x14ac:dyDescent="0.3">
      <c r="A42" s="16" t="str">
        <f t="shared" si="0"/>
        <v>WoS_41</v>
      </c>
      <c r="B42" t="s">
        <v>427</v>
      </c>
      <c r="C42" t="s">
        <v>47</v>
      </c>
      <c r="E42" t="s">
        <v>854</v>
      </c>
      <c r="F42">
        <v>2022</v>
      </c>
      <c r="G42">
        <v>1</v>
      </c>
      <c r="H42" t="str">
        <f>HYPERLINK("http://dx.doi.org/10.1109/ETFA52439.2022.9921598","http://dx.doi.org/10.1109/ETFA52439.2022.9921598")</f>
        <v>http://dx.doi.org/10.1109/ETFA52439.2022.9921598</v>
      </c>
    </row>
    <row r="43" spans="1:8" x14ac:dyDescent="0.3">
      <c r="A43" s="16" t="str">
        <f t="shared" si="0"/>
        <v>WoS_42</v>
      </c>
      <c r="B43" t="s">
        <v>430</v>
      </c>
      <c r="C43" t="s">
        <v>48</v>
      </c>
      <c r="E43" t="s">
        <v>855</v>
      </c>
      <c r="F43">
        <v>2023</v>
      </c>
      <c r="G43">
        <v>6</v>
      </c>
      <c r="H43" t="str">
        <f>HYPERLINK("http://dx.doi.org/10.1029/2022JB024930","http://dx.doi.org/10.1029/2022JB024930")</f>
        <v>http://dx.doi.org/10.1029/2022JB024930</v>
      </c>
    </row>
    <row r="44" spans="1:8" x14ac:dyDescent="0.3">
      <c r="A44" s="16" t="str">
        <f t="shared" si="0"/>
        <v>WoS_43</v>
      </c>
      <c r="B44" t="s">
        <v>467</v>
      </c>
      <c r="C44" t="s">
        <v>83</v>
      </c>
      <c r="E44" t="s">
        <v>890</v>
      </c>
      <c r="F44">
        <v>2024</v>
      </c>
      <c r="G44">
        <v>0</v>
      </c>
      <c r="H44" t="str">
        <f>HYPERLINK("http://dx.doi.org/10.1038/s41598-024-69812-7","http://dx.doi.org/10.1038/s41598-024-69812-7")</f>
        <v>http://dx.doi.org/10.1038/s41598-024-69812-7</v>
      </c>
    </row>
    <row r="45" spans="1:8" x14ac:dyDescent="0.3">
      <c r="A45" s="16" t="str">
        <f t="shared" si="0"/>
        <v>WoS_44</v>
      </c>
      <c r="B45" t="s">
        <v>536</v>
      </c>
      <c r="C45" t="s">
        <v>149</v>
      </c>
      <c r="E45" t="s">
        <v>956</v>
      </c>
      <c r="F45">
        <v>2021</v>
      </c>
      <c r="G45">
        <v>1</v>
      </c>
      <c r="H45" t="s">
        <v>785</v>
      </c>
    </row>
    <row r="46" spans="1:8" x14ac:dyDescent="0.3">
      <c r="A46" s="16" t="str">
        <f t="shared" si="0"/>
        <v>WoS_45</v>
      </c>
      <c r="B46" t="s">
        <v>432</v>
      </c>
      <c r="C46" t="s">
        <v>49</v>
      </c>
      <c r="E46" t="s">
        <v>856</v>
      </c>
      <c r="F46">
        <v>2021</v>
      </c>
      <c r="G46">
        <v>1</v>
      </c>
      <c r="H46" t="str">
        <f>HYPERLINK("http://dx.doi.org/10.1109/ICIT46573.2021.9453485","http://dx.doi.org/10.1109/ICIT46573.2021.9453485")</f>
        <v>http://dx.doi.org/10.1109/ICIT46573.2021.9453485</v>
      </c>
    </row>
    <row r="47" spans="1:8" x14ac:dyDescent="0.3">
      <c r="A47" s="16" t="str">
        <f t="shared" si="0"/>
        <v>WoS_46</v>
      </c>
      <c r="B47" t="s">
        <v>435</v>
      </c>
      <c r="C47" t="s">
        <v>52</v>
      </c>
      <c r="E47" t="s">
        <v>859</v>
      </c>
      <c r="F47">
        <v>2023</v>
      </c>
      <c r="G47">
        <v>0</v>
      </c>
      <c r="H47" t="str">
        <f>HYPERLINK("http://dx.doi.org/10.1007/978-3-031-49011-8_43","http://dx.doi.org/10.1007/978-3-031-49011-8_43")</f>
        <v>http://dx.doi.org/10.1007/978-3-031-49011-8_43</v>
      </c>
    </row>
    <row r="48" spans="1:8" x14ac:dyDescent="0.3">
      <c r="A48" s="16" t="str">
        <f t="shared" si="0"/>
        <v>WoS_47</v>
      </c>
      <c r="B48" t="s">
        <v>436</v>
      </c>
      <c r="C48" t="s">
        <v>53</v>
      </c>
      <c r="E48" t="s">
        <v>860</v>
      </c>
      <c r="F48">
        <v>2022</v>
      </c>
      <c r="G48">
        <v>1</v>
      </c>
      <c r="H48" t="str">
        <f>HYPERLINK("http://dx.doi.org/10.1587/transinf.2021EDL8113","http://dx.doi.org/10.1587/transinf.2021EDL8113")</f>
        <v>http://dx.doi.org/10.1587/transinf.2021EDL8113</v>
      </c>
    </row>
    <row r="49" spans="1:8" x14ac:dyDescent="0.3">
      <c r="A49" s="16" t="str">
        <f t="shared" si="0"/>
        <v>WoS_48</v>
      </c>
      <c r="B49" t="s">
        <v>437</v>
      </c>
      <c r="C49" t="s">
        <v>54</v>
      </c>
      <c r="E49" t="s">
        <v>861</v>
      </c>
      <c r="F49">
        <v>2024</v>
      </c>
      <c r="G49">
        <v>0</v>
      </c>
      <c r="H49" t="str">
        <f>HYPERLINK("http://dx.doi.org/10.1111/gwat.13403","http://dx.doi.org/10.1111/gwat.13403")</f>
        <v>http://dx.doi.org/10.1111/gwat.13403</v>
      </c>
    </row>
    <row r="50" spans="1:8" x14ac:dyDescent="0.3">
      <c r="A50" s="16" t="str">
        <f t="shared" si="0"/>
        <v>WoS_49</v>
      </c>
      <c r="B50" t="s">
        <v>401</v>
      </c>
      <c r="C50" t="s">
        <v>23</v>
      </c>
      <c r="E50" t="s">
        <v>831</v>
      </c>
      <c r="F50">
        <v>2021</v>
      </c>
      <c r="G50">
        <v>16</v>
      </c>
      <c r="H50" t="str">
        <f>HYPERLINK("http://dx.doi.org/10.1109/TIM.2021.3077049","http://dx.doi.org/10.1109/TIM.2021.3077049")</f>
        <v>http://dx.doi.org/10.1109/TIM.2021.3077049</v>
      </c>
    </row>
    <row r="51" spans="1:8" x14ac:dyDescent="0.3">
      <c r="A51" s="16" t="str">
        <f t="shared" si="0"/>
        <v>WoS_50</v>
      </c>
      <c r="B51" t="s">
        <v>438</v>
      </c>
      <c r="C51" t="s">
        <v>55</v>
      </c>
      <c r="E51" t="s">
        <v>862</v>
      </c>
      <c r="F51">
        <v>2021</v>
      </c>
      <c r="G51">
        <v>15</v>
      </c>
      <c r="H51" t="str">
        <f>HYPERLINK("http://dx.doi.org/10.1109/ICDM51629.2021.00058","http://dx.doi.org/10.1109/ICDM51629.2021.00058")</f>
        <v>http://dx.doi.org/10.1109/ICDM51629.2021.00058</v>
      </c>
    </row>
    <row r="52" spans="1:8" x14ac:dyDescent="0.3">
      <c r="A52" s="16" t="str">
        <f t="shared" si="0"/>
        <v>WoS_51</v>
      </c>
      <c r="B52" t="s">
        <v>491</v>
      </c>
      <c r="C52" t="s">
        <v>106</v>
      </c>
      <c r="E52" t="s">
        <v>913</v>
      </c>
      <c r="F52">
        <v>2020</v>
      </c>
      <c r="G52">
        <v>4</v>
      </c>
      <c r="H52" t="str">
        <f>HYPERLINK("http://dx.doi.org/10.1109/IGARSS39084.2020.9323670","http://dx.doi.org/10.1109/IGARSS39084.2020.9323670")</f>
        <v>http://dx.doi.org/10.1109/IGARSS39084.2020.9323670</v>
      </c>
    </row>
    <row r="53" spans="1:8" x14ac:dyDescent="0.3">
      <c r="A53" s="16" t="str">
        <f t="shared" si="0"/>
        <v>WoS_52</v>
      </c>
      <c r="B53" t="s">
        <v>440</v>
      </c>
      <c r="C53" t="s">
        <v>57</v>
      </c>
      <c r="E53" t="s">
        <v>864</v>
      </c>
      <c r="F53">
        <v>2024</v>
      </c>
      <c r="G53">
        <v>0</v>
      </c>
      <c r="H53" t="str">
        <f>HYPERLINK("http://dx.doi.org/10.1109/ACCESS.2024.3429529","http://dx.doi.org/10.1109/ACCESS.2024.3429529")</f>
        <v>http://dx.doi.org/10.1109/ACCESS.2024.3429529</v>
      </c>
    </row>
    <row r="54" spans="1:8" x14ac:dyDescent="0.3">
      <c r="A54" s="16" t="str">
        <f t="shared" si="0"/>
        <v>WoS_53</v>
      </c>
      <c r="B54" t="s">
        <v>1787</v>
      </c>
      <c r="C54" t="s">
        <v>4276</v>
      </c>
      <c r="E54" t="s">
        <v>4307</v>
      </c>
      <c r="F54">
        <v>2023</v>
      </c>
      <c r="G54">
        <v>1</v>
      </c>
      <c r="H54" t="str">
        <f>HYPERLINK("http://dx.doi.org/10.12720/jait.14.6.1372-1381","http://dx.doi.org/10.12720/jait.14.6.1372-1381")</f>
        <v>http://dx.doi.org/10.12720/jait.14.6.1372-1381</v>
      </c>
    </row>
    <row r="55" spans="1:8" x14ac:dyDescent="0.3">
      <c r="A55" s="16" t="str">
        <f t="shared" si="0"/>
        <v>WoS_54</v>
      </c>
      <c r="B55" t="s">
        <v>441</v>
      </c>
      <c r="C55" t="s">
        <v>58</v>
      </c>
      <c r="E55" t="s">
        <v>865</v>
      </c>
      <c r="F55">
        <v>2023</v>
      </c>
      <c r="G55">
        <v>0</v>
      </c>
      <c r="H55" t="str">
        <f>HYPERLINK("http://dx.doi.org/10.1145/3594778.3594881","http://dx.doi.org/10.1145/3594778.3594881")</f>
        <v>http://dx.doi.org/10.1145/3594778.3594881</v>
      </c>
    </row>
    <row r="56" spans="1:8" x14ac:dyDescent="0.3">
      <c r="A56" s="16" t="str">
        <f t="shared" si="0"/>
        <v>WoS_55</v>
      </c>
      <c r="B56" t="s">
        <v>442</v>
      </c>
      <c r="C56" t="s">
        <v>59</v>
      </c>
      <c r="E56" t="s">
        <v>866</v>
      </c>
      <c r="F56">
        <v>2021</v>
      </c>
      <c r="G56">
        <v>10</v>
      </c>
      <c r="H56" t="str">
        <f>HYPERLINK("http://dx.doi.org/10.1007/978-3-030-80126-7_36","http://dx.doi.org/10.1007/978-3-030-80126-7_36")</f>
        <v>http://dx.doi.org/10.1007/978-3-030-80126-7_36</v>
      </c>
    </row>
    <row r="57" spans="1:8" x14ac:dyDescent="0.3">
      <c r="A57" s="16" t="str">
        <f t="shared" si="0"/>
        <v>WoS_56</v>
      </c>
      <c r="B57" t="s">
        <v>562</v>
      </c>
      <c r="C57" t="s">
        <v>174</v>
      </c>
      <c r="E57" t="s">
        <v>982</v>
      </c>
      <c r="F57">
        <v>2022</v>
      </c>
      <c r="G57">
        <v>3</v>
      </c>
      <c r="H57" t="str">
        <f>HYPERLINK("http://dx.doi.org/10.1145/3477314.3507300","http://dx.doi.org/10.1145/3477314.3507300")</f>
        <v>http://dx.doi.org/10.1145/3477314.3507300</v>
      </c>
    </row>
    <row r="58" spans="1:8" x14ac:dyDescent="0.3">
      <c r="A58" s="16" t="str">
        <f t="shared" si="0"/>
        <v>WoS_57</v>
      </c>
      <c r="B58" t="s">
        <v>444</v>
      </c>
      <c r="C58" t="s">
        <v>60</v>
      </c>
      <c r="E58" t="s">
        <v>867</v>
      </c>
      <c r="F58">
        <v>2021</v>
      </c>
      <c r="G58">
        <v>108</v>
      </c>
      <c r="H58" t="str">
        <f>HYPERLINK("http://dx.doi.org/10.1109/TNNLS.2020.2980749","http://dx.doi.org/10.1109/TNNLS.2020.2980749")</f>
        <v>http://dx.doi.org/10.1109/TNNLS.2020.2980749</v>
      </c>
    </row>
    <row r="59" spans="1:8" x14ac:dyDescent="0.3">
      <c r="A59" s="16" t="str">
        <f t="shared" si="0"/>
        <v>WoS_58</v>
      </c>
      <c r="B59" t="s">
        <v>445</v>
      </c>
      <c r="C59" t="s">
        <v>61</v>
      </c>
      <c r="E59" t="s">
        <v>868</v>
      </c>
      <c r="F59">
        <v>2022</v>
      </c>
      <c r="G59">
        <v>3</v>
      </c>
      <c r="H59" t="str">
        <f>HYPERLINK("http://dx.doi.org/10.1016/j.neucom.2022.04.097","http://dx.doi.org/10.1016/j.neucom.2022.04.097")</f>
        <v>http://dx.doi.org/10.1016/j.neucom.2022.04.097</v>
      </c>
    </row>
    <row r="60" spans="1:8" x14ac:dyDescent="0.3">
      <c r="A60" s="16" t="str">
        <f t="shared" si="0"/>
        <v>WoS_59</v>
      </c>
      <c r="B60" t="s">
        <v>398</v>
      </c>
      <c r="C60" t="s">
        <v>20</v>
      </c>
      <c r="E60" t="s">
        <v>828</v>
      </c>
      <c r="F60">
        <v>2024</v>
      </c>
      <c r="G60">
        <v>1</v>
      </c>
      <c r="H60" t="str">
        <f>HYPERLINK("http://dx.doi.org/10.1186/s12911-024-02427-0","http://dx.doi.org/10.1186/s12911-024-02427-0")</f>
        <v>http://dx.doi.org/10.1186/s12911-024-02427-0</v>
      </c>
    </row>
    <row r="61" spans="1:8" x14ac:dyDescent="0.3">
      <c r="A61" s="16" t="str">
        <f t="shared" si="0"/>
        <v>WoS_60</v>
      </c>
      <c r="B61" t="s">
        <v>446</v>
      </c>
      <c r="C61" t="s">
        <v>62</v>
      </c>
      <c r="E61" t="s">
        <v>869</v>
      </c>
      <c r="F61">
        <v>2023</v>
      </c>
      <c r="G61">
        <v>7</v>
      </c>
      <c r="H61" t="str">
        <f>HYPERLINK("http://dx.doi.org/10.1109/TGRS.2023.3243900","http://dx.doi.org/10.1109/TGRS.2023.3243900")</f>
        <v>http://dx.doi.org/10.1109/TGRS.2023.3243900</v>
      </c>
    </row>
    <row r="62" spans="1:8" x14ac:dyDescent="0.3">
      <c r="A62" s="16" t="str">
        <f t="shared" si="0"/>
        <v>WoS_61</v>
      </c>
      <c r="B62" t="s">
        <v>4298</v>
      </c>
      <c r="C62" t="s">
        <v>4277</v>
      </c>
      <c r="E62" t="s">
        <v>4308</v>
      </c>
      <c r="F62">
        <v>2023</v>
      </c>
      <c r="G62">
        <v>0</v>
      </c>
      <c r="H62" t="str">
        <f>HYPERLINK("http://dx.doi.org/10.5351/KJAS.2023.36.4.279","http://dx.doi.org/10.5351/KJAS.2023.36.4.279")</f>
        <v>http://dx.doi.org/10.5351/KJAS.2023.36.4.279</v>
      </c>
    </row>
    <row r="63" spans="1:8" x14ac:dyDescent="0.3">
      <c r="A63" s="16" t="str">
        <f t="shared" si="0"/>
        <v>WoS_62</v>
      </c>
      <c r="B63" t="s">
        <v>448</v>
      </c>
      <c r="C63" t="s">
        <v>64</v>
      </c>
      <c r="E63" t="s">
        <v>871</v>
      </c>
      <c r="F63">
        <v>2022</v>
      </c>
      <c r="G63">
        <v>1</v>
      </c>
      <c r="H63" t="str">
        <f>HYPERLINK("http://dx.doi.org/10.1145/3533271.3561772","http://dx.doi.org/10.1145/3533271.3561772")</f>
        <v>http://dx.doi.org/10.1145/3533271.3561772</v>
      </c>
    </row>
    <row r="64" spans="1:8" x14ac:dyDescent="0.3">
      <c r="A64" s="16" t="str">
        <f t="shared" si="0"/>
        <v>WoS_63</v>
      </c>
      <c r="B64" t="s">
        <v>392</v>
      </c>
      <c r="C64" t="s">
        <v>14</v>
      </c>
      <c r="E64" t="s">
        <v>822</v>
      </c>
      <c r="F64">
        <v>2024</v>
      </c>
      <c r="G64">
        <v>1</v>
      </c>
      <c r="H64" t="str">
        <f>HYPERLINK("http://dx.doi.org/10.1016/j.knosys.2023.111131","http://dx.doi.org/10.1016/j.knosys.2023.111131")</f>
        <v>http://dx.doi.org/10.1016/j.knosys.2023.111131</v>
      </c>
    </row>
    <row r="65" spans="1:8" x14ac:dyDescent="0.3">
      <c r="A65" s="16" t="str">
        <f t="shared" si="0"/>
        <v>WoS_64</v>
      </c>
      <c r="B65" t="s">
        <v>449</v>
      </c>
      <c r="C65" t="s">
        <v>65</v>
      </c>
      <c r="E65" t="s">
        <v>872</v>
      </c>
      <c r="F65">
        <v>2024</v>
      </c>
      <c r="G65">
        <v>0</v>
      </c>
      <c r="H65" t="str">
        <f>HYPERLINK("http://dx.doi.org/10.3390/w16070949","http://dx.doi.org/10.3390/w16070949")</f>
        <v>http://dx.doi.org/10.3390/w16070949</v>
      </c>
    </row>
    <row r="66" spans="1:8" x14ac:dyDescent="0.3">
      <c r="A66" s="16" t="str">
        <f t="shared" ref="A66:A129" si="1">"WoS_" &amp; ROW()-1</f>
        <v>WoS_65</v>
      </c>
      <c r="B66" t="s">
        <v>450</v>
      </c>
      <c r="C66" t="s">
        <v>66</v>
      </c>
      <c r="E66" t="s">
        <v>873</v>
      </c>
      <c r="F66">
        <v>2021</v>
      </c>
      <c r="G66">
        <v>16</v>
      </c>
      <c r="H66" t="str">
        <f>HYPERLINK("http://dx.doi.org/10.1145/3490354.3494393","http://dx.doi.org/10.1145/3490354.3494393")</f>
        <v>http://dx.doi.org/10.1145/3490354.3494393</v>
      </c>
    </row>
    <row r="67" spans="1:8" x14ac:dyDescent="0.3">
      <c r="A67" s="16" t="str">
        <f t="shared" si="1"/>
        <v>WoS_66</v>
      </c>
      <c r="B67" t="s">
        <v>555</v>
      </c>
      <c r="C67" t="s">
        <v>167</v>
      </c>
      <c r="E67" t="s">
        <v>975</v>
      </c>
      <c r="F67">
        <v>2023</v>
      </c>
      <c r="G67">
        <v>2</v>
      </c>
      <c r="H67" t="str">
        <f>HYPERLINK("http://dx.doi.org/10.1109/ICME55011.2023.00262","http://dx.doi.org/10.1109/ICME55011.2023.00262")</f>
        <v>http://dx.doi.org/10.1109/ICME55011.2023.00262</v>
      </c>
    </row>
    <row r="68" spans="1:8" x14ac:dyDescent="0.3">
      <c r="A68" s="16" t="str">
        <f t="shared" si="1"/>
        <v>WoS_67</v>
      </c>
      <c r="B68" t="s">
        <v>451</v>
      </c>
      <c r="C68" t="s">
        <v>67</v>
      </c>
      <c r="E68" t="s">
        <v>874</v>
      </c>
      <c r="F68">
        <v>2021</v>
      </c>
      <c r="G68">
        <v>0</v>
      </c>
      <c r="H68" t="str">
        <f>HYPERLINK("http://dx.doi.org/10.1007/978-3-030-89128-2_30","http://dx.doi.org/10.1007/978-3-030-89128-2_30")</f>
        <v>http://dx.doi.org/10.1007/978-3-030-89128-2_30</v>
      </c>
    </row>
    <row r="69" spans="1:8" x14ac:dyDescent="0.3">
      <c r="A69" s="16" t="str">
        <f t="shared" si="1"/>
        <v>WoS_68</v>
      </c>
      <c r="B69" t="s">
        <v>394</v>
      </c>
      <c r="C69" t="s">
        <v>16</v>
      </c>
      <c r="E69" t="s">
        <v>824</v>
      </c>
      <c r="F69">
        <v>2023</v>
      </c>
      <c r="G69">
        <v>4</v>
      </c>
      <c r="H69" t="str">
        <f>HYPERLINK("http://dx.doi.org/10.1109/CBMS58004.2023.00341","http://dx.doi.org/10.1109/CBMS58004.2023.00341")</f>
        <v>http://dx.doi.org/10.1109/CBMS58004.2023.00341</v>
      </c>
    </row>
    <row r="70" spans="1:8" x14ac:dyDescent="0.3">
      <c r="A70" s="16" t="str">
        <f t="shared" si="1"/>
        <v>WoS_69</v>
      </c>
      <c r="B70" t="s">
        <v>452</v>
      </c>
      <c r="C70" t="s">
        <v>68</v>
      </c>
      <c r="E70" t="s">
        <v>875</v>
      </c>
      <c r="F70">
        <v>2024</v>
      </c>
      <c r="G70">
        <v>0</v>
      </c>
      <c r="H70" t="str">
        <f>HYPERLINK("http://dx.doi.org/10.1016/j.asoc.2024.111301","http://dx.doi.org/10.1016/j.asoc.2024.111301")</f>
        <v>http://dx.doi.org/10.1016/j.asoc.2024.111301</v>
      </c>
    </row>
    <row r="71" spans="1:8" x14ac:dyDescent="0.3">
      <c r="A71" s="16" t="str">
        <f t="shared" si="1"/>
        <v>WoS_70</v>
      </c>
      <c r="B71" t="s">
        <v>453</v>
      </c>
      <c r="C71" t="s">
        <v>69</v>
      </c>
      <c r="E71" t="s">
        <v>876</v>
      </c>
      <c r="F71">
        <v>2023</v>
      </c>
      <c r="G71">
        <v>4</v>
      </c>
      <c r="H71" t="str">
        <f>HYPERLINK("http://dx.doi.org/10.1109/JBHI.2023.3271615","http://dx.doi.org/10.1109/JBHI.2023.3271615")</f>
        <v>http://dx.doi.org/10.1109/JBHI.2023.3271615</v>
      </c>
    </row>
    <row r="72" spans="1:8" x14ac:dyDescent="0.3">
      <c r="A72" s="16" t="str">
        <f t="shared" si="1"/>
        <v>WoS_71</v>
      </c>
      <c r="B72" t="s">
        <v>454</v>
      </c>
      <c r="C72" t="s">
        <v>70</v>
      </c>
      <c r="E72" t="s">
        <v>877</v>
      </c>
      <c r="F72">
        <v>2020</v>
      </c>
      <c r="G72">
        <v>5</v>
      </c>
      <c r="H72" t="str">
        <f>HYPERLINK("http://dx.doi.org/10.1109/icassp40776.2020.9054570","http://dx.doi.org/10.1109/icassp40776.2020.9054570")</f>
        <v>http://dx.doi.org/10.1109/icassp40776.2020.9054570</v>
      </c>
    </row>
    <row r="73" spans="1:8" x14ac:dyDescent="0.3">
      <c r="A73" s="16" t="str">
        <f t="shared" si="1"/>
        <v>WoS_72</v>
      </c>
      <c r="B73" t="s">
        <v>455</v>
      </c>
      <c r="C73" t="s">
        <v>71</v>
      </c>
      <c r="E73" t="s">
        <v>878</v>
      </c>
      <c r="F73">
        <v>2021</v>
      </c>
      <c r="G73">
        <v>1</v>
      </c>
      <c r="H73" t="str">
        <f>HYPERLINK("http://dx.doi.org/10.1109/EPEC52095.2021.9621365","http://dx.doi.org/10.1109/EPEC52095.2021.9621365")</f>
        <v>http://dx.doi.org/10.1109/EPEC52095.2021.9621365</v>
      </c>
    </row>
    <row r="74" spans="1:8" x14ac:dyDescent="0.3">
      <c r="A74" s="16" t="str">
        <f t="shared" si="1"/>
        <v>WoS_73</v>
      </c>
      <c r="B74" t="s">
        <v>456</v>
      </c>
      <c r="C74" t="s">
        <v>72</v>
      </c>
      <c r="E74" t="s">
        <v>879</v>
      </c>
      <c r="F74">
        <v>2021</v>
      </c>
      <c r="G74">
        <v>2</v>
      </c>
      <c r="H74" t="str">
        <f>HYPERLINK("http://dx.doi.org/10.3389/feart.2021.788054","http://dx.doi.org/10.3389/feart.2021.788054")</f>
        <v>http://dx.doi.org/10.3389/feart.2021.788054</v>
      </c>
    </row>
    <row r="75" spans="1:8" x14ac:dyDescent="0.3">
      <c r="A75" s="16" t="str">
        <f t="shared" si="1"/>
        <v>WoS_74</v>
      </c>
      <c r="B75" t="s">
        <v>457</v>
      </c>
      <c r="C75" t="s">
        <v>73</v>
      </c>
      <c r="E75" t="s">
        <v>880</v>
      </c>
      <c r="F75">
        <v>2023</v>
      </c>
      <c r="G75">
        <v>1</v>
      </c>
      <c r="H75" t="str">
        <f>HYPERLINK("http://dx.doi.org/10.1002/ctpp.202200051","http://dx.doi.org/10.1002/ctpp.202200051")</f>
        <v>http://dx.doi.org/10.1002/ctpp.202200051</v>
      </c>
    </row>
    <row r="76" spans="1:8" x14ac:dyDescent="0.3">
      <c r="A76" s="16" t="str">
        <f t="shared" si="1"/>
        <v>WoS_75</v>
      </c>
      <c r="B76" t="s">
        <v>1742</v>
      </c>
      <c r="C76" t="s">
        <v>4278</v>
      </c>
      <c r="E76" t="s">
        <v>4309</v>
      </c>
      <c r="F76">
        <v>2023</v>
      </c>
      <c r="G76">
        <v>6</v>
      </c>
      <c r="H76" t="str">
        <f>HYPERLINK("http://dx.doi.org/10.3390/make5040068","http://dx.doi.org/10.3390/make5040068")</f>
        <v>http://dx.doi.org/10.3390/make5040068</v>
      </c>
    </row>
    <row r="77" spans="1:8" x14ac:dyDescent="0.3">
      <c r="A77" s="16" t="str">
        <f t="shared" si="1"/>
        <v>WoS_76</v>
      </c>
      <c r="B77" t="s">
        <v>458</v>
      </c>
      <c r="C77" t="s">
        <v>74</v>
      </c>
      <c r="E77" t="s">
        <v>881</v>
      </c>
      <c r="F77">
        <v>2021</v>
      </c>
      <c r="G77">
        <v>8</v>
      </c>
      <c r="H77" t="str">
        <f>HYPERLINK("http://dx.doi.org/10.1007/978-3-030-87986-0_26","http://dx.doi.org/10.1007/978-3-030-87986-0_26")</f>
        <v>http://dx.doi.org/10.1007/978-3-030-87986-0_26</v>
      </c>
    </row>
    <row r="78" spans="1:8" x14ac:dyDescent="0.3">
      <c r="A78" s="16" t="str">
        <f t="shared" si="1"/>
        <v>WoS_77</v>
      </c>
      <c r="B78" t="s">
        <v>459</v>
      </c>
      <c r="C78" t="s">
        <v>75</v>
      </c>
      <c r="E78" t="s">
        <v>882</v>
      </c>
      <c r="F78">
        <v>2021</v>
      </c>
      <c r="G78">
        <v>12</v>
      </c>
      <c r="H78" t="str">
        <f>HYPERLINK("http://dx.doi.org/10.1016/j.cognition.2021.104735","http://dx.doi.org/10.1016/j.cognition.2021.104735")</f>
        <v>http://dx.doi.org/10.1016/j.cognition.2021.104735</v>
      </c>
    </row>
    <row r="79" spans="1:8" x14ac:dyDescent="0.3">
      <c r="A79" s="16" t="str">
        <f t="shared" si="1"/>
        <v>WoS_78</v>
      </c>
      <c r="B79" t="s">
        <v>460</v>
      </c>
      <c r="C79" t="s">
        <v>76</v>
      </c>
      <c r="E79" t="s">
        <v>883</v>
      </c>
      <c r="F79">
        <v>2023</v>
      </c>
      <c r="G79">
        <v>0</v>
      </c>
      <c r="H79" t="str">
        <f>HYPERLINK("http://dx.doi.org/10.1103/PhysRevE.108.024313","http://dx.doi.org/10.1103/PhysRevE.108.024313")</f>
        <v>http://dx.doi.org/10.1103/PhysRevE.108.024313</v>
      </c>
    </row>
    <row r="80" spans="1:8" x14ac:dyDescent="0.3">
      <c r="A80" s="16" t="str">
        <f t="shared" si="1"/>
        <v>WoS_79</v>
      </c>
      <c r="B80" t="s">
        <v>461</v>
      </c>
      <c r="C80" t="s">
        <v>77</v>
      </c>
      <c r="E80" t="s">
        <v>884</v>
      </c>
      <c r="F80">
        <v>2023</v>
      </c>
      <c r="G80">
        <v>1</v>
      </c>
      <c r="H80" t="str">
        <f>HYPERLINK("http://dx.doi.org/10.3389/fnins.2023.1219133","http://dx.doi.org/10.3389/fnins.2023.1219133")</f>
        <v>http://dx.doi.org/10.3389/fnins.2023.1219133</v>
      </c>
    </row>
    <row r="81" spans="1:8" x14ac:dyDescent="0.3">
      <c r="A81" s="16" t="str">
        <f t="shared" si="1"/>
        <v>WoS_80</v>
      </c>
      <c r="B81" t="s">
        <v>462</v>
      </c>
      <c r="C81" t="s">
        <v>78</v>
      </c>
      <c r="E81" t="s">
        <v>885</v>
      </c>
      <c r="F81">
        <v>2024</v>
      </c>
      <c r="G81">
        <v>0</v>
      </c>
      <c r="H81" t="str">
        <f>HYPERLINK("http://dx.doi.org/10.1145/3662004.3663553","http://dx.doi.org/10.1145/3662004.3663553")</f>
        <v>http://dx.doi.org/10.1145/3662004.3663553</v>
      </c>
    </row>
    <row r="82" spans="1:8" x14ac:dyDescent="0.3">
      <c r="A82" s="16" t="str">
        <f t="shared" si="1"/>
        <v>WoS_81</v>
      </c>
      <c r="B82" t="s">
        <v>463</v>
      </c>
      <c r="C82" t="s">
        <v>79</v>
      </c>
      <c r="E82" t="s">
        <v>886</v>
      </c>
      <c r="F82">
        <v>2021</v>
      </c>
      <c r="G82">
        <v>8</v>
      </c>
      <c r="H82" t="str">
        <f>HYPERLINK("http://dx.doi.org/10.1109/IECON48115.2021.9589716","http://dx.doi.org/10.1109/IECON48115.2021.9589716")</f>
        <v>http://dx.doi.org/10.1109/IECON48115.2021.9589716</v>
      </c>
    </row>
    <row r="83" spans="1:8" x14ac:dyDescent="0.3">
      <c r="A83" s="16" t="str">
        <f t="shared" si="1"/>
        <v>WoS_82</v>
      </c>
      <c r="B83" t="s">
        <v>464</v>
      </c>
      <c r="C83" t="s">
        <v>80</v>
      </c>
      <c r="E83" t="s">
        <v>887</v>
      </c>
      <c r="F83">
        <v>2022</v>
      </c>
      <c r="G83">
        <v>3</v>
      </c>
      <c r="H83" t="str">
        <f>HYPERLINK("http://dx.doi.org/10.1016/j.ribaf.2022.101747","http://dx.doi.org/10.1016/j.ribaf.2022.101747")</f>
        <v>http://dx.doi.org/10.1016/j.ribaf.2022.101747</v>
      </c>
    </row>
    <row r="84" spans="1:8" x14ac:dyDescent="0.3">
      <c r="A84" s="16" t="str">
        <f t="shared" si="1"/>
        <v>WoS_83</v>
      </c>
      <c r="B84" t="s">
        <v>465</v>
      </c>
      <c r="C84" t="s">
        <v>81</v>
      </c>
      <c r="E84" t="s">
        <v>888</v>
      </c>
      <c r="F84">
        <v>2024</v>
      </c>
      <c r="G84">
        <v>0</v>
      </c>
      <c r="H84" t="str">
        <f>HYPERLINK("http://dx.doi.org/10.1038/s41598-024-59958-9","http://dx.doi.org/10.1038/s41598-024-59958-9")</f>
        <v>http://dx.doi.org/10.1038/s41598-024-59958-9</v>
      </c>
    </row>
    <row r="85" spans="1:8" x14ac:dyDescent="0.3">
      <c r="A85" s="16" t="str">
        <f t="shared" si="1"/>
        <v>WoS_84</v>
      </c>
      <c r="B85" t="s">
        <v>466</v>
      </c>
      <c r="C85" t="s">
        <v>82</v>
      </c>
      <c r="E85" t="s">
        <v>889</v>
      </c>
      <c r="F85">
        <v>2022</v>
      </c>
      <c r="G85">
        <v>2</v>
      </c>
      <c r="H85" t="s">
        <v>785</v>
      </c>
    </row>
    <row r="86" spans="1:8" x14ac:dyDescent="0.3">
      <c r="A86" s="16" t="str">
        <f t="shared" si="1"/>
        <v>WoS_85</v>
      </c>
      <c r="B86" t="s">
        <v>468</v>
      </c>
      <c r="C86" t="s">
        <v>84</v>
      </c>
      <c r="E86" t="s">
        <v>891</v>
      </c>
      <c r="F86">
        <v>2022</v>
      </c>
      <c r="G86">
        <v>2</v>
      </c>
      <c r="H86" t="str">
        <f>HYPERLINK("http://dx.doi.org/10.3390/math10234508","http://dx.doi.org/10.3390/math10234508")</f>
        <v>http://dx.doi.org/10.3390/math10234508</v>
      </c>
    </row>
    <row r="87" spans="1:8" x14ac:dyDescent="0.3">
      <c r="A87" s="16" t="str">
        <f t="shared" si="1"/>
        <v>WoS_86</v>
      </c>
      <c r="B87" t="s">
        <v>469</v>
      </c>
      <c r="C87" t="s">
        <v>85</v>
      </c>
      <c r="E87" t="s">
        <v>892</v>
      </c>
      <c r="F87">
        <v>2022</v>
      </c>
      <c r="G87">
        <v>1</v>
      </c>
      <c r="H87" t="str">
        <f>HYPERLINK("http://dx.doi.org/10.1155/2022/5687518","http://dx.doi.org/10.1155/2022/5687518")</f>
        <v>http://dx.doi.org/10.1155/2022/5687518</v>
      </c>
    </row>
    <row r="88" spans="1:8" x14ac:dyDescent="0.3">
      <c r="A88" s="16" t="str">
        <f t="shared" si="1"/>
        <v>WoS_87</v>
      </c>
      <c r="B88" t="s">
        <v>470</v>
      </c>
      <c r="C88" t="s">
        <v>86</v>
      </c>
      <c r="E88" t="s">
        <v>893</v>
      </c>
      <c r="F88">
        <v>2023</v>
      </c>
      <c r="G88">
        <v>1</v>
      </c>
      <c r="H88" t="str">
        <f>HYPERLINK("http://dx.doi.org/10.3233/SHTI230149","http://dx.doi.org/10.3233/SHTI230149")</f>
        <v>http://dx.doi.org/10.3233/SHTI230149</v>
      </c>
    </row>
    <row r="89" spans="1:8" x14ac:dyDescent="0.3">
      <c r="A89" s="16" t="str">
        <f t="shared" si="1"/>
        <v>WoS_88</v>
      </c>
      <c r="B89" t="s">
        <v>471</v>
      </c>
      <c r="C89" t="s">
        <v>87</v>
      </c>
      <c r="E89" t="s">
        <v>894</v>
      </c>
      <c r="F89">
        <v>2021</v>
      </c>
      <c r="G89">
        <v>1</v>
      </c>
      <c r="H89" t="str">
        <f>HYPERLINK("http://dx.doi.org/10.1109/ICMLA52953.2021.00222","http://dx.doi.org/10.1109/ICMLA52953.2021.00222")</f>
        <v>http://dx.doi.org/10.1109/ICMLA52953.2021.00222</v>
      </c>
    </row>
    <row r="90" spans="1:8" x14ac:dyDescent="0.3">
      <c r="A90" s="16" t="str">
        <f t="shared" si="1"/>
        <v>WoS_89</v>
      </c>
      <c r="B90" t="s">
        <v>472</v>
      </c>
      <c r="C90" t="s">
        <v>88</v>
      </c>
      <c r="E90" t="s">
        <v>895</v>
      </c>
      <c r="F90">
        <v>2023</v>
      </c>
      <c r="G90">
        <v>11</v>
      </c>
      <c r="H90" t="str">
        <f>HYPERLINK("http://dx.doi.org/10.1007/s10489-022-03557-6","http://dx.doi.org/10.1007/s10489-022-03557-6")</f>
        <v>http://dx.doi.org/10.1007/s10489-022-03557-6</v>
      </c>
    </row>
    <row r="91" spans="1:8" x14ac:dyDescent="0.3">
      <c r="A91" s="16" t="str">
        <f t="shared" si="1"/>
        <v>WoS_90</v>
      </c>
      <c r="B91" t="s">
        <v>473</v>
      </c>
      <c r="C91" t="s">
        <v>89</v>
      </c>
      <c r="E91" t="s">
        <v>896</v>
      </c>
      <c r="F91">
        <v>2023</v>
      </c>
      <c r="G91">
        <v>1</v>
      </c>
      <c r="H91" t="str">
        <f>HYPERLINK("http://dx.doi.org/10.1093/gigascience/giad060","http://dx.doi.org/10.1093/gigascience/giad060")</f>
        <v>http://dx.doi.org/10.1093/gigascience/giad060</v>
      </c>
    </row>
    <row r="92" spans="1:8" x14ac:dyDescent="0.3">
      <c r="A92" s="16" t="str">
        <f t="shared" si="1"/>
        <v>WoS_91</v>
      </c>
      <c r="B92" t="s">
        <v>4299</v>
      </c>
      <c r="C92" t="s">
        <v>4279</v>
      </c>
      <c r="E92" t="s">
        <v>4310</v>
      </c>
      <c r="F92">
        <v>2022</v>
      </c>
      <c r="G92">
        <v>3</v>
      </c>
      <c r="H92" t="str">
        <f>HYPERLINK("http://dx.doi.org/10.1002/est2.297","http://dx.doi.org/10.1002/est2.297")</f>
        <v>http://dx.doi.org/10.1002/est2.297</v>
      </c>
    </row>
    <row r="93" spans="1:8" x14ac:dyDescent="0.3">
      <c r="A93" s="16" t="str">
        <f t="shared" si="1"/>
        <v>WoS_92</v>
      </c>
      <c r="B93" t="s">
        <v>474</v>
      </c>
      <c r="C93" t="s">
        <v>90</v>
      </c>
      <c r="E93" t="s">
        <v>897</v>
      </c>
      <c r="F93">
        <v>2024</v>
      </c>
      <c r="G93">
        <v>0</v>
      </c>
      <c r="H93" t="str">
        <f>HYPERLINK("http://dx.doi.org/10.1063/5.0196382","http://dx.doi.org/10.1063/5.0196382")</f>
        <v>http://dx.doi.org/10.1063/5.0196382</v>
      </c>
    </row>
    <row r="94" spans="1:8" x14ac:dyDescent="0.3">
      <c r="A94" s="16" t="str">
        <f t="shared" si="1"/>
        <v>WoS_93</v>
      </c>
      <c r="B94" t="s">
        <v>475</v>
      </c>
      <c r="C94" t="s">
        <v>91</v>
      </c>
      <c r="E94" t="s">
        <v>898</v>
      </c>
      <c r="F94">
        <v>2020</v>
      </c>
      <c r="G94">
        <v>16</v>
      </c>
      <c r="H94" t="str">
        <f>HYPERLINK("http://dx.doi.org/10.1016/j.isprsjprs.2020.08.023","http://dx.doi.org/10.1016/j.isprsjprs.2020.08.023")</f>
        <v>http://dx.doi.org/10.1016/j.isprsjprs.2020.08.023</v>
      </c>
    </row>
    <row r="95" spans="1:8" x14ac:dyDescent="0.3">
      <c r="A95" s="16" t="str">
        <f t="shared" si="1"/>
        <v>WoS_94</v>
      </c>
      <c r="B95" t="s">
        <v>605</v>
      </c>
      <c r="C95" t="s">
        <v>215</v>
      </c>
      <c r="E95" t="s">
        <v>1023</v>
      </c>
      <c r="F95">
        <v>2021</v>
      </c>
      <c r="G95">
        <v>1</v>
      </c>
      <c r="H95" t="str">
        <f>HYPERLINK("http://dx.doi.org/10.1109/ICECET52533.2021.9698702","http://dx.doi.org/10.1109/ICECET52533.2021.9698702")</f>
        <v>http://dx.doi.org/10.1109/ICECET52533.2021.9698702</v>
      </c>
    </row>
    <row r="96" spans="1:8" x14ac:dyDescent="0.3">
      <c r="A96" s="16" t="str">
        <f t="shared" si="1"/>
        <v>WoS_95</v>
      </c>
      <c r="B96" t="s">
        <v>477</v>
      </c>
      <c r="C96" t="s">
        <v>92</v>
      </c>
      <c r="E96" t="s">
        <v>899</v>
      </c>
      <c r="F96">
        <v>2023</v>
      </c>
      <c r="G96">
        <v>0</v>
      </c>
      <c r="H96" t="str">
        <f>HYPERLINK("http://dx.doi.org/10.1145/3604237.3626901","http://dx.doi.org/10.1145/3604237.3626901")</f>
        <v>http://dx.doi.org/10.1145/3604237.3626901</v>
      </c>
    </row>
    <row r="97" spans="1:8" x14ac:dyDescent="0.3">
      <c r="A97" s="16" t="str">
        <f t="shared" si="1"/>
        <v>WoS_96</v>
      </c>
      <c r="B97" t="s">
        <v>564</v>
      </c>
      <c r="C97" t="s">
        <v>176</v>
      </c>
      <c r="E97" t="s">
        <v>984</v>
      </c>
      <c r="F97">
        <v>2021</v>
      </c>
      <c r="G97">
        <v>25</v>
      </c>
      <c r="H97" t="str">
        <f>HYPERLINK("http://dx.doi.org/10.1107/S160057672100265X","http://dx.doi.org/10.1107/S160057672100265X")</f>
        <v>http://dx.doi.org/10.1107/S160057672100265X</v>
      </c>
    </row>
    <row r="98" spans="1:8" x14ac:dyDescent="0.3">
      <c r="A98" s="16" t="str">
        <f t="shared" si="1"/>
        <v>WoS_97</v>
      </c>
      <c r="B98" t="s">
        <v>478</v>
      </c>
      <c r="C98" t="s">
        <v>93</v>
      </c>
      <c r="E98" t="s">
        <v>900</v>
      </c>
      <c r="F98">
        <v>2023</v>
      </c>
      <c r="G98">
        <v>0</v>
      </c>
      <c r="H98" t="s">
        <v>785</v>
      </c>
    </row>
    <row r="99" spans="1:8" x14ac:dyDescent="0.3">
      <c r="A99" s="16" t="str">
        <f t="shared" si="1"/>
        <v>WoS_98</v>
      </c>
      <c r="B99" t="s">
        <v>579</v>
      </c>
      <c r="C99" t="s">
        <v>190</v>
      </c>
      <c r="E99" t="s">
        <v>998</v>
      </c>
      <c r="F99">
        <v>2020</v>
      </c>
      <c r="G99">
        <v>12</v>
      </c>
      <c r="H99" t="str">
        <f>HYPERLINK("http://dx.doi.org/10.3390/w12040927","http://dx.doi.org/10.3390/w12040927")</f>
        <v>http://dx.doi.org/10.3390/w12040927</v>
      </c>
    </row>
    <row r="100" spans="1:8" x14ac:dyDescent="0.3">
      <c r="A100" s="16" t="str">
        <f t="shared" si="1"/>
        <v>WoS_99</v>
      </c>
      <c r="B100" t="s">
        <v>479</v>
      </c>
      <c r="C100" t="s">
        <v>94</v>
      </c>
      <c r="E100" t="s">
        <v>901</v>
      </c>
      <c r="F100">
        <v>2020</v>
      </c>
      <c r="G100">
        <v>32</v>
      </c>
      <c r="H100" t="str">
        <f>HYPERLINK("http://dx.doi.org/10.1145/3410530.3414367","http://dx.doi.org/10.1145/3410530.3414367")</f>
        <v>http://dx.doi.org/10.1145/3410530.3414367</v>
      </c>
    </row>
    <row r="101" spans="1:8" x14ac:dyDescent="0.3">
      <c r="A101" s="16" t="str">
        <f t="shared" si="1"/>
        <v>WoS_100</v>
      </c>
      <c r="B101" t="s">
        <v>480</v>
      </c>
      <c r="C101" t="s">
        <v>95</v>
      </c>
      <c r="E101" t="s">
        <v>902</v>
      </c>
      <c r="F101">
        <v>2022</v>
      </c>
      <c r="G101">
        <v>34</v>
      </c>
      <c r="H101" t="str">
        <f>HYPERLINK("http://dx.doi.org/10.14778/3529337.3529354","http://dx.doi.org/10.14778/3529337.3529354")</f>
        <v>http://dx.doi.org/10.14778/3529337.3529354</v>
      </c>
    </row>
    <row r="102" spans="1:8" x14ac:dyDescent="0.3">
      <c r="A102" s="16" t="str">
        <f t="shared" si="1"/>
        <v>WoS_101</v>
      </c>
      <c r="B102" t="s">
        <v>481</v>
      </c>
      <c r="C102" t="s">
        <v>96</v>
      </c>
      <c r="E102" t="s">
        <v>903</v>
      </c>
      <c r="F102">
        <v>2022</v>
      </c>
      <c r="G102">
        <v>26</v>
      </c>
      <c r="H102" t="str">
        <f>HYPERLINK("http://dx.doi.org/10.1016/j.patcog.2022.109132","http://dx.doi.org/10.1016/j.patcog.2022.109132")</f>
        <v>http://dx.doi.org/10.1016/j.patcog.2022.109132</v>
      </c>
    </row>
    <row r="103" spans="1:8" x14ac:dyDescent="0.3">
      <c r="A103" s="16" t="str">
        <f t="shared" si="1"/>
        <v>WoS_102</v>
      </c>
      <c r="B103" t="s">
        <v>482</v>
      </c>
      <c r="C103" t="s">
        <v>97</v>
      </c>
      <c r="E103" t="s">
        <v>904</v>
      </c>
      <c r="F103">
        <v>2022</v>
      </c>
      <c r="G103">
        <v>4</v>
      </c>
      <c r="H103" t="s">
        <v>785</v>
      </c>
    </row>
    <row r="104" spans="1:8" x14ac:dyDescent="0.3">
      <c r="A104" s="16" t="str">
        <f t="shared" si="1"/>
        <v>WoS_103</v>
      </c>
      <c r="B104" t="s">
        <v>483</v>
      </c>
      <c r="C104" t="s">
        <v>98</v>
      </c>
      <c r="E104" t="s">
        <v>905</v>
      </c>
      <c r="F104">
        <v>2020</v>
      </c>
      <c r="G104">
        <v>5</v>
      </c>
      <c r="H104" t="str">
        <f>HYPERLINK("http://dx.doi.org/10.1080/02626667.2020.1728474","http://dx.doi.org/10.1080/02626667.2020.1728474")</f>
        <v>http://dx.doi.org/10.1080/02626667.2020.1728474</v>
      </c>
    </row>
    <row r="105" spans="1:8" x14ac:dyDescent="0.3">
      <c r="A105" s="16" t="str">
        <f t="shared" si="1"/>
        <v>WoS_104</v>
      </c>
      <c r="B105" t="s">
        <v>484</v>
      </c>
      <c r="C105" t="s">
        <v>99</v>
      </c>
      <c r="E105" t="s">
        <v>906</v>
      </c>
      <c r="F105">
        <v>2023</v>
      </c>
      <c r="G105">
        <v>2</v>
      </c>
      <c r="H105" t="str">
        <f>HYPERLINK("http://dx.doi.org/10.1016/j.enbuild.2023.113209","http://dx.doi.org/10.1016/j.enbuild.2023.113209")</f>
        <v>http://dx.doi.org/10.1016/j.enbuild.2023.113209</v>
      </c>
    </row>
    <row r="106" spans="1:8" x14ac:dyDescent="0.3">
      <c r="A106" s="16" t="str">
        <f t="shared" si="1"/>
        <v>WoS_105</v>
      </c>
      <c r="B106" t="s">
        <v>485</v>
      </c>
      <c r="C106" t="s">
        <v>100</v>
      </c>
      <c r="E106" t="s">
        <v>907</v>
      </c>
      <c r="F106">
        <v>2023</v>
      </c>
      <c r="G106">
        <v>0</v>
      </c>
      <c r="H106" t="s">
        <v>785</v>
      </c>
    </row>
    <row r="107" spans="1:8" x14ac:dyDescent="0.3">
      <c r="A107" s="16" t="str">
        <f t="shared" si="1"/>
        <v>WoS_106</v>
      </c>
      <c r="B107" t="s">
        <v>1279</v>
      </c>
      <c r="C107" t="s">
        <v>4280</v>
      </c>
      <c r="E107" t="s">
        <v>4311</v>
      </c>
      <c r="F107">
        <v>2024</v>
      </c>
      <c r="G107">
        <v>0</v>
      </c>
      <c r="H107" t="str">
        <f>HYPERLINK("http://dx.doi.org/10.1109/NOMS59830.2024.10575112","http://dx.doi.org/10.1109/NOMS59830.2024.10575112")</f>
        <v>http://dx.doi.org/10.1109/NOMS59830.2024.10575112</v>
      </c>
    </row>
    <row r="108" spans="1:8" x14ac:dyDescent="0.3">
      <c r="A108" s="16" t="str">
        <f t="shared" si="1"/>
        <v>WoS_107</v>
      </c>
      <c r="B108" t="s">
        <v>486</v>
      </c>
      <c r="C108" t="s">
        <v>101</v>
      </c>
      <c r="E108" t="s">
        <v>908</v>
      </c>
      <c r="F108">
        <v>2023</v>
      </c>
      <c r="G108">
        <v>1</v>
      </c>
      <c r="H108" t="str">
        <f>HYPERLINK("http://dx.doi.org/10.3390/app13095710","http://dx.doi.org/10.3390/app13095710")</f>
        <v>http://dx.doi.org/10.3390/app13095710</v>
      </c>
    </row>
    <row r="109" spans="1:8" x14ac:dyDescent="0.3">
      <c r="A109" s="16" t="str">
        <f t="shared" si="1"/>
        <v>WoS_108</v>
      </c>
      <c r="B109" t="s">
        <v>616</v>
      </c>
      <c r="C109" t="s">
        <v>225</v>
      </c>
      <c r="E109" t="s">
        <v>1033</v>
      </c>
      <c r="F109">
        <v>2021</v>
      </c>
      <c r="G109">
        <v>32</v>
      </c>
      <c r="H109" t="str">
        <f>HYPERLINK("http://dx.doi.org/10.1109/CVPR46437.2021.01479","http://dx.doi.org/10.1109/CVPR46437.2021.01479")</f>
        <v>http://dx.doi.org/10.1109/CVPR46437.2021.01479</v>
      </c>
    </row>
    <row r="110" spans="1:8" x14ac:dyDescent="0.3">
      <c r="A110" s="16" t="str">
        <f t="shared" si="1"/>
        <v>WoS_109</v>
      </c>
      <c r="B110" t="s">
        <v>487</v>
      </c>
      <c r="C110" t="s">
        <v>102</v>
      </c>
      <c r="E110" t="s">
        <v>909</v>
      </c>
      <c r="F110">
        <v>2024</v>
      </c>
      <c r="G110">
        <v>2</v>
      </c>
      <c r="H110" t="str">
        <f>HYPERLINK("http://dx.doi.org/10.1016/j.est.2023.110004","http://dx.doi.org/10.1016/j.est.2023.110004")</f>
        <v>http://dx.doi.org/10.1016/j.est.2023.110004</v>
      </c>
    </row>
    <row r="111" spans="1:8" x14ac:dyDescent="0.3">
      <c r="A111" s="16" t="str">
        <f t="shared" si="1"/>
        <v>WoS_110</v>
      </c>
      <c r="B111" t="s">
        <v>488</v>
      </c>
      <c r="C111" t="s">
        <v>103</v>
      </c>
      <c r="E111" t="s">
        <v>910</v>
      </c>
      <c r="F111">
        <v>2021</v>
      </c>
      <c r="G111">
        <v>30</v>
      </c>
      <c r="H111" t="str">
        <f>HYPERLINK("http://dx.doi.org/10.1093/jamia/ocaa262","http://dx.doi.org/10.1093/jamia/ocaa262")</f>
        <v>http://dx.doi.org/10.1093/jamia/ocaa262</v>
      </c>
    </row>
    <row r="112" spans="1:8" x14ac:dyDescent="0.3">
      <c r="A112" s="16" t="str">
        <f t="shared" si="1"/>
        <v>WoS_111</v>
      </c>
      <c r="B112" t="s">
        <v>1750</v>
      </c>
      <c r="C112" t="s">
        <v>4281</v>
      </c>
      <c r="E112" t="s">
        <v>4312</v>
      </c>
      <c r="F112">
        <v>2024</v>
      </c>
      <c r="G112">
        <v>1</v>
      </c>
      <c r="H112" t="str">
        <f>HYPERLINK("http://dx.doi.org/10.3390/data9010014","http://dx.doi.org/10.3390/data9010014")</f>
        <v>http://dx.doi.org/10.3390/data9010014</v>
      </c>
    </row>
    <row r="113" spans="1:8" x14ac:dyDescent="0.3">
      <c r="A113" s="16" t="str">
        <f t="shared" si="1"/>
        <v>WoS_112</v>
      </c>
      <c r="B113" t="s">
        <v>395</v>
      </c>
      <c r="C113" t="s">
        <v>17</v>
      </c>
      <c r="E113" t="s">
        <v>825</v>
      </c>
      <c r="F113">
        <v>2021</v>
      </c>
      <c r="G113">
        <v>29</v>
      </c>
      <c r="H113" t="str">
        <f>HYPERLINK("http://dx.doi.org/10.3390/e23091165","http://dx.doi.org/10.3390/e23091165")</f>
        <v>http://dx.doi.org/10.3390/e23091165</v>
      </c>
    </row>
    <row r="114" spans="1:8" x14ac:dyDescent="0.3">
      <c r="A114" s="16" t="str">
        <f t="shared" si="1"/>
        <v>WoS_113</v>
      </c>
      <c r="B114" t="s">
        <v>489</v>
      </c>
      <c r="C114" t="s">
        <v>104</v>
      </c>
      <c r="E114" t="s">
        <v>911</v>
      </c>
      <c r="F114">
        <v>2021</v>
      </c>
      <c r="G114">
        <v>3</v>
      </c>
      <c r="H114" t="str">
        <f>HYPERLINK("http://dx.doi.org/10.1109/ICMLA52953.2021.00111","http://dx.doi.org/10.1109/ICMLA52953.2021.00111")</f>
        <v>http://dx.doi.org/10.1109/ICMLA52953.2021.00111</v>
      </c>
    </row>
    <row r="115" spans="1:8" x14ac:dyDescent="0.3">
      <c r="A115" s="16" t="str">
        <f t="shared" si="1"/>
        <v>WoS_114</v>
      </c>
      <c r="B115" t="s">
        <v>490</v>
      </c>
      <c r="C115" t="s">
        <v>105</v>
      </c>
      <c r="E115" t="s">
        <v>912</v>
      </c>
      <c r="F115">
        <v>2020</v>
      </c>
      <c r="G115">
        <v>6</v>
      </c>
      <c r="H115" t="str">
        <f>HYPERLINK("http://dx.doi.org/10.1080/02664763.2020.1747411","http://dx.doi.org/10.1080/02664763.2020.1747411")</f>
        <v>http://dx.doi.org/10.1080/02664763.2020.1747411</v>
      </c>
    </row>
    <row r="116" spans="1:8" x14ac:dyDescent="0.3">
      <c r="A116" s="16" t="str">
        <f t="shared" si="1"/>
        <v>WoS_115</v>
      </c>
      <c r="B116" t="s">
        <v>492</v>
      </c>
      <c r="C116" t="s">
        <v>107</v>
      </c>
      <c r="E116" t="s">
        <v>914</v>
      </c>
      <c r="F116">
        <v>2020</v>
      </c>
      <c r="G116">
        <v>7</v>
      </c>
      <c r="H116" t="str">
        <f>HYPERLINK("http://dx.doi.org/10.1016/j.jhydrol.2020.125458","http://dx.doi.org/10.1016/j.jhydrol.2020.125458")</f>
        <v>http://dx.doi.org/10.1016/j.jhydrol.2020.125458</v>
      </c>
    </row>
    <row r="117" spans="1:8" x14ac:dyDescent="0.3">
      <c r="A117" s="16" t="str">
        <f t="shared" si="1"/>
        <v>WoS_116</v>
      </c>
      <c r="B117" t="s">
        <v>493</v>
      </c>
      <c r="C117" t="s">
        <v>108</v>
      </c>
      <c r="E117" t="s">
        <v>915</v>
      </c>
      <c r="F117">
        <v>2024</v>
      </c>
      <c r="G117">
        <v>0</v>
      </c>
      <c r="H117" t="str">
        <f>HYPERLINK("http://dx.doi.org/10.1007/s10928-024-09935-6","http://dx.doi.org/10.1007/s10928-024-09935-6")</f>
        <v>http://dx.doi.org/10.1007/s10928-024-09935-6</v>
      </c>
    </row>
    <row r="118" spans="1:8" x14ac:dyDescent="0.3">
      <c r="A118" s="16" t="str">
        <f t="shared" si="1"/>
        <v>WoS_117</v>
      </c>
      <c r="B118" t="s">
        <v>494</v>
      </c>
      <c r="C118" t="s">
        <v>109</v>
      </c>
      <c r="E118" t="s">
        <v>916</v>
      </c>
      <c r="F118">
        <v>2022</v>
      </c>
      <c r="G118">
        <v>1</v>
      </c>
      <c r="H118" t="str">
        <f>HYPERLINK("http://dx.doi.org/10.1371/journal.pone.0267452","http://dx.doi.org/10.1371/journal.pone.0267452")</f>
        <v>http://dx.doi.org/10.1371/journal.pone.0267452</v>
      </c>
    </row>
    <row r="119" spans="1:8" x14ac:dyDescent="0.3">
      <c r="A119" s="16" t="str">
        <f t="shared" si="1"/>
        <v>WoS_118</v>
      </c>
      <c r="B119" t="s">
        <v>606</v>
      </c>
      <c r="C119" t="s">
        <v>216</v>
      </c>
      <c r="E119" t="s">
        <v>1024</v>
      </c>
      <c r="F119">
        <v>2024</v>
      </c>
      <c r="G119">
        <v>0</v>
      </c>
      <c r="H119" t="str">
        <f>HYPERLINK("http://dx.doi.org/10.1007/s10489-023-05112-3","http://dx.doi.org/10.1007/s10489-023-05112-3")</f>
        <v>http://dx.doi.org/10.1007/s10489-023-05112-3</v>
      </c>
    </row>
    <row r="120" spans="1:8" x14ac:dyDescent="0.3">
      <c r="A120" s="16" t="str">
        <f t="shared" si="1"/>
        <v>WoS_119</v>
      </c>
      <c r="B120" t="s">
        <v>495</v>
      </c>
      <c r="C120" t="s">
        <v>110</v>
      </c>
      <c r="E120" t="s">
        <v>917</v>
      </c>
      <c r="F120">
        <v>2021</v>
      </c>
      <c r="G120">
        <v>5</v>
      </c>
      <c r="H120" t="str">
        <f>HYPERLINK("http://dx.doi.org/10.1093/bioinformatics/btab386","http://dx.doi.org/10.1093/bioinformatics/btab386")</f>
        <v>http://dx.doi.org/10.1093/bioinformatics/btab386</v>
      </c>
    </row>
    <row r="121" spans="1:8" x14ac:dyDescent="0.3">
      <c r="A121" s="16" t="str">
        <f t="shared" si="1"/>
        <v>WoS_120</v>
      </c>
      <c r="B121" t="s">
        <v>496</v>
      </c>
      <c r="C121" t="s">
        <v>111</v>
      </c>
      <c r="E121" t="s">
        <v>918</v>
      </c>
      <c r="F121">
        <v>2024</v>
      </c>
      <c r="G121">
        <v>0</v>
      </c>
      <c r="H121" t="str">
        <f>HYPERLINK("http://dx.doi.org/10.3390/brainsci14050436","http://dx.doi.org/10.3390/brainsci14050436")</f>
        <v>http://dx.doi.org/10.3390/brainsci14050436</v>
      </c>
    </row>
    <row r="122" spans="1:8" x14ac:dyDescent="0.3">
      <c r="A122" s="16" t="str">
        <f t="shared" si="1"/>
        <v>WoS_121</v>
      </c>
      <c r="B122" t="s">
        <v>638</v>
      </c>
      <c r="C122" t="s">
        <v>247</v>
      </c>
      <c r="E122" t="s">
        <v>1055</v>
      </c>
      <c r="F122">
        <v>2023</v>
      </c>
      <c r="G122">
        <v>16</v>
      </c>
      <c r="H122" t="str">
        <f>HYPERLINK("http://dx.doi.org/10.1007/s10694-020-01022-9","http://dx.doi.org/10.1007/s10694-020-01022-9")</f>
        <v>http://dx.doi.org/10.1007/s10694-020-01022-9</v>
      </c>
    </row>
    <row r="123" spans="1:8" x14ac:dyDescent="0.3">
      <c r="A123" s="16" t="str">
        <f t="shared" si="1"/>
        <v>WoS_122</v>
      </c>
      <c r="B123" t="s">
        <v>497</v>
      </c>
      <c r="C123" t="s">
        <v>112</v>
      </c>
      <c r="E123" t="s">
        <v>919</v>
      </c>
      <c r="F123">
        <v>2021</v>
      </c>
      <c r="G123">
        <v>12</v>
      </c>
      <c r="H123" t="str">
        <f>HYPERLINK("http://dx.doi.org/10.1007/978-3-030-87231-1_12","http://dx.doi.org/10.1007/978-3-030-87231-1_12")</f>
        <v>http://dx.doi.org/10.1007/978-3-030-87231-1_12</v>
      </c>
    </row>
    <row r="124" spans="1:8" x14ac:dyDescent="0.3">
      <c r="A124" s="16" t="str">
        <f t="shared" si="1"/>
        <v>WoS_123</v>
      </c>
      <c r="B124" t="s">
        <v>498</v>
      </c>
      <c r="C124" t="s">
        <v>113</v>
      </c>
      <c r="E124" t="s">
        <v>920</v>
      </c>
      <c r="F124">
        <v>2021</v>
      </c>
      <c r="G124">
        <v>1</v>
      </c>
      <c r="H124" t="str">
        <f>HYPERLINK("http://dx.doi.org/10.1002/er.6835","http://dx.doi.org/10.1002/er.6835")</f>
        <v>http://dx.doi.org/10.1002/er.6835</v>
      </c>
    </row>
    <row r="125" spans="1:8" x14ac:dyDescent="0.3">
      <c r="A125" s="16" t="str">
        <f t="shared" si="1"/>
        <v>WoS_124</v>
      </c>
      <c r="B125" t="s">
        <v>405</v>
      </c>
      <c r="C125" t="s">
        <v>27</v>
      </c>
      <c r="E125" t="s">
        <v>835</v>
      </c>
      <c r="F125">
        <v>2023</v>
      </c>
      <c r="G125">
        <v>7</v>
      </c>
      <c r="H125" t="str">
        <f>HYPERLINK("http://dx.doi.org/10.1016/j.compbiomed.2023.107115","http://dx.doi.org/10.1016/j.compbiomed.2023.107115")</f>
        <v>http://dx.doi.org/10.1016/j.compbiomed.2023.107115</v>
      </c>
    </row>
    <row r="126" spans="1:8" x14ac:dyDescent="0.3">
      <c r="A126" s="16" t="str">
        <f t="shared" si="1"/>
        <v>WoS_125</v>
      </c>
      <c r="B126" t="s">
        <v>499</v>
      </c>
      <c r="C126" t="s">
        <v>114</v>
      </c>
      <c r="E126" t="s">
        <v>921</v>
      </c>
      <c r="F126">
        <v>2022</v>
      </c>
      <c r="G126">
        <v>1</v>
      </c>
      <c r="H126" t="str">
        <f>HYPERLINK("http://dx.doi.org/10.1007/s40747-022-00775-w","http://dx.doi.org/10.1007/s40747-022-00775-w")</f>
        <v>http://dx.doi.org/10.1007/s40747-022-00775-w</v>
      </c>
    </row>
    <row r="127" spans="1:8" x14ac:dyDescent="0.3">
      <c r="A127" s="16" t="str">
        <f t="shared" si="1"/>
        <v>WoS_126</v>
      </c>
      <c r="B127" t="s">
        <v>500</v>
      </c>
      <c r="C127" t="s">
        <v>115</v>
      </c>
      <c r="E127" t="s">
        <v>922</v>
      </c>
      <c r="F127">
        <v>2023</v>
      </c>
      <c r="G127">
        <v>11</v>
      </c>
      <c r="H127" t="str">
        <f>HYPERLINK("http://dx.doi.org/10.1016/j.asoc.2023.110281","http://dx.doi.org/10.1016/j.asoc.2023.110281")</f>
        <v>http://dx.doi.org/10.1016/j.asoc.2023.110281</v>
      </c>
    </row>
    <row r="128" spans="1:8" x14ac:dyDescent="0.3">
      <c r="A128" s="16" t="str">
        <f t="shared" si="1"/>
        <v>WoS_127</v>
      </c>
      <c r="B128" t="s">
        <v>501</v>
      </c>
      <c r="C128" t="s">
        <v>116</v>
      </c>
      <c r="E128" t="s">
        <v>923</v>
      </c>
      <c r="F128">
        <v>2021</v>
      </c>
      <c r="G128">
        <v>4</v>
      </c>
      <c r="H128" t="str">
        <f>HYPERLINK("http://dx.doi.org/10.1109/PESGM46819.2021.9637821","http://dx.doi.org/10.1109/PESGM46819.2021.9637821")</f>
        <v>http://dx.doi.org/10.1109/PESGM46819.2021.9637821</v>
      </c>
    </row>
    <row r="129" spans="1:8" x14ac:dyDescent="0.3">
      <c r="A129" s="16" t="str">
        <f t="shared" si="1"/>
        <v>WoS_128</v>
      </c>
      <c r="B129" t="s">
        <v>502</v>
      </c>
      <c r="C129" t="s">
        <v>117</v>
      </c>
      <c r="E129" t="s">
        <v>924</v>
      </c>
      <c r="F129">
        <v>2020</v>
      </c>
      <c r="G129">
        <v>14</v>
      </c>
      <c r="H129" t="str">
        <f>HYPERLINK("http://dx.doi.org/10.1016/j.neuroimage.2019.116266","http://dx.doi.org/10.1016/j.neuroimage.2019.116266")</f>
        <v>http://dx.doi.org/10.1016/j.neuroimage.2019.116266</v>
      </c>
    </row>
    <row r="130" spans="1:8" x14ac:dyDescent="0.3">
      <c r="A130" s="16" t="str">
        <f t="shared" ref="A130:A193" si="2">"WoS_" &amp; ROW()-1</f>
        <v>WoS_129</v>
      </c>
      <c r="B130" t="s">
        <v>503</v>
      </c>
      <c r="C130" t="s">
        <v>118</v>
      </c>
      <c r="E130" t="s">
        <v>925</v>
      </c>
      <c r="F130">
        <v>2021</v>
      </c>
      <c r="G130">
        <v>32</v>
      </c>
      <c r="H130" t="str">
        <f>HYPERLINK("http://dx.doi.org/10.1109/ICASSP39728.2021.9414142","http://dx.doi.org/10.1109/ICASSP39728.2021.9414142")</f>
        <v>http://dx.doi.org/10.1109/ICASSP39728.2021.9414142</v>
      </c>
    </row>
    <row r="131" spans="1:8" x14ac:dyDescent="0.3">
      <c r="A131" s="16" t="str">
        <f t="shared" si="2"/>
        <v>WoS_130</v>
      </c>
      <c r="B131" t="s">
        <v>504</v>
      </c>
      <c r="C131" t="s">
        <v>119</v>
      </c>
      <c r="E131" t="s">
        <v>926</v>
      </c>
      <c r="F131">
        <v>2024</v>
      </c>
      <c r="G131">
        <v>0</v>
      </c>
      <c r="H131" t="str">
        <f>HYPERLINK("http://dx.doi.org/10.1016/j.cmpb.2024.108363","http://dx.doi.org/10.1016/j.cmpb.2024.108363")</f>
        <v>http://dx.doi.org/10.1016/j.cmpb.2024.108363</v>
      </c>
    </row>
    <row r="132" spans="1:8" x14ac:dyDescent="0.3">
      <c r="A132" s="16" t="str">
        <f t="shared" si="2"/>
        <v>WoS_131</v>
      </c>
      <c r="B132" t="s">
        <v>505</v>
      </c>
      <c r="C132" t="s">
        <v>120</v>
      </c>
      <c r="E132" t="s">
        <v>927</v>
      </c>
      <c r="F132">
        <v>2021</v>
      </c>
      <c r="G132">
        <v>6</v>
      </c>
      <c r="H132" t="str">
        <f>HYPERLINK("http://dx.doi.org/10.1016/j.optlaseng.2021.106588","http://dx.doi.org/10.1016/j.optlaseng.2021.106588")</f>
        <v>http://dx.doi.org/10.1016/j.optlaseng.2021.106588</v>
      </c>
    </row>
    <row r="133" spans="1:8" x14ac:dyDescent="0.3">
      <c r="A133" s="16" t="str">
        <f t="shared" si="2"/>
        <v>WoS_132</v>
      </c>
      <c r="B133" t="s">
        <v>1769</v>
      </c>
      <c r="C133" t="s">
        <v>4282</v>
      </c>
      <c r="E133" t="s">
        <v>4313</v>
      </c>
      <c r="F133">
        <v>2023</v>
      </c>
      <c r="G133">
        <v>4</v>
      </c>
      <c r="H133" t="s">
        <v>785</v>
      </c>
    </row>
    <row r="134" spans="1:8" x14ac:dyDescent="0.3">
      <c r="A134" s="16" t="str">
        <f t="shared" si="2"/>
        <v>WoS_133</v>
      </c>
      <c r="B134" t="s">
        <v>506</v>
      </c>
      <c r="C134" t="s">
        <v>121</v>
      </c>
      <c r="E134" t="s">
        <v>928</v>
      </c>
      <c r="F134">
        <v>2021</v>
      </c>
      <c r="G134">
        <v>0</v>
      </c>
      <c r="H134" t="str">
        <f>HYPERLINK("http://dx.doi.org/10.3390/w13202837","http://dx.doi.org/10.3390/w13202837")</f>
        <v>http://dx.doi.org/10.3390/w13202837</v>
      </c>
    </row>
    <row r="135" spans="1:8" x14ac:dyDescent="0.3">
      <c r="A135" s="16" t="str">
        <f t="shared" si="2"/>
        <v>WoS_134</v>
      </c>
      <c r="B135" t="s">
        <v>4300</v>
      </c>
      <c r="C135" t="s">
        <v>4283</v>
      </c>
      <c r="E135" t="s">
        <v>4314</v>
      </c>
      <c r="F135">
        <v>2024</v>
      </c>
      <c r="G135">
        <v>0</v>
      </c>
      <c r="H135" t="str">
        <f>HYPERLINK("http://dx.doi.org/10.3389/frobt.2024.1362735","http://dx.doi.org/10.3389/frobt.2024.1362735")</f>
        <v>http://dx.doi.org/10.3389/frobt.2024.1362735</v>
      </c>
    </row>
    <row r="136" spans="1:8" x14ac:dyDescent="0.3">
      <c r="A136" s="16" t="str">
        <f t="shared" si="2"/>
        <v>WoS_135</v>
      </c>
      <c r="B136" t="s">
        <v>507</v>
      </c>
      <c r="C136" t="s">
        <v>122</v>
      </c>
      <c r="E136" t="s">
        <v>929</v>
      </c>
      <c r="F136">
        <v>2023</v>
      </c>
      <c r="G136">
        <v>0</v>
      </c>
      <c r="H136" t="str">
        <f>HYPERLINK("http://dx.doi.org/10.3390/app131910639","http://dx.doi.org/10.3390/app131910639")</f>
        <v>http://dx.doi.org/10.3390/app131910639</v>
      </c>
    </row>
    <row r="137" spans="1:8" x14ac:dyDescent="0.3">
      <c r="A137" s="16" t="str">
        <f t="shared" si="2"/>
        <v>WoS_136</v>
      </c>
      <c r="B137" t="s">
        <v>509</v>
      </c>
      <c r="C137" t="s">
        <v>123</v>
      </c>
      <c r="E137" t="s">
        <v>930</v>
      </c>
      <c r="F137">
        <v>2024</v>
      </c>
      <c r="G137">
        <v>2</v>
      </c>
      <c r="H137" t="str">
        <f>HYPERLINK("http://dx.doi.org/10.1109/TSG.2023.3288824","http://dx.doi.org/10.1109/TSG.2023.3288824")</f>
        <v>http://dx.doi.org/10.1109/TSG.2023.3288824</v>
      </c>
    </row>
    <row r="138" spans="1:8" x14ac:dyDescent="0.3">
      <c r="A138" s="16" t="str">
        <f t="shared" si="2"/>
        <v>WoS_137</v>
      </c>
      <c r="B138" t="s">
        <v>510</v>
      </c>
      <c r="C138" t="s">
        <v>124</v>
      </c>
      <c r="E138" t="s">
        <v>931</v>
      </c>
      <c r="F138">
        <v>2021</v>
      </c>
      <c r="G138">
        <v>2</v>
      </c>
      <c r="H138" t="str">
        <f>HYPERLINK("http://dx.doi.org/10.3390/app11219803","http://dx.doi.org/10.3390/app11219803")</f>
        <v>http://dx.doi.org/10.3390/app11219803</v>
      </c>
    </row>
    <row r="139" spans="1:8" x14ac:dyDescent="0.3">
      <c r="A139" s="16" t="str">
        <f t="shared" si="2"/>
        <v>WoS_138</v>
      </c>
      <c r="B139" t="s">
        <v>511</v>
      </c>
      <c r="C139" t="s">
        <v>125</v>
      </c>
      <c r="E139" t="s">
        <v>932</v>
      </c>
      <c r="F139">
        <v>2022</v>
      </c>
      <c r="G139">
        <v>5</v>
      </c>
      <c r="H139" t="str">
        <f>HYPERLINK("http://dx.doi.org/10.1016/j.chaos.2022.112802","http://dx.doi.org/10.1016/j.chaos.2022.112802")</f>
        <v>http://dx.doi.org/10.1016/j.chaos.2022.112802</v>
      </c>
    </row>
    <row r="140" spans="1:8" x14ac:dyDescent="0.3">
      <c r="A140" s="16" t="str">
        <f t="shared" si="2"/>
        <v>WoS_139</v>
      </c>
      <c r="B140" t="s">
        <v>512</v>
      </c>
      <c r="C140" t="s">
        <v>126</v>
      </c>
      <c r="E140" t="s">
        <v>933</v>
      </c>
      <c r="F140">
        <v>2021</v>
      </c>
      <c r="G140">
        <v>0</v>
      </c>
      <c r="H140" t="s">
        <v>785</v>
      </c>
    </row>
    <row r="141" spans="1:8" x14ac:dyDescent="0.3">
      <c r="A141" s="16" t="str">
        <f t="shared" si="2"/>
        <v>WoS_140</v>
      </c>
      <c r="B141" t="s">
        <v>1708</v>
      </c>
      <c r="C141" t="s">
        <v>4284</v>
      </c>
      <c r="E141" t="s">
        <v>4315</v>
      </c>
      <c r="F141">
        <v>2024</v>
      </c>
      <c r="G141">
        <v>0</v>
      </c>
      <c r="H141" t="str">
        <f>HYPERLINK("http://dx.doi.org/10.5753/jisa.2023.3887","http://dx.doi.org/10.5753/jisa.2023.3887")</f>
        <v>http://dx.doi.org/10.5753/jisa.2023.3887</v>
      </c>
    </row>
    <row r="142" spans="1:8" x14ac:dyDescent="0.3">
      <c r="A142" s="16" t="str">
        <f t="shared" si="2"/>
        <v>WoS_141</v>
      </c>
      <c r="B142" t="s">
        <v>514</v>
      </c>
      <c r="C142" t="s">
        <v>127</v>
      </c>
      <c r="E142" t="s">
        <v>934</v>
      </c>
      <c r="F142">
        <v>2024</v>
      </c>
      <c r="G142">
        <v>0</v>
      </c>
      <c r="H142" t="str">
        <f>HYPERLINK("http://dx.doi.org/10.3390/s24103052","http://dx.doi.org/10.3390/s24103052")</f>
        <v>http://dx.doi.org/10.3390/s24103052</v>
      </c>
    </row>
    <row r="143" spans="1:8" x14ac:dyDescent="0.3">
      <c r="A143" s="16" t="str">
        <f t="shared" si="2"/>
        <v>WoS_142</v>
      </c>
      <c r="B143" t="s">
        <v>515</v>
      </c>
      <c r="C143" t="s">
        <v>128</v>
      </c>
      <c r="E143" t="s">
        <v>935</v>
      </c>
      <c r="F143">
        <v>2022</v>
      </c>
      <c r="G143">
        <v>0</v>
      </c>
      <c r="H143" t="str">
        <f>HYPERLINK("http://dx.doi.org/10.1109/ICCWAMTIP56608.2022.10016580","http://dx.doi.org/10.1109/ICCWAMTIP56608.2022.10016580")</f>
        <v>http://dx.doi.org/10.1109/ICCWAMTIP56608.2022.10016580</v>
      </c>
    </row>
    <row r="144" spans="1:8" x14ac:dyDescent="0.3">
      <c r="A144" s="16" t="str">
        <f t="shared" si="2"/>
        <v>WoS_143</v>
      </c>
      <c r="B144" t="s">
        <v>516</v>
      </c>
      <c r="C144" t="s">
        <v>129</v>
      </c>
      <c r="E144" t="s">
        <v>936</v>
      </c>
      <c r="F144">
        <v>2020</v>
      </c>
      <c r="G144">
        <v>0</v>
      </c>
      <c r="H144" t="str">
        <f>HYPERLINK("http://dx.doi.org/10.1109/ijcnn48605.2020.9207337","http://dx.doi.org/10.1109/ijcnn48605.2020.9207337")</f>
        <v>http://dx.doi.org/10.1109/ijcnn48605.2020.9207337</v>
      </c>
    </row>
    <row r="145" spans="1:8" x14ac:dyDescent="0.3">
      <c r="A145" s="16" t="str">
        <f t="shared" si="2"/>
        <v>WoS_144</v>
      </c>
      <c r="B145" t="s">
        <v>517</v>
      </c>
      <c r="C145" t="s">
        <v>130</v>
      </c>
      <c r="E145" t="s">
        <v>937</v>
      </c>
      <c r="F145">
        <v>2023</v>
      </c>
      <c r="G145">
        <v>0</v>
      </c>
      <c r="H145" t="str">
        <f>HYPERLINK("http://dx.doi.org/10.1145/3625687.3625785","http://dx.doi.org/10.1145/3625687.3625785")</f>
        <v>http://dx.doi.org/10.1145/3625687.3625785</v>
      </c>
    </row>
    <row r="146" spans="1:8" x14ac:dyDescent="0.3">
      <c r="A146" s="16" t="str">
        <f t="shared" si="2"/>
        <v>WoS_145</v>
      </c>
      <c r="B146" t="s">
        <v>518</v>
      </c>
      <c r="C146" t="s">
        <v>131</v>
      </c>
      <c r="E146" t="s">
        <v>938</v>
      </c>
      <c r="F146">
        <v>2022</v>
      </c>
      <c r="G146">
        <v>2</v>
      </c>
      <c r="H146" t="str">
        <f>HYPERLINK("http://dx.doi.org/10.3389/fneur.2022.755094","http://dx.doi.org/10.3389/fneur.2022.755094")</f>
        <v>http://dx.doi.org/10.3389/fneur.2022.755094</v>
      </c>
    </row>
    <row r="147" spans="1:8" x14ac:dyDescent="0.3">
      <c r="A147" s="16" t="str">
        <f t="shared" si="2"/>
        <v>WoS_146</v>
      </c>
      <c r="B147" t="s">
        <v>519</v>
      </c>
      <c r="C147" t="s">
        <v>132</v>
      </c>
      <c r="E147" t="s">
        <v>939</v>
      </c>
      <c r="F147">
        <v>2022</v>
      </c>
      <c r="G147">
        <v>44</v>
      </c>
      <c r="H147" t="str">
        <f>HYPERLINK("http://dx.doi.org/10.1016/j.ins.2021.12.018","http://dx.doi.org/10.1016/j.ins.2021.12.018")</f>
        <v>http://dx.doi.org/10.1016/j.ins.2021.12.018</v>
      </c>
    </row>
    <row r="148" spans="1:8" x14ac:dyDescent="0.3">
      <c r="A148" s="16" t="str">
        <f t="shared" si="2"/>
        <v>WoS_147</v>
      </c>
      <c r="B148" t="s">
        <v>520</v>
      </c>
      <c r="C148" t="s">
        <v>133</v>
      </c>
      <c r="E148" t="s">
        <v>940</v>
      </c>
      <c r="F148">
        <v>2023</v>
      </c>
      <c r="G148">
        <v>0</v>
      </c>
      <c r="H148" t="str">
        <f>HYPERLINK("http://dx.doi.org/10.1007/s10115-023-01855-0","http://dx.doi.org/10.1007/s10115-023-01855-0")</f>
        <v>http://dx.doi.org/10.1007/s10115-023-01855-0</v>
      </c>
    </row>
    <row r="149" spans="1:8" x14ac:dyDescent="0.3">
      <c r="A149" s="16" t="str">
        <f t="shared" si="2"/>
        <v>WoS_148</v>
      </c>
      <c r="B149" t="s">
        <v>521</v>
      </c>
      <c r="C149" t="s">
        <v>134</v>
      </c>
      <c r="E149" t="s">
        <v>941</v>
      </c>
      <c r="F149">
        <v>2020</v>
      </c>
      <c r="G149">
        <v>10</v>
      </c>
      <c r="H149" t="str">
        <f>HYPERLINK("http://dx.doi.org/10.1016/j.physa.2019.122960","http://dx.doi.org/10.1016/j.physa.2019.122960")</f>
        <v>http://dx.doi.org/10.1016/j.physa.2019.122960</v>
      </c>
    </row>
    <row r="150" spans="1:8" x14ac:dyDescent="0.3">
      <c r="A150" s="16" t="str">
        <f t="shared" si="2"/>
        <v>WoS_149</v>
      </c>
      <c r="B150" t="s">
        <v>522</v>
      </c>
      <c r="C150" t="s">
        <v>135</v>
      </c>
      <c r="E150" t="s">
        <v>942</v>
      </c>
      <c r="F150">
        <v>2023</v>
      </c>
      <c r="G150">
        <v>8</v>
      </c>
      <c r="H150" t="str">
        <f>HYPERLINK("http://dx.doi.org/10.1073/pnas.2216030120","http://dx.doi.org/10.1073/pnas.2216030120")</f>
        <v>http://dx.doi.org/10.1073/pnas.2216030120</v>
      </c>
    </row>
    <row r="151" spans="1:8" x14ac:dyDescent="0.3">
      <c r="A151" s="16" t="str">
        <f t="shared" si="2"/>
        <v>WoS_150</v>
      </c>
      <c r="B151" t="s">
        <v>672</v>
      </c>
      <c r="C151" t="s">
        <v>279</v>
      </c>
      <c r="E151" t="s">
        <v>1087</v>
      </c>
      <c r="F151">
        <v>2023</v>
      </c>
      <c r="G151">
        <v>0</v>
      </c>
      <c r="H151" t="str">
        <f>HYPERLINK("http://dx.doi.org/10.1007/978-3-031-44207-0_31","http://dx.doi.org/10.1007/978-3-031-44207-0_31")</f>
        <v>http://dx.doi.org/10.1007/978-3-031-44207-0_31</v>
      </c>
    </row>
    <row r="152" spans="1:8" x14ac:dyDescent="0.3">
      <c r="A152" s="16" t="str">
        <f t="shared" si="2"/>
        <v>WoS_151</v>
      </c>
      <c r="B152" t="s">
        <v>523</v>
      </c>
      <c r="C152" t="s">
        <v>136</v>
      </c>
      <c r="E152" t="s">
        <v>943</v>
      </c>
      <c r="F152">
        <v>2022</v>
      </c>
      <c r="G152">
        <v>3</v>
      </c>
      <c r="H152" t="str">
        <f>HYPERLINK("http://dx.doi.org/10.1016/j.petrol.2022.110106","http://dx.doi.org/10.1016/j.petrol.2022.110106")</f>
        <v>http://dx.doi.org/10.1016/j.petrol.2022.110106</v>
      </c>
    </row>
    <row r="153" spans="1:8" x14ac:dyDescent="0.3">
      <c r="A153" s="16" t="str">
        <f t="shared" si="2"/>
        <v>WoS_152</v>
      </c>
      <c r="B153" t="s">
        <v>524</v>
      </c>
      <c r="C153" t="s">
        <v>137</v>
      </c>
      <c r="E153" t="s">
        <v>944</v>
      </c>
      <c r="F153">
        <v>2023</v>
      </c>
      <c r="G153">
        <v>2</v>
      </c>
      <c r="H153" t="str">
        <f>HYPERLINK("http://dx.doi.org/10.32604/cmc.2023.032843","http://dx.doi.org/10.32604/cmc.2023.032843")</f>
        <v>http://dx.doi.org/10.32604/cmc.2023.032843</v>
      </c>
    </row>
    <row r="154" spans="1:8" x14ac:dyDescent="0.3">
      <c r="A154" s="16" t="str">
        <f t="shared" si="2"/>
        <v>WoS_153</v>
      </c>
      <c r="B154" t="s">
        <v>525</v>
      </c>
      <c r="C154" t="s">
        <v>138</v>
      </c>
      <c r="E154" t="s">
        <v>945</v>
      </c>
      <c r="F154">
        <v>2023</v>
      </c>
      <c r="G154">
        <v>0</v>
      </c>
      <c r="H154" t="str">
        <f>HYPERLINK("http://dx.doi.org/10.1109/EMBC40787.2023.10341043","http://dx.doi.org/10.1109/EMBC40787.2023.10341043")</f>
        <v>http://dx.doi.org/10.1109/EMBC40787.2023.10341043</v>
      </c>
    </row>
    <row r="155" spans="1:8" x14ac:dyDescent="0.3">
      <c r="A155" s="16" t="str">
        <f t="shared" si="2"/>
        <v>WoS_154</v>
      </c>
      <c r="B155" t="s">
        <v>526</v>
      </c>
      <c r="C155" t="s">
        <v>139</v>
      </c>
      <c r="E155" t="s">
        <v>946</v>
      </c>
      <c r="F155">
        <v>2024</v>
      </c>
      <c r="G155">
        <v>0</v>
      </c>
      <c r="H155" t="str">
        <f>HYPERLINK("http://dx.doi.org/10.1016/j.mri.2024.03.019","http://dx.doi.org/10.1016/j.mri.2024.03.019")</f>
        <v>http://dx.doi.org/10.1016/j.mri.2024.03.019</v>
      </c>
    </row>
    <row r="156" spans="1:8" x14ac:dyDescent="0.3">
      <c r="A156" s="16" t="str">
        <f t="shared" si="2"/>
        <v>WoS_155</v>
      </c>
      <c r="B156" t="s">
        <v>527</v>
      </c>
      <c r="C156" t="s">
        <v>140</v>
      </c>
      <c r="E156" t="s">
        <v>947</v>
      </c>
      <c r="F156">
        <v>2023</v>
      </c>
      <c r="G156">
        <v>1</v>
      </c>
      <c r="H156" t="str">
        <f>HYPERLINK("http://dx.doi.org/10.1002/mrm.29767","http://dx.doi.org/10.1002/mrm.29767")</f>
        <v>http://dx.doi.org/10.1002/mrm.29767</v>
      </c>
    </row>
    <row r="157" spans="1:8" x14ac:dyDescent="0.3">
      <c r="A157" s="16" t="str">
        <f t="shared" si="2"/>
        <v>WoS_156</v>
      </c>
      <c r="B157" t="s">
        <v>1267</v>
      </c>
      <c r="C157" t="s">
        <v>4285</v>
      </c>
      <c r="E157" t="s">
        <v>1346</v>
      </c>
      <c r="F157">
        <v>2023</v>
      </c>
      <c r="G157">
        <v>0</v>
      </c>
      <c r="H157" t="str">
        <f>HYPERLINK("http://dx.doi.org/10.1109/OJCOMS.2023.3306039","http://dx.doi.org/10.1109/OJCOMS.2023.3306039")</f>
        <v>http://dx.doi.org/10.1109/OJCOMS.2023.3306039</v>
      </c>
    </row>
    <row r="158" spans="1:8" x14ac:dyDescent="0.3">
      <c r="A158" s="16" t="str">
        <f t="shared" si="2"/>
        <v>WoS_157</v>
      </c>
      <c r="B158" t="s">
        <v>528</v>
      </c>
      <c r="C158" t="s">
        <v>141</v>
      </c>
      <c r="E158" t="s">
        <v>948</v>
      </c>
      <c r="F158">
        <v>2024</v>
      </c>
      <c r="G158">
        <v>0</v>
      </c>
      <c r="H158" t="str">
        <f>HYPERLINK("http://dx.doi.org/10.1016/j.jsames.2024.104815","http://dx.doi.org/10.1016/j.jsames.2024.104815")</f>
        <v>http://dx.doi.org/10.1016/j.jsames.2024.104815</v>
      </c>
    </row>
    <row r="159" spans="1:8" x14ac:dyDescent="0.3">
      <c r="A159" s="16" t="str">
        <f t="shared" si="2"/>
        <v>WoS_158</v>
      </c>
      <c r="B159" t="s">
        <v>529</v>
      </c>
      <c r="C159" t="s">
        <v>142</v>
      </c>
      <c r="E159" t="s">
        <v>949</v>
      </c>
      <c r="F159">
        <v>2024</v>
      </c>
      <c r="G159">
        <v>0</v>
      </c>
      <c r="H159" t="str">
        <f>HYPERLINK("http://dx.doi.org/10.1007/s10546-024-00872-y","http://dx.doi.org/10.1007/s10546-024-00872-y")</f>
        <v>http://dx.doi.org/10.1007/s10546-024-00872-y</v>
      </c>
    </row>
    <row r="160" spans="1:8" x14ac:dyDescent="0.3">
      <c r="A160" s="16" t="str">
        <f t="shared" si="2"/>
        <v>WoS_159</v>
      </c>
      <c r="B160" t="s">
        <v>530</v>
      </c>
      <c r="C160" t="s">
        <v>143</v>
      </c>
      <c r="E160" t="s">
        <v>950</v>
      </c>
      <c r="F160">
        <v>2024</v>
      </c>
      <c r="G160">
        <v>1</v>
      </c>
      <c r="H160" t="str">
        <f>HYPERLINK("http://dx.doi.org/10.1002/asmb.2825","http://dx.doi.org/10.1002/asmb.2825")</f>
        <v>http://dx.doi.org/10.1002/asmb.2825</v>
      </c>
    </row>
    <row r="161" spans="1:8" x14ac:dyDescent="0.3">
      <c r="A161" s="16" t="str">
        <f t="shared" si="2"/>
        <v>WoS_160</v>
      </c>
      <c r="B161" t="s">
        <v>531</v>
      </c>
      <c r="C161" t="s">
        <v>144</v>
      </c>
      <c r="E161" t="s">
        <v>951</v>
      </c>
      <c r="F161">
        <v>2024</v>
      </c>
      <c r="G161">
        <v>1</v>
      </c>
      <c r="H161" t="str">
        <f>HYPERLINK("http://dx.doi.org/10.1007/978-3-031-62269-4_23","http://dx.doi.org/10.1007/978-3-031-62269-4_23")</f>
        <v>http://dx.doi.org/10.1007/978-3-031-62269-4_23</v>
      </c>
    </row>
    <row r="162" spans="1:8" x14ac:dyDescent="0.3">
      <c r="A162" s="16" t="str">
        <f t="shared" si="2"/>
        <v>WoS_161</v>
      </c>
      <c r="B162" t="s">
        <v>532</v>
      </c>
      <c r="C162" t="s">
        <v>145</v>
      </c>
      <c r="E162" t="s">
        <v>952</v>
      </c>
      <c r="F162">
        <v>2020</v>
      </c>
      <c r="G162">
        <v>11</v>
      </c>
      <c r="H162" t="str">
        <f>HYPERLINK("http://dx.doi.org/10.1364/OL.386352","http://dx.doi.org/10.1364/OL.386352")</f>
        <v>http://dx.doi.org/10.1364/OL.386352</v>
      </c>
    </row>
    <row r="163" spans="1:8" x14ac:dyDescent="0.3">
      <c r="A163" s="16" t="str">
        <f t="shared" si="2"/>
        <v>WoS_162</v>
      </c>
      <c r="B163" t="s">
        <v>1258</v>
      </c>
      <c r="C163" t="s">
        <v>231</v>
      </c>
      <c r="E163" t="s">
        <v>1333</v>
      </c>
      <c r="F163">
        <v>2023</v>
      </c>
      <c r="G163">
        <v>2</v>
      </c>
      <c r="H163" t="str">
        <f>HYPERLINK("http://dx.doi.org/10.1109/LSENS.2023.3290209","http://dx.doi.org/10.1109/LSENS.2023.3290209")</f>
        <v>http://dx.doi.org/10.1109/LSENS.2023.3290209</v>
      </c>
    </row>
    <row r="164" spans="1:8" x14ac:dyDescent="0.3">
      <c r="A164" s="16" t="str">
        <f t="shared" si="2"/>
        <v>WoS_163</v>
      </c>
      <c r="B164" t="s">
        <v>1835</v>
      </c>
      <c r="C164" t="s">
        <v>4286</v>
      </c>
      <c r="E164" t="s">
        <v>4316</v>
      </c>
      <c r="F164">
        <v>2022</v>
      </c>
      <c r="G164">
        <v>3</v>
      </c>
      <c r="H164" t="str">
        <f>HYPERLINK("http://dx.doi.org/10.1007/s11740-021-01075-x","http://dx.doi.org/10.1007/s11740-021-01075-x")</f>
        <v>http://dx.doi.org/10.1007/s11740-021-01075-x</v>
      </c>
    </row>
    <row r="165" spans="1:8" x14ac:dyDescent="0.3">
      <c r="A165" s="16" t="str">
        <f t="shared" si="2"/>
        <v>WoS_164</v>
      </c>
      <c r="B165" t="s">
        <v>533</v>
      </c>
      <c r="C165" t="s">
        <v>146</v>
      </c>
      <c r="E165" t="s">
        <v>953</v>
      </c>
      <c r="F165">
        <v>2021</v>
      </c>
      <c r="G165">
        <v>11</v>
      </c>
      <c r="H165" t="str">
        <f>HYPERLINK("http://dx.doi.org/10.1109/TITS.2020.3044466","http://dx.doi.org/10.1109/TITS.2020.3044466")</f>
        <v>http://dx.doi.org/10.1109/TITS.2020.3044466</v>
      </c>
    </row>
    <row r="166" spans="1:8" x14ac:dyDescent="0.3">
      <c r="A166" s="16" t="str">
        <f t="shared" si="2"/>
        <v>WoS_165</v>
      </c>
      <c r="B166" t="s">
        <v>534</v>
      </c>
      <c r="C166" t="s">
        <v>147</v>
      </c>
      <c r="E166" t="s">
        <v>954</v>
      </c>
      <c r="F166">
        <v>2023</v>
      </c>
      <c r="G166">
        <v>40</v>
      </c>
      <c r="H166" t="str">
        <f>HYPERLINK("http://dx.doi.org/10.1007/s00521-023-08459-3","http://dx.doi.org/10.1007/s00521-023-08459-3")</f>
        <v>http://dx.doi.org/10.1007/s00521-023-08459-3</v>
      </c>
    </row>
    <row r="167" spans="1:8" x14ac:dyDescent="0.3">
      <c r="A167" s="16" t="str">
        <f t="shared" si="2"/>
        <v>WoS_166</v>
      </c>
      <c r="B167" t="s">
        <v>535</v>
      </c>
      <c r="C167" t="s">
        <v>148</v>
      </c>
      <c r="E167" t="s">
        <v>955</v>
      </c>
      <c r="F167">
        <v>2023</v>
      </c>
      <c r="G167">
        <v>7</v>
      </c>
      <c r="H167" t="str">
        <f>HYPERLINK("http://dx.doi.org/10.3390/su15107834","http://dx.doi.org/10.3390/su15107834")</f>
        <v>http://dx.doi.org/10.3390/su15107834</v>
      </c>
    </row>
    <row r="168" spans="1:8" x14ac:dyDescent="0.3">
      <c r="A168" s="16" t="str">
        <f t="shared" si="2"/>
        <v>WoS_167</v>
      </c>
      <c r="B168" t="s">
        <v>537</v>
      </c>
      <c r="C168" t="s">
        <v>150</v>
      </c>
      <c r="E168" t="s">
        <v>957</v>
      </c>
      <c r="F168">
        <v>2020</v>
      </c>
      <c r="G168">
        <v>5</v>
      </c>
      <c r="H168" t="str">
        <f>HYPERLINK("http://dx.doi.org/10.1016/j.softx.2020.100612","http://dx.doi.org/10.1016/j.softx.2020.100612")</f>
        <v>http://dx.doi.org/10.1016/j.softx.2020.100612</v>
      </c>
    </row>
    <row r="169" spans="1:8" x14ac:dyDescent="0.3">
      <c r="A169" s="16" t="str">
        <f t="shared" si="2"/>
        <v>WoS_168</v>
      </c>
      <c r="B169" t="s">
        <v>538</v>
      </c>
      <c r="C169" t="s">
        <v>151</v>
      </c>
      <c r="E169" t="s">
        <v>958</v>
      </c>
      <c r="F169">
        <v>2023</v>
      </c>
      <c r="G169">
        <v>3</v>
      </c>
      <c r="H169" t="str">
        <f>HYPERLINK("http://dx.doi.org/10.3390/e25121671","http://dx.doi.org/10.3390/e25121671")</f>
        <v>http://dx.doi.org/10.3390/e25121671</v>
      </c>
    </row>
    <row r="170" spans="1:8" x14ac:dyDescent="0.3">
      <c r="A170" s="16" t="str">
        <f t="shared" si="2"/>
        <v>WoS_169</v>
      </c>
      <c r="B170" t="s">
        <v>539</v>
      </c>
      <c r="C170" t="s">
        <v>152</v>
      </c>
      <c r="E170" t="s">
        <v>959</v>
      </c>
      <c r="F170">
        <v>2023</v>
      </c>
      <c r="G170">
        <v>0</v>
      </c>
      <c r="H170" t="str">
        <f>HYPERLINK("http://dx.doi.org/10.1145/3615834.3615842","http://dx.doi.org/10.1145/3615834.3615842")</f>
        <v>http://dx.doi.org/10.1145/3615834.3615842</v>
      </c>
    </row>
    <row r="171" spans="1:8" x14ac:dyDescent="0.3">
      <c r="A171" s="16" t="str">
        <f t="shared" si="2"/>
        <v>WoS_170</v>
      </c>
      <c r="B171" t="s">
        <v>540</v>
      </c>
      <c r="C171" t="s">
        <v>153</v>
      </c>
      <c r="E171" t="s">
        <v>960</v>
      </c>
      <c r="F171">
        <v>2021</v>
      </c>
      <c r="G171">
        <v>13</v>
      </c>
      <c r="H171" t="str">
        <f>HYPERLINK("http://dx.doi.org/10.1145/3459637.3481897","http://dx.doi.org/10.1145/3459637.3481897")</f>
        <v>http://dx.doi.org/10.1145/3459637.3481897</v>
      </c>
    </row>
    <row r="172" spans="1:8" x14ac:dyDescent="0.3">
      <c r="A172" s="16" t="str">
        <f t="shared" si="2"/>
        <v>WoS_171</v>
      </c>
      <c r="B172" t="s">
        <v>541</v>
      </c>
      <c r="C172" t="s">
        <v>154</v>
      </c>
      <c r="E172" t="s">
        <v>961</v>
      </c>
      <c r="F172">
        <v>2021</v>
      </c>
      <c r="G172">
        <v>4</v>
      </c>
      <c r="H172" t="s">
        <v>785</v>
      </c>
    </row>
    <row r="173" spans="1:8" x14ac:dyDescent="0.3">
      <c r="A173" s="16" t="str">
        <f t="shared" si="2"/>
        <v>WoS_172</v>
      </c>
      <c r="B173" t="s">
        <v>749</v>
      </c>
      <c r="C173" t="s">
        <v>355</v>
      </c>
      <c r="E173" t="s">
        <v>1163</v>
      </c>
      <c r="F173">
        <v>2023</v>
      </c>
      <c r="G173">
        <v>0</v>
      </c>
      <c r="H173" t="str">
        <f>HYPERLINK("http://dx.doi.org/10.1145/3589132.3625661","http://dx.doi.org/10.1145/3589132.3625661")</f>
        <v>http://dx.doi.org/10.1145/3589132.3625661</v>
      </c>
    </row>
    <row r="174" spans="1:8" x14ac:dyDescent="0.3">
      <c r="A174" s="16" t="str">
        <f t="shared" si="2"/>
        <v>WoS_173</v>
      </c>
      <c r="B174" t="s">
        <v>542</v>
      </c>
      <c r="C174" t="s">
        <v>155</v>
      </c>
      <c r="E174" t="s">
        <v>962</v>
      </c>
      <c r="F174">
        <v>2024</v>
      </c>
      <c r="G174">
        <v>0</v>
      </c>
      <c r="H174" t="str">
        <f>HYPERLINK("http://dx.doi.org/10.1029/2023PA004700","http://dx.doi.org/10.1029/2023PA004700")</f>
        <v>http://dx.doi.org/10.1029/2023PA004700</v>
      </c>
    </row>
    <row r="175" spans="1:8" x14ac:dyDescent="0.3">
      <c r="A175" s="16" t="str">
        <f t="shared" si="2"/>
        <v>WoS_174</v>
      </c>
      <c r="B175" t="s">
        <v>543</v>
      </c>
      <c r="C175" t="s">
        <v>156</v>
      </c>
      <c r="E175" t="s">
        <v>963</v>
      </c>
      <c r="F175">
        <v>2022</v>
      </c>
      <c r="G175">
        <v>37</v>
      </c>
      <c r="H175" t="str">
        <f>HYPERLINK("http://dx.doi.org/10.1109/TNNLS.2021.3084957","http://dx.doi.org/10.1109/TNNLS.2021.3084957")</f>
        <v>http://dx.doi.org/10.1109/TNNLS.2021.3084957</v>
      </c>
    </row>
    <row r="176" spans="1:8" x14ac:dyDescent="0.3">
      <c r="A176" s="16" t="str">
        <f t="shared" si="2"/>
        <v>WoS_175</v>
      </c>
      <c r="B176" t="s">
        <v>544</v>
      </c>
      <c r="C176" t="s">
        <v>157</v>
      </c>
      <c r="E176" t="s">
        <v>964</v>
      </c>
      <c r="F176">
        <v>2021</v>
      </c>
      <c r="G176">
        <v>14</v>
      </c>
      <c r="H176" t="str">
        <f>HYPERLINK("http://dx.doi.org/10.1080/15732479.2020.1737146","http://dx.doi.org/10.1080/15732479.2020.1737146")</f>
        <v>http://dx.doi.org/10.1080/15732479.2020.1737146</v>
      </c>
    </row>
    <row r="177" spans="1:8" x14ac:dyDescent="0.3">
      <c r="A177" s="16" t="str">
        <f t="shared" si="2"/>
        <v>WoS_176</v>
      </c>
      <c r="B177" t="s">
        <v>545</v>
      </c>
      <c r="C177" t="s">
        <v>158</v>
      </c>
      <c r="E177" t="s">
        <v>965</v>
      </c>
      <c r="F177">
        <v>2020</v>
      </c>
      <c r="G177">
        <v>17</v>
      </c>
      <c r="H177" t="str">
        <f>HYPERLINK("http://dx.doi.org/10.1029/2020GL089974","http://dx.doi.org/10.1029/2020GL089974")</f>
        <v>http://dx.doi.org/10.1029/2020GL089974</v>
      </c>
    </row>
    <row r="178" spans="1:8" x14ac:dyDescent="0.3">
      <c r="A178" s="16" t="str">
        <f t="shared" si="2"/>
        <v>WoS_177</v>
      </c>
      <c r="B178" t="s">
        <v>546</v>
      </c>
      <c r="C178" t="s">
        <v>159</v>
      </c>
      <c r="E178" t="s">
        <v>966</v>
      </c>
      <c r="F178">
        <v>2024</v>
      </c>
      <c r="G178">
        <v>0</v>
      </c>
      <c r="H178" t="str">
        <f>HYPERLINK("http://dx.doi.org/10.1109/APSCON60364.2024.10465783","http://dx.doi.org/10.1109/APSCON60364.2024.10465783")</f>
        <v>http://dx.doi.org/10.1109/APSCON60364.2024.10465783</v>
      </c>
    </row>
    <row r="179" spans="1:8" x14ac:dyDescent="0.3">
      <c r="A179" s="16" t="str">
        <f t="shared" si="2"/>
        <v>WoS_178</v>
      </c>
      <c r="B179" t="s">
        <v>547</v>
      </c>
      <c r="C179" t="s">
        <v>160</v>
      </c>
      <c r="E179" t="s">
        <v>967</v>
      </c>
      <c r="F179">
        <v>2022</v>
      </c>
      <c r="G179">
        <v>0</v>
      </c>
      <c r="H179" t="str">
        <f>HYPERLINK("http://dx.doi.org/10.1109/IGARSS46834.2022.9884511","http://dx.doi.org/10.1109/IGARSS46834.2022.9884511")</f>
        <v>http://dx.doi.org/10.1109/IGARSS46834.2022.9884511</v>
      </c>
    </row>
    <row r="180" spans="1:8" x14ac:dyDescent="0.3">
      <c r="A180" s="16" t="str">
        <f t="shared" si="2"/>
        <v>WoS_179</v>
      </c>
      <c r="B180" t="s">
        <v>548</v>
      </c>
      <c r="C180" t="s">
        <v>161</v>
      </c>
      <c r="E180" t="s">
        <v>968</v>
      </c>
      <c r="F180">
        <v>2023</v>
      </c>
      <c r="G180">
        <v>0</v>
      </c>
      <c r="H180" t="str">
        <f>HYPERLINK("http://dx.doi.org/10.1109/PVSC48320.2023.10359991","http://dx.doi.org/10.1109/PVSC48320.2023.10359991")</f>
        <v>http://dx.doi.org/10.1109/PVSC48320.2023.10359991</v>
      </c>
    </row>
    <row r="181" spans="1:8" x14ac:dyDescent="0.3">
      <c r="A181" s="16" t="str">
        <f t="shared" si="2"/>
        <v>WoS_180</v>
      </c>
      <c r="B181" t="s">
        <v>666</v>
      </c>
      <c r="C181" t="s">
        <v>274</v>
      </c>
      <c r="E181" t="s">
        <v>1082</v>
      </c>
      <c r="F181">
        <v>2022</v>
      </c>
      <c r="G181">
        <v>17</v>
      </c>
      <c r="H181" t="str">
        <f>HYPERLINK("http://dx.doi.org/10.1109/LRA.2022.3145057","http://dx.doi.org/10.1109/LRA.2022.3145057")</f>
        <v>http://dx.doi.org/10.1109/LRA.2022.3145057</v>
      </c>
    </row>
    <row r="182" spans="1:8" x14ac:dyDescent="0.3">
      <c r="A182" s="16" t="str">
        <f t="shared" si="2"/>
        <v>WoS_181</v>
      </c>
      <c r="B182" t="s">
        <v>549</v>
      </c>
      <c r="C182" t="s">
        <v>162</v>
      </c>
      <c r="E182" t="s">
        <v>969</v>
      </c>
      <c r="F182">
        <v>2022</v>
      </c>
      <c r="G182">
        <v>2</v>
      </c>
      <c r="H182" t="str">
        <f>HYPERLINK("http://dx.doi.org/10.1109/TCBB.2020.3037090","http://dx.doi.org/10.1109/TCBB.2020.3037090")</f>
        <v>http://dx.doi.org/10.1109/TCBB.2020.3037090</v>
      </c>
    </row>
    <row r="183" spans="1:8" x14ac:dyDescent="0.3">
      <c r="A183" s="16" t="str">
        <f t="shared" si="2"/>
        <v>WoS_182</v>
      </c>
      <c r="B183" t="s">
        <v>550</v>
      </c>
      <c r="C183" t="s">
        <v>137</v>
      </c>
      <c r="E183" t="s">
        <v>970</v>
      </c>
      <c r="F183">
        <v>2023</v>
      </c>
      <c r="G183">
        <v>5</v>
      </c>
      <c r="H183" t="str">
        <f>HYPERLINK("http://dx.doi.org/10.3390/s23020594","http://dx.doi.org/10.3390/s23020594")</f>
        <v>http://dx.doi.org/10.3390/s23020594</v>
      </c>
    </row>
    <row r="184" spans="1:8" x14ac:dyDescent="0.3">
      <c r="A184" s="16" t="str">
        <f t="shared" si="2"/>
        <v>WoS_183</v>
      </c>
      <c r="B184" t="s">
        <v>551</v>
      </c>
      <c r="C184" t="s">
        <v>163</v>
      </c>
      <c r="E184" t="s">
        <v>971</v>
      </c>
      <c r="F184">
        <v>2021</v>
      </c>
      <c r="G184">
        <v>2</v>
      </c>
      <c r="H184" t="str">
        <f>HYPERLINK("http://dx.doi.org/10.1109/ICDE51399.2021.00286","http://dx.doi.org/10.1109/ICDE51399.2021.00286")</f>
        <v>http://dx.doi.org/10.1109/ICDE51399.2021.00286</v>
      </c>
    </row>
    <row r="185" spans="1:8" x14ac:dyDescent="0.3">
      <c r="A185" s="16" t="str">
        <f t="shared" si="2"/>
        <v>WoS_184</v>
      </c>
      <c r="B185" t="s">
        <v>552</v>
      </c>
      <c r="C185" t="s">
        <v>164</v>
      </c>
      <c r="E185" t="s">
        <v>972</v>
      </c>
      <c r="F185">
        <v>2023</v>
      </c>
      <c r="G185">
        <v>0</v>
      </c>
      <c r="H185" t="str">
        <f>HYPERLINK("http://dx.doi.org/10.1016/j.jclepro.2023.136117","http://dx.doi.org/10.1016/j.jclepro.2023.136117")</f>
        <v>http://dx.doi.org/10.1016/j.jclepro.2023.136117</v>
      </c>
    </row>
    <row r="186" spans="1:8" x14ac:dyDescent="0.3">
      <c r="A186" s="16" t="str">
        <f t="shared" si="2"/>
        <v>WoS_185</v>
      </c>
      <c r="B186" t="s">
        <v>553</v>
      </c>
      <c r="C186" t="s">
        <v>165</v>
      </c>
      <c r="E186" t="s">
        <v>973</v>
      </c>
      <c r="F186">
        <v>2024</v>
      </c>
      <c r="G186">
        <v>0</v>
      </c>
      <c r="H186" t="str">
        <f>HYPERLINK("http://dx.doi.org/10.1109/TIM.2024.3381263","http://dx.doi.org/10.1109/TIM.2024.3381263")</f>
        <v>http://dx.doi.org/10.1109/TIM.2024.3381263</v>
      </c>
    </row>
    <row r="187" spans="1:8" x14ac:dyDescent="0.3">
      <c r="A187" s="16" t="str">
        <f t="shared" si="2"/>
        <v>WoS_186</v>
      </c>
      <c r="B187" t="s">
        <v>554</v>
      </c>
      <c r="C187" t="s">
        <v>166</v>
      </c>
      <c r="E187" t="s">
        <v>974</v>
      </c>
      <c r="F187">
        <v>2024</v>
      </c>
      <c r="G187">
        <v>3</v>
      </c>
      <c r="H187" t="str">
        <f>HYPERLINK("http://dx.doi.org/10.1103/PhysRevE.109.054306","http://dx.doi.org/10.1103/PhysRevE.109.054306")</f>
        <v>http://dx.doi.org/10.1103/PhysRevE.109.054306</v>
      </c>
    </row>
    <row r="188" spans="1:8" x14ac:dyDescent="0.3">
      <c r="A188" s="16" t="str">
        <f t="shared" si="2"/>
        <v>WoS_187</v>
      </c>
      <c r="B188" t="s">
        <v>556</v>
      </c>
      <c r="C188" t="s">
        <v>168</v>
      </c>
      <c r="E188" t="s">
        <v>976</v>
      </c>
      <c r="F188">
        <v>2021</v>
      </c>
      <c r="G188">
        <v>5</v>
      </c>
      <c r="H188" t="str">
        <f>HYPERLINK("http://dx.doi.org/10.1109/AVSS52988.2021.9663759","http://dx.doi.org/10.1109/AVSS52988.2021.9663759")</f>
        <v>http://dx.doi.org/10.1109/AVSS52988.2021.9663759</v>
      </c>
    </row>
    <row r="189" spans="1:8" x14ac:dyDescent="0.3">
      <c r="A189" s="16" t="str">
        <f t="shared" si="2"/>
        <v>WoS_188</v>
      </c>
      <c r="B189" t="s">
        <v>557</v>
      </c>
      <c r="C189" t="s">
        <v>169</v>
      </c>
      <c r="E189" t="s">
        <v>977</v>
      </c>
      <c r="F189">
        <v>2022</v>
      </c>
      <c r="G189">
        <v>0</v>
      </c>
      <c r="H189" t="str">
        <f>HYPERLINK("http://dx.doi.org/10.1109/IEEECONF56349.2022.10051968","http://dx.doi.org/10.1109/IEEECONF56349.2022.10051968")</f>
        <v>http://dx.doi.org/10.1109/IEEECONF56349.2022.10051968</v>
      </c>
    </row>
    <row r="190" spans="1:8" x14ac:dyDescent="0.3">
      <c r="A190" s="16" t="str">
        <f t="shared" si="2"/>
        <v>WoS_189</v>
      </c>
      <c r="B190" t="s">
        <v>558</v>
      </c>
      <c r="C190" t="s">
        <v>170</v>
      </c>
      <c r="E190" t="s">
        <v>978</v>
      </c>
      <c r="F190">
        <v>2022</v>
      </c>
      <c r="G190">
        <v>3</v>
      </c>
      <c r="H190" t="str">
        <f>HYPERLINK("http://dx.doi.org/10.1038/s41598-022-04912-w","http://dx.doi.org/10.1038/s41598-022-04912-w")</f>
        <v>http://dx.doi.org/10.1038/s41598-022-04912-w</v>
      </c>
    </row>
    <row r="191" spans="1:8" x14ac:dyDescent="0.3">
      <c r="A191" s="16" t="str">
        <f t="shared" si="2"/>
        <v>WoS_190</v>
      </c>
      <c r="B191" t="s">
        <v>729</v>
      </c>
      <c r="C191" t="s">
        <v>335</v>
      </c>
      <c r="E191" t="s">
        <v>1143</v>
      </c>
      <c r="F191">
        <v>2023</v>
      </c>
      <c r="G191">
        <v>7</v>
      </c>
      <c r="H191" t="str">
        <f>HYPERLINK("http://dx.doi.org/10.1016/j.jmsy.2023.05.016","http://dx.doi.org/10.1016/j.jmsy.2023.05.016")</f>
        <v>http://dx.doi.org/10.1016/j.jmsy.2023.05.016</v>
      </c>
    </row>
    <row r="192" spans="1:8" x14ac:dyDescent="0.3">
      <c r="A192" s="16" t="str">
        <f t="shared" si="2"/>
        <v>WoS_191</v>
      </c>
      <c r="B192" t="s">
        <v>559</v>
      </c>
      <c r="C192" t="s">
        <v>171</v>
      </c>
      <c r="E192" t="s">
        <v>979</v>
      </c>
      <c r="F192">
        <v>2022</v>
      </c>
      <c r="G192">
        <v>4</v>
      </c>
      <c r="H192" t="s">
        <v>785</v>
      </c>
    </row>
    <row r="193" spans="1:8" x14ac:dyDescent="0.3">
      <c r="A193" s="16" t="str">
        <f t="shared" si="2"/>
        <v>WoS_192</v>
      </c>
      <c r="B193" t="s">
        <v>560</v>
      </c>
      <c r="C193" t="s">
        <v>172</v>
      </c>
      <c r="E193" t="s">
        <v>980</v>
      </c>
      <c r="F193">
        <v>2020</v>
      </c>
      <c r="G193">
        <v>15</v>
      </c>
      <c r="H193" t="str">
        <f>HYPERLINK("http://dx.doi.org/10.1016/j.neucom.2020.05.035","http://dx.doi.org/10.1016/j.neucom.2020.05.035")</f>
        <v>http://dx.doi.org/10.1016/j.neucom.2020.05.035</v>
      </c>
    </row>
    <row r="194" spans="1:8" x14ac:dyDescent="0.3">
      <c r="A194" s="16" t="str">
        <f t="shared" ref="A194:A257" si="3">"WoS_" &amp; ROW()-1</f>
        <v>WoS_193</v>
      </c>
      <c r="B194" t="s">
        <v>561</v>
      </c>
      <c r="C194" t="s">
        <v>173</v>
      </c>
      <c r="E194" t="s">
        <v>981</v>
      </c>
      <c r="F194">
        <v>2022</v>
      </c>
      <c r="G194">
        <v>4</v>
      </c>
      <c r="H194" t="str">
        <f>HYPERLINK("http://dx.doi.org/10.1117/12.2611292","http://dx.doi.org/10.1117/12.2611292")</f>
        <v>http://dx.doi.org/10.1117/12.2611292</v>
      </c>
    </row>
    <row r="195" spans="1:8" x14ac:dyDescent="0.3">
      <c r="A195" s="16" t="str">
        <f t="shared" si="3"/>
        <v>WoS_194</v>
      </c>
      <c r="B195" t="s">
        <v>563</v>
      </c>
      <c r="C195" t="s">
        <v>175</v>
      </c>
      <c r="E195" t="s">
        <v>983</v>
      </c>
      <c r="F195">
        <v>2024</v>
      </c>
      <c r="G195">
        <v>0</v>
      </c>
      <c r="H195" t="str">
        <f>HYPERLINK("http://dx.doi.org/10.1016/j.media.2023.103043","http://dx.doi.org/10.1016/j.media.2023.103043")</f>
        <v>http://dx.doi.org/10.1016/j.media.2023.103043</v>
      </c>
    </row>
    <row r="196" spans="1:8" x14ac:dyDescent="0.3">
      <c r="A196" s="16" t="str">
        <f t="shared" si="3"/>
        <v>WoS_195</v>
      </c>
      <c r="B196" t="s">
        <v>1297</v>
      </c>
      <c r="C196" t="s">
        <v>4287</v>
      </c>
      <c r="E196" t="s">
        <v>1379</v>
      </c>
      <c r="F196">
        <v>2023</v>
      </c>
      <c r="G196">
        <v>5</v>
      </c>
      <c r="H196" t="str">
        <f>HYPERLINK("http://dx.doi.org/10.1109/OJIES.2023.3319040","http://dx.doi.org/10.1109/OJIES.2023.3319040")</f>
        <v>http://dx.doi.org/10.1109/OJIES.2023.3319040</v>
      </c>
    </row>
    <row r="197" spans="1:8" x14ac:dyDescent="0.3">
      <c r="A197" s="16" t="str">
        <f t="shared" si="3"/>
        <v>WoS_196</v>
      </c>
      <c r="B197" t="s">
        <v>566</v>
      </c>
      <c r="C197" t="s">
        <v>177</v>
      </c>
      <c r="E197" t="s">
        <v>985</v>
      </c>
      <c r="F197">
        <v>2024</v>
      </c>
      <c r="G197">
        <v>4</v>
      </c>
      <c r="H197" t="str">
        <f>HYPERLINK("http://dx.doi.org/10.1016/j.eswa.2023.121239","http://dx.doi.org/10.1016/j.eswa.2023.121239")</f>
        <v>http://dx.doi.org/10.1016/j.eswa.2023.121239</v>
      </c>
    </row>
    <row r="198" spans="1:8" x14ac:dyDescent="0.3">
      <c r="A198" s="16" t="str">
        <f t="shared" si="3"/>
        <v>WoS_197</v>
      </c>
      <c r="B198" t="s">
        <v>567</v>
      </c>
      <c r="C198" t="s">
        <v>178</v>
      </c>
      <c r="E198" t="s">
        <v>986</v>
      </c>
      <c r="F198">
        <v>2022</v>
      </c>
      <c r="G198">
        <v>8</v>
      </c>
      <c r="H198" t="str">
        <f>HYPERLINK("http://dx.doi.org/10.3390/biology11020276","http://dx.doi.org/10.3390/biology11020276")</f>
        <v>http://dx.doi.org/10.3390/biology11020276</v>
      </c>
    </row>
    <row r="199" spans="1:8" x14ac:dyDescent="0.3">
      <c r="A199" s="16" t="str">
        <f t="shared" si="3"/>
        <v>WoS_198</v>
      </c>
      <c r="B199" t="s">
        <v>568</v>
      </c>
      <c r="C199" t="s">
        <v>179</v>
      </c>
      <c r="E199" t="s">
        <v>987</v>
      </c>
      <c r="F199">
        <v>2023</v>
      </c>
      <c r="G199">
        <v>3</v>
      </c>
      <c r="H199" t="str">
        <f>HYPERLINK("http://dx.doi.org/10.1007/s11269-023-03610-0","http://dx.doi.org/10.1007/s11269-023-03610-0")</f>
        <v>http://dx.doi.org/10.1007/s11269-023-03610-0</v>
      </c>
    </row>
    <row r="200" spans="1:8" x14ac:dyDescent="0.3">
      <c r="A200" s="16" t="str">
        <f t="shared" si="3"/>
        <v>WoS_199</v>
      </c>
      <c r="B200" t="s">
        <v>569</v>
      </c>
      <c r="C200" t="s">
        <v>180</v>
      </c>
      <c r="E200" t="s">
        <v>988</v>
      </c>
      <c r="F200">
        <v>2024</v>
      </c>
      <c r="G200">
        <v>2</v>
      </c>
      <c r="H200" t="str">
        <f>HYPERLINK("http://dx.doi.org/10.1016/j.optlastec.2023.110138","http://dx.doi.org/10.1016/j.optlastec.2023.110138")</f>
        <v>http://dx.doi.org/10.1016/j.optlastec.2023.110138</v>
      </c>
    </row>
    <row r="201" spans="1:8" x14ac:dyDescent="0.3">
      <c r="A201" s="16" t="str">
        <f t="shared" si="3"/>
        <v>WoS_200</v>
      </c>
      <c r="B201" t="s">
        <v>570</v>
      </c>
      <c r="C201" t="s">
        <v>181</v>
      </c>
      <c r="E201" t="s">
        <v>989</v>
      </c>
      <c r="F201">
        <v>2022</v>
      </c>
      <c r="G201">
        <v>6</v>
      </c>
      <c r="H201" t="str">
        <f>HYPERLINK("http://dx.doi.org/10.1016/j.eswa.2022.117177","http://dx.doi.org/10.1016/j.eswa.2022.117177")</f>
        <v>http://dx.doi.org/10.1016/j.eswa.2022.117177</v>
      </c>
    </row>
    <row r="202" spans="1:8" x14ac:dyDescent="0.3">
      <c r="A202" s="16" t="str">
        <f t="shared" si="3"/>
        <v>WoS_201</v>
      </c>
      <c r="B202" t="s">
        <v>571</v>
      </c>
      <c r="C202" t="s">
        <v>182</v>
      </c>
      <c r="E202" t="s">
        <v>990</v>
      </c>
      <c r="F202">
        <v>2021</v>
      </c>
      <c r="G202">
        <v>0</v>
      </c>
      <c r="H202" t="s">
        <v>785</v>
      </c>
    </row>
    <row r="203" spans="1:8" x14ac:dyDescent="0.3">
      <c r="A203" s="16" t="str">
        <f t="shared" si="3"/>
        <v>WoS_202</v>
      </c>
      <c r="B203" t="s">
        <v>572</v>
      </c>
      <c r="C203" t="s">
        <v>183</v>
      </c>
      <c r="E203" t="s">
        <v>991</v>
      </c>
      <c r="F203">
        <v>2023</v>
      </c>
      <c r="G203">
        <v>0</v>
      </c>
      <c r="H203" t="str">
        <f>HYPERLINK("http://dx.doi.org/10.1109/JOE.2023.3297229","http://dx.doi.org/10.1109/JOE.2023.3297229")</f>
        <v>http://dx.doi.org/10.1109/JOE.2023.3297229</v>
      </c>
    </row>
    <row r="204" spans="1:8" x14ac:dyDescent="0.3">
      <c r="A204" s="16" t="str">
        <f t="shared" si="3"/>
        <v>WoS_203</v>
      </c>
      <c r="B204" t="s">
        <v>573</v>
      </c>
      <c r="C204" t="s">
        <v>184</v>
      </c>
      <c r="E204" t="s">
        <v>992</v>
      </c>
      <c r="F204">
        <v>2021</v>
      </c>
      <c r="G204">
        <v>5</v>
      </c>
      <c r="H204" t="str">
        <f>HYPERLINK("http://dx.doi.org/10.3390/ijms22189785","http://dx.doi.org/10.3390/ijms22189785")</f>
        <v>http://dx.doi.org/10.3390/ijms22189785</v>
      </c>
    </row>
    <row r="205" spans="1:8" x14ac:dyDescent="0.3">
      <c r="A205" s="16" t="str">
        <f t="shared" si="3"/>
        <v>WoS_204</v>
      </c>
      <c r="B205" t="s">
        <v>574</v>
      </c>
      <c r="C205" t="s">
        <v>185</v>
      </c>
      <c r="E205" t="s">
        <v>993</v>
      </c>
      <c r="F205">
        <v>2023</v>
      </c>
      <c r="G205">
        <v>10</v>
      </c>
      <c r="H205" t="str">
        <f>HYPERLINK("http://dx.doi.org/10.1016/j.rse.2022.113449","http://dx.doi.org/10.1016/j.rse.2022.113449")</f>
        <v>http://dx.doi.org/10.1016/j.rse.2022.113449</v>
      </c>
    </row>
    <row r="206" spans="1:8" x14ac:dyDescent="0.3">
      <c r="A206" s="16" t="str">
        <f t="shared" si="3"/>
        <v>WoS_205</v>
      </c>
      <c r="B206" t="s">
        <v>575</v>
      </c>
      <c r="C206" t="s">
        <v>186</v>
      </c>
      <c r="E206" t="s">
        <v>994</v>
      </c>
      <c r="F206">
        <v>2023</v>
      </c>
      <c r="G206">
        <v>0</v>
      </c>
      <c r="H206" t="str">
        <f>HYPERLINK("http://dx.doi.org/10.1117/12.2680290","http://dx.doi.org/10.1117/12.2680290")</f>
        <v>http://dx.doi.org/10.1117/12.2680290</v>
      </c>
    </row>
    <row r="207" spans="1:8" x14ac:dyDescent="0.3">
      <c r="A207" s="16" t="str">
        <f t="shared" si="3"/>
        <v>WoS_206</v>
      </c>
      <c r="B207" t="s">
        <v>576</v>
      </c>
      <c r="C207" t="s">
        <v>187</v>
      </c>
      <c r="E207" t="s">
        <v>995</v>
      </c>
      <c r="F207">
        <v>2022</v>
      </c>
      <c r="G207">
        <v>1</v>
      </c>
      <c r="H207" t="str">
        <f>HYPERLINK("http://dx.doi.org/10.1109/QCE53715.2022.00121","http://dx.doi.org/10.1109/QCE53715.2022.00121")</f>
        <v>http://dx.doi.org/10.1109/QCE53715.2022.00121</v>
      </c>
    </row>
    <row r="208" spans="1:8" x14ac:dyDescent="0.3">
      <c r="A208" s="16" t="str">
        <f t="shared" si="3"/>
        <v>WoS_207</v>
      </c>
      <c r="B208" t="s">
        <v>578</v>
      </c>
      <c r="C208" t="s">
        <v>189</v>
      </c>
      <c r="E208" t="s">
        <v>997</v>
      </c>
      <c r="F208">
        <v>2023</v>
      </c>
      <c r="G208">
        <v>2</v>
      </c>
      <c r="H208" t="str">
        <f>HYPERLINK("http://dx.doi.org/10.1109/TBME.2022.3217711","http://dx.doi.org/10.1109/TBME.2022.3217711")</f>
        <v>http://dx.doi.org/10.1109/TBME.2022.3217711</v>
      </c>
    </row>
    <row r="209" spans="1:8" x14ac:dyDescent="0.3">
      <c r="A209" s="16" t="str">
        <f t="shared" si="3"/>
        <v>WoS_208</v>
      </c>
      <c r="B209" t="s">
        <v>577</v>
      </c>
      <c r="C209" t="s">
        <v>188</v>
      </c>
      <c r="E209" t="s">
        <v>996</v>
      </c>
      <c r="F209">
        <v>2024</v>
      </c>
      <c r="G209">
        <v>1</v>
      </c>
      <c r="H209" t="str">
        <f>HYPERLINK("http://dx.doi.org/10.1016/j.jfranklin.2024.106671","http://dx.doi.org/10.1016/j.jfranklin.2024.106671")</f>
        <v>http://dx.doi.org/10.1016/j.jfranklin.2024.106671</v>
      </c>
    </row>
    <row r="210" spans="1:8" x14ac:dyDescent="0.3">
      <c r="A210" s="16" t="str">
        <f t="shared" si="3"/>
        <v>WoS_209</v>
      </c>
      <c r="B210" t="s">
        <v>580</v>
      </c>
      <c r="C210" t="s">
        <v>191</v>
      </c>
      <c r="E210" t="s">
        <v>999</v>
      </c>
      <c r="F210">
        <v>2023</v>
      </c>
      <c r="G210">
        <v>1</v>
      </c>
      <c r="H210" t="str">
        <f>HYPERLINK("http://dx.doi.org/10.1007/s10921-023-01002-3","http://dx.doi.org/10.1007/s10921-023-01002-3")</f>
        <v>http://dx.doi.org/10.1007/s10921-023-01002-3</v>
      </c>
    </row>
    <row r="211" spans="1:8" x14ac:dyDescent="0.3">
      <c r="A211" s="16" t="str">
        <f t="shared" si="3"/>
        <v>WoS_210</v>
      </c>
      <c r="B211" t="s">
        <v>581</v>
      </c>
      <c r="C211" t="s">
        <v>192</v>
      </c>
      <c r="E211" t="s">
        <v>1000</v>
      </c>
      <c r="F211">
        <v>2022</v>
      </c>
      <c r="G211">
        <v>2</v>
      </c>
      <c r="H211" t="str">
        <f>HYPERLINK("http://dx.doi.org/10.1109/TAFFC.2020.3006418","http://dx.doi.org/10.1109/TAFFC.2020.3006418")</f>
        <v>http://dx.doi.org/10.1109/TAFFC.2020.3006418</v>
      </c>
    </row>
    <row r="212" spans="1:8" x14ac:dyDescent="0.3">
      <c r="A212" s="16" t="str">
        <f t="shared" si="3"/>
        <v>WoS_211</v>
      </c>
      <c r="B212" t="s">
        <v>582</v>
      </c>
      <c r="C212" t="s">
        <v>193</v>
      </c>
      <c r="E212" t="s">
        <v>1001</v>
      </c>
      <c r="F212">
        <v>2022</v>
      </c>
      <c r="G212">
        <v>2</v>
      </c>
      <c r="H212" t="str">
        <f>HYPERLINK("http://dx.doi.org/10.1109/IROS47612.2022.9981514","http://dx.doi.org/10.1109/IROS47612.2022.9981514")</f>
        <v>http://dx.doi.org/10.1109/IROS47612.2022.9981514</v>
      </c>
    </row>
    <row r="213" spans="1:8" x14ac:dyDescent="0.3">
      <c r="A213" s="16" t="str">
        <f t="shared" si="3"/>
        <v>WoS_212</v>
      </c>
      <c r="B213" t="s">
        <v>583</v>
      </c>
      <c r="C213" t="s">
        <v>194</v>
      </c>
      <c r="E213" t="s">
        <v>1002</v>
      </c>
      <c r="F213">
        <v>2020</v>
      </c>
      <c r="G213">
        <v>16</v>
      </c>
      <c r="H213" t="str">
        <f>HYPERLINK("http://dx.doi.org/10.1177/0748730420934672","http://dx.doi.org/10.1177/0748730420934672")</f>
        <v>http://dx.doi.org/10.1177/0748730420934672</v>
      </c>
    </row>
    <row r="214" spans="1:8" x14ac:dyDescent="0.3">
      <c r="A214" s="16" t="str">
        <f t="shared" si="3"/>
        <v>WoS_213</v>
      </c>
      <c r="B214" t="s">
        <v>584</v>
      </c>
      <c r="C214" t="s">
        <v>195</v>
      </c>
      <c r="E214" t="s">
        <v>1003</v>
      </c>
      <c r="F214">
        <v>2021</v>
      </c>
      <c r="G214">
        <v>7</v>
      </c>
      <c r="H214" t="str">
        <f>HYPERLINK("http://dx.doi.org/10.1371/journal.pcbi.1007675","http://dx.doi.org/10.1371/journal.pcbi.1007675")</f>
        <v>http://dx.doi.org/10.1371/journal.pcbi.1007675</v>
      </c>
    </row>
    <row r="215" spans="1:8" x14ac:dyDescent="0.3">
      <c r="A215" s="16" t="str">
        <f t="shared" si="3"/>
        <v>WoS_214</v>
      </c>
      <c r="B215" t="s">
        <v>1838</v>
      </c>
      <c r="C215" t="s">
        <v>4288</v>
      </c>
      <c r="E215" t="s">
        <v>4317</v>
      </c>
      <c r="F215">
        <v>2022</v>
      </c>
      <c r="G215">
        <v>0</v>
      </c>
      <c r="H215" t="s">
        <v>785</v>
      </c>
    </row>
    <row r="216" spans="1:8" x14ac:dyDescent="0.3">
      <c r="A216" s="16" t="str">
        <f t="shared" si="3"/>
        <v>WoS_215</v>
      </c>
      <c r="B216" t="s">
        <v>586</v>
      </c>
      <c r="C216" t="s">
        <v>197</v>
      </c>
      <c r="E216" t="s">
        <v>1005</v>
      </c>
      <c r="F216">
        <v>2022</v>
      </c>
      <c r="G216">
        <v>0</v>
      </c>
      <c r="H216" t="s">
        <v>785</v>
      </c>
    </row>
    <row r="217" spans="1:8" x14ac:dyDescent="0.3">
      <c r="A217" s="16" t="str">
        <f t="shared" si="3"/>
        <v>WoS_216</v>
      </c>
      <c r="B217" t="s">
        <v>585</v>
      </c>
      <c r="C217" t="s">
        <v>196</v>
      </c>
      <c r="E217" t="s">
        <v>1004</v>
      </c>
      <c r="F217">
        <v>2020</v>
      </c>
      <c r="G217">
        <v>22</v>
      </c>
      <c r="H217" t="str">
        <f>HYPERLINK("http://dx.doi.org/10.1007/s11071-020-05581-y","http://dx.doi.org/10.1007/s11071-020-05581-y")</f>
        <v>http://dx.doi.org/10.1007/s11071-020-05581-y</v>
      </c>
    </row>
    <row r="218" spans="1:8" x14ac:dyDescent="0.3">
      <c r="A218" s="16" t="str">
        <f t="shared" si="3"/>
        <v>WoS_217</v>
      </c>
      <c r="B218" t="s">
        <v>587</v>
      </c>
      <c r="C218" t="s">
        <v>198</v>
      </c>
      <c r="E218" t="s">
        <v>1006</v>
      </c>
      <c r="F218">
        <v>2024</v>
      </c>
      <c r="G218">
        <v>1</v>
      </c>
      <c r="H218" t="str">
        <f>HYPERLINK("http://dx.doi.org/10.1016/j.patcog.2024.110373","http://dx.doi.org/10.1016/j.patcog.2024.110373")</f>
        <v>http://dx.doi.org/10.1016/j.patcog.2024.110373</v>
      </c>
    </row>
    <row r="219" spans="1:8" x14ac:dyDescent="0.3">
      <c r="A219" s="16" t="str">
        <f t="shared" si="3"/>
        <v>WoS_218</v>
      </c>
      <c r="B219" t="s">
        <v>588</v>
      </c>
      <c r="C219" t="s">
        <v>199</v>
      </c>
      <c r="E219" t="s">
        <v>1007</v>
      </c>
      <c r="F219">
        <v>2022</v>
      </c>
      <c r="G219">
        <v>0</v>
      </c>
      <c r="H219" t="s">
        <v>785</v>
      </c>
    </row>
    <row r="220" spans="1:8" x14ac:dyDescent="0.3">
      <c r="A220" s="16" t="str">
        <f t="shared" si="3"/>
        <v>WoS_219</v>
      </c>
      <c r="B220" t="s">
        <v>589</v>
      </c>
      <c r="C220" t="s">
        <v>200</v>
      </c>
      <c r="E220" t="s">
        <v>1008</v>
      </c>
      <c r="F220">
        <v>2024</v>
      </c>
      <c r="G220">
        <v>0</v>
      </c>
      <c r="H220" t="str">
        <f>HYPERLINK("http://dx.doi.org/10.1016/j.nancom.2024.100510","http://dx.doi.org/10.1016/j.nancom.2024.100510")</f>
        <v>http://dx.doi.org/10.1016/j.nancom.2024.100510</v>
      </c>
    </row>
    <row r="221" spans="1:8" x14ac:dyDescent="0.3">
      <c r="A221" s="16" t="str">
        <f t="shared" si="3"/>
        <v>WoS_220</v>
      </c>
      <c r="B221" t="s">
        <v>591</v>
      </c>
      <c r="C221" t="s">
        <v>201</v>
      </c>
      <c r="E221" t="s">
        <v>1009</v>
      </c>
      <c r="F221">
        <v>2022</v>
      </c>
      <c r="G221">
        <v>1</v>
      </c>
      <c r="H221" t="str">
        <f>HYPERLINK("http://dx.doi.org/10.3390/s22228764","http://dx.doi.org/10.3390/s22228764")</f>
        <v>http://dx.doi.org/10.3390/s22228764</v>
      </c>
    </row>
    <row r="222" spans="1:8" x14ac:dyDescent="0.3">
      <c r="A222" s="16" t="str">
        <f t="shared" si="3"/>
        <v>WoS_221</v>
      </c>
      <c r="B222" t="s">
        <v>592</v>
      </c>
      <c r="C222" t="s">
        <v>202</v>
      </c>
      <c r="E222" t="s">
        <v>1010</v>
      </c>
      <c r="F222">
        <v>2024</v>
      </c>
      <c r="G222">
        <v>0</v>
      </c>
      <c r="H222" t="str">
        <f>HYPERLINK("http://dx.doi.org/10.1109/TGRS.2024.3432396","http://dx.doi.org/10.1109/TGRS.2024.3432396")</f>
        <v>http://dx.doi.org/10.1109/TGRS.2024.3432396</v>
      </c>
    </row>
    <row r="223" spans="1:8" x14ac:dyDescent="0.3">
      <c r="A223" s="16" t="str">
        <f t="shared" si="3"/>
        <v>WoS_222</v>
      </c>
      <c r="B223" t="s">
        <v>593</v>
      </c>
      <c r="C223" t="s">
        <v>203</v>
      </c>
      <c r="E223" t="s">
        <v>1011</v>
      </c>
      <c r="F223">
        <v>2022</v>
      </c>
      <c r="G223">
        <v>8</v>
      </c>
      <c r="H223" t="str">
        <f>HYPERLINK("http://dx.doi.org/10.1190/INT-2021-0142.1","http://dx.doi.org/10.1190/INT-2021-0142.1")</f>
        <v>http://dx.doi.org/10.1190/INT-2021-0142.1</v>
      </c>
    </row>
    <row r="224" spans="1:8" x14ac:dyDescent="0.3">
      <c r="A224" s="16" t="str">
        <f t="shared" si="3"/>
        <v>WoS_223</v>
      </c>
      <c r="B224" t="s">
        <v>594</v>
      </c>
      <c r="C224" t="s">
        <v>204</v>
      </c>
      <c r="E224" t="s">
        <v>1012</v>
      </c>
      <c r="F224">
        <v>2023</v>
      </c>
      <c r="G224">
        <v>0</v>
      </c>
      <c r="H224" t="str">
        <f>HYPERLINK("http://dx.doi.org/10.1080/10618600.2023.2191667","http://dx.doi.org/10.1080/10618600.2023.2191667")</f>
        <v>http://dx.doi.org/10.1080/10618600.2023.2191667</v>
      </c>
    </row>
    <row r="225" spans="1:8" x14ac:dyDescent="0.3">
      <c r="A225" s="16" t="str">
        <f t="shared" si="3"/>
        <v>WoS_224</v>
      </c>
      <c r="B225" t="s">
        <v>595</v>
      </c>
      <c r="C225" t="s">
        <v>205</v>
      </c>
      <c r="E225" t="s">
        <v>1013</v>
      </c>
      <c r="F225">
        <v>2024</v>
      </c>
      <c r="G225">
        <v>0</v>
      </c>
      <c r="H225" t="str">
        <f>HYPERLINK("http://dx.doi.org/10.1016/j.chaos.2024.114837","http://dx.doi.org/10.1016/j.chaos.2024.114837")</f>
        <v>http://dx.doi.org/10.1016/j.chaos.2024.114837</v>
      </c>
    </row>
    <row r="226" spans="1:8" x14ac:dyDescent="0.3">
      <c r="A226" s="16" t="str">
        <f t="shared" si="3"/>
        <v>WoS_225</v>
      </c>
      <c r="B226" t="s">
        <v>4301</v>
      </c>
      <c r="C226" t="s">
        <v>4289</v>
      </c>
      <c r="E226" t="s">
        <v>4318</v>
      </c>
      <c r="F226">
        <v>2020</v>
      </c>
      <c r="G226">
        <v>19</v>
      </c>
      <c r="H226" t="str">
        <f>HYPERLINK("http://dx.doi.org/10.1590/2318-0331.252020190155","http://dx.doi.org/10.1590/2318-0331.252020190155")</f>
        <v>http://dx.doi.org/10.1590/2318-0331.252020190155</v>
      </c>
    </row>
    <row r="227" spans="1:8" x14ac:dyDescent="0.3">
      <c r="A227" s="16" t="str">
        <f t="shared" si="3"/>
        <v>WoS_226</v>
      </c>
      <c r="B227" t="s">
        <v>596</v>
      </c>
      <c r="C227" t="s">
        <v>206</v>
      </c>
      <c r="E227" t="s">
        <v>1014</v>
      </c>
      <c r="F227">
        <v>2022</v>
      </c>
      <c r="G227">
        <v>3</v>
      </c>
      <c r="H227" t="str">
        <f>HYPERLINK("http://dx.doi.org/10.1007/s00521-022-07361-8","http://dx.doi.org/10.1007/s00521-022-07361-8")</f>
        <v>http://dx.doi.org/10.1007/s00521-022-07361-8</v>
      </c>
    </row>
    <row r="228" spans="1:8" x14ac:dyDescent="0.3">
      <c r="A228" s="16" t="str">
        <f t="shared" si="3"/>
        <v>WoS_227</v>
      </c>
      <c r="B228" t="s">
        <v>4302</v>
      </c>
      <c r="C228" t="s">
        <v>4290</v>
      </c>
      <c r="E228" t="s">
        <v>4319</v>
      </c>
      <c r="F228">
        <v>2023</v>
      </c>
      <c r="G228">
        <v>25</v>
      </c>
      <c r="H228" t="str">
        <f>HYPERLINK("http://dx.doi.org/10.1007/s12065-020-00470-0","http://dx.doi.org/10.1007/s12065-020-00470-0")</f>
        <v>http://dx.doi.org/10.1007/s12065-020-00470-0</v>
      </c>
    </row>
    <row r="229" spans="1:8" x14ac:dyDescent="0.3">
      <c r="A229" s="16" t="str">
        <f t="shared" si="3"/>
        <v>WoS_228</v>
      </c>
      <c r="B229" t="s">
        <v>598</v>
      </c>
      <c r="C229" t="s">
        <v>208</v>
      </c>
      <c r="E229" t="s">
        <v>1016</v>
      </c>
      <c r="F229">
        <v>2021</v>
      </c>
      <c r="G229">
        <v>10</v>
      </c>
      <c r="H229" t="str">
        <f>HYPERLINK("http://dx.doi.org/10.1109/ACCESS.2021.3071552","http://dx.doi.org/10.1109/ACCESS.2021.3071552")</f>
        <v>http://dx.doi.org/10.1109/ACCESS.2021.3071552</v>
      </c>
    </row>
    <row r="230" spans="1:8" x14ac:dyDescent="0.3">
      <c r="A230" s="16" t="str">
        <f t="shared" si="3"/>
        <v>WoS_229</v>
      </c>
      <c r="B230" t="s">
        <v>597</v>
      </c>
      <c r="C230" t="s">
        <v>207</v>
      </c>
      <c r="E230" t="s">
        <v>1015</v>
      </c>
      <c r="F230">
        <v>2021</v>
      </c>
      <c r="G230">
        <v>26</v>
      </c>
      <c r="H230" t="str">
        <f>HYPERLINK("http://dx.doi.org/10.1002/er.7013","http://dx.doi.org/10.1002/er.7013")</f>
        <v>http://dx.doi.org/10.1002/er.7013</v>
      </c>
    </row>
    <row r="231" spans="1:8" x14ac:dyDescent="0.3">
      <c r="A231" s="16" t="str">
        <f t="shared" si="3"/>
        <v>WoS_230</v>
      </c>
      <c r="B231" t="s">
        <v>599</v>
      </c>
      <c r="C231" t="s">
        <v>209</v>
      </c>
      <c r="E231" t="s">
        <v>1017</v>
      </c>
      <c r="F231">
        <v>2023</v>
      </c>
      <c r="G231">
        <v>3</v>
      </c>
      <c r="H231" t="str">
        <f>HYPERLINK("http://dx.doi.org/10.1093/bib/bbac537","http://dx.doi.org/10.1093/bib/bbac537")</f>
        <v>http://dx.doi.org/10.1093/bib/bbac537</v>
      </c>
    </row>
    <row r="232" spans="1:8" x14ac:dyDescent="0.3">
      <c r="A232" s="16" t="str">
        <f t="shared" si="3"/>
        <v>WoS_231</v>
      </c>
      <c r="B232" t="s">
        <v>600</v>
      </c>
      <c r="C232" t="s">
        <v>210</v>
      </c>
      <c r="E232" t="s">
        <v>1018</v>
      </c>
      <c r="F232">
        <v>2021</v>
      </c>
      <c r="G232">
        <v>1</v>
      </c>
      <c r="H232" t="str">
        <f>HYPERLINK("http://dx.doi.org/10.1109/ASRU51503.2021.9688255","http://dx.doi.org/10.1109/ASRU51503.2021.9688255")</f>
        <v>http://dx.doi.org/10.1109/ASRU51503.2021.9688255</v>
      </c>
    </row>
    <row r="233" spans="1:8" x14ac:dyDescent="0.3">
      <c r="A233" s="16" t="str">
        <f t="shared" si="3"/>
        <v>WoS_232</v>
      </c>
      <c r="B233" t="s">
        <v>601</v>
      </c>
      <c r="C233" t="s">
        <v>211</v>
      </c>
      <c r="E233" t="s">
        <v>1019</v>
      </c>
      <c r="F233">
        <v>2020</v>
      </c>
      <c r="G233">
        <v>4</v>
      </c>
      <c r="H233" t="str">
        <f>HYPERLINK("http://dx.doi.org/10.1016/j.jneumeth.2020.108758","http://dx.doi.org/10.1016/j.jneumeth.2020.108758")</f>
        <v>http://dx.doi.org/10.1016/j.jneumeth.2020.108758</v>
      </c>
    </row>
    <row r="234" spans="1:8" x14ac:dyDescent="0.3">
      <c r="A234" s="16" t="str">
        <f t="shared" si="3"/>
        <v>WoS_233</v>
      </c>
      <c r="B234" t="s">
        <v>602</v>
      </c>
      <c r="C234" t="s">
        <v>212</v>
      </c>
      <c r="E234" t="s">
        <v>1020</v>
      </c>
      <c r="F234">
        <v>2023</v>
      </c>
      <c r="G234">
        <v>0</v>
      </c>
      <c r="H234" t="str">
        <f>HYPERLINK("http://dx.doi.org/10.1109/ICCV51070.2023.00916","http://dx.doi.org/10.1109/ICCV51070.2023.00916")</f>
        <v>http://dx.doi.org/10.1109/ICCV51070.2023.00916</v>
      </c>
    </row>
    <row r="235" spans="1:8" x14ac:dyDescent="0.3">
      <c r="A235" s="16" t="str">
        <f t="shared" si="3"/>
        <v>WoS_234</v>
      </c>
      <c r="B235" t="s">
        <v>1704</v>
      </c>
      <c r="C235" t="s">
        <v>4291</v>
      </c>
      <c r="E235" t="s">
        <v>4320</v>
      </c>
      <c r="F235">
        <v>2024</v>
      </c>
      <c r="G235">
        <v>0</v>
      </c>
      <c r="H235" t="s">
        <v>785</v>
      </c>
    </row>
    <row r="236" spans="1:8" x14ac:dyDescent="0.3">
      <c r="A236" s="16" t="str">
        <f t="shared" si="3"/>
        <v>WoS_235</v>
      </c>
      <c r="B236" t="s">
        <v>603</v>
      </c>
      <c r="C236" t="s">
        <v>213</v>
      </c>
      <c r="E236" t="s">
        <v>1021</v>
      </c>
      <c r="F236">
        <v>2022</v>
      </c>
      <c r="G236">
        <v>3</v>
      </c>
      <c r="H236" t="str">
        <f>HYPERLINK("http://dx.doi.org/10.1109/TIP.2022.3159125","http://dx.doi.org/10.1109/TIP.2022.3159125")</f>
        <v>http://dx.doi.org/10.1109/TIP.2022.3159125</v>
      </c>
    </row>
    <row r="237" spans="1:8" x14ac:dyDescent="0.3">
      <c r="A237" s="16" t="str">
        <f t="shared" si="3"/>
        <v>WoS_236</v>
      </c>
      <c r="B237" t="s">
        <v>604</v>
      </c>
      <c r="C237" t="s">
        <v>214</v>
      </c>
      <c r="E237" t="s">
        <v>1022</v>
      </c>
      <c r="F237">
        <v>2020</v>
      </c>
      <c r="G237">
        <v>12</v>
      </c>
      <c r="H237" t="str">
        <f>HYPERLINK("http://dx.doi.org/10.3233/FAIA200471","http://dx.doi.org/10.3233/FAIA200471")</f>
        <v>http://dx.doi.org/10.3233/FAIA200471</v>
      </c>
    </row>
    <row r="238" spans="1:8" x14ac:dyDescent="0.3">
      <c r="A238" s="16" t="str">
        <f t="shared" si="3"/>
        <v>WoS_237</v>
      </c>
      <c r="B238" t="s">
        <v>1772</v>
      </c>
      <c r="C238" t="s">
        <v>4292</v>
      </c>
      <c r="E238" t="s">
        <v>4321</v>
      </c>
      <c r="F238">
        <v>2023</v>
      </c>
      <c r="G238">
        <v>0</v>
      </c>
      <c r="H238" t="str">
        <f>HYPERLINK("http://dx.doi.org/10.3390/wevj14100293","http://dx.doi.org/10.3390/wevj14100293")</f>
        <v>http://dx.doi.org/10.3390/wevj14100293</v>
      </c>
    </row>
    <row r="239" spans="1:8" x14ac:dyDescent="0.3">
      <c r="A239" s="16" t="str">
        <f t="shared" si="3"/>
        <v>WoS_238</v>
      </c>
      <c r="B239" t="s">
        <v>607</v>
      </c>
      <c r="C239" t="s">
        <v>217</v>
      </c>
      <c r="E239" t="s">
        <v>1025</v>
      </c>
      <c r="F239">
        <v>2024</v>
      </c>
      <c r="G239">
        <v>0</v>
      </c>
      <c r="H239" t="str">
        <f>HYPERLINK("http://dx.doi.org/10.3390/s24165451","http://dx.doi.org/10.3390/s24165451")</f>
        <v>http://dx.doi.org/10.3390/s24165451</v>
      </c>
    </row>
    <row r="240" spans="1:8" x14ac:dyDescent="0.3">
      <c r="A240" s="16" t="str">
        <f t="shared" si="3"/>
        <v>WoS_239</v>
      </c>
      <c r="B240" t="s">
        <v>608</v>
      </c>
      <c r="C240" t="s">
        <v>218</v>
      </c>
      <c r="E240" t="s">
        <v>1026</v>
      </c>
      <c r="F240">
        <v>2023</v>
      </c>
      <c r="G240">
        <v>0</v>
      </c>
      <c r="H240" t="str">
        <f>HYPERLINK("http://dx.doi.org/10.1177/03611981231158638","http://dx.doi.org/10.1177/03611981231158638")</f>
        <v>http://dx.doi.org/10.1177/03611981231158638</v>
      </c>
    </row>
    <row r="241" spans="1:8" x14ac:dyDescent="0.3">
      <c r="A241" s="16" t="str">
        <f t="shared" si="3"/>
        <v>WoS_240</v>
      </c>
      <c r="B241" t="s">
        <v>610</v>
      </c>
      <c r="C241" t="s">
        <v>219</v>
      </c>
      <c r="E241" t="s">
        <v>1027</v>
      </c>
      <c r="F241">
        <v>2024</v>
      </c>
      <c r="G241">
        <v>0</v>
      </c>
      <c r="H241" t="str">
        <f>HYPERLINK("http://dx.doi.org/10.1016/j.eswa.2024.124297","http://dx.doi.org/10.1016/j.eswa.2024.124297")</f>
        <v>http://dx.doi.org/10.1016/j.eswa.2024.124297</v>
      </c>
    </row>
    <row r="242" spans="1:8" x14ac:dyDescent="0.3">
      <c r="A242" s="16" t="str">
        <f t="shared" si="3"/>
        <v>WoS_241</v>
      </c>
      <c r="B242" t="s">
        <v>611</v>
      </c>
      <c r="C242" t="s">
        <v>220</v>
      </c>
      <c r="E242" t="s">
        <v>1028</v>
      </c>
      <c r="F242">
        <v>2021</v>
      </c>
      <c r="G242">
        <v>3</v>
      </c>
      <c r="H242" t="str">
        <f>HYPERLINK("http://dx.doi.org/10.1007/s00704-021-03615-y","http://dx.doi.org/10.1007/s00704-021-03615-y")</f>
        <v>http://dx.doi.org/10.1007/s00704-021-03615-y</v>
      </c>
    </row>
    <row r="243" spans="1:8" x14ac:dyDescent="0.3">
      <c r="A243" s="16" t="str">
        <f t="shared" si="3"/>
        <v>WoS_242</v>
      </c>
      <c r="B243" t="s">
        <v>612</v>
      </c>
      <c r="C243" t="s">
        <v>221</v>
      </c>
      <c r="E243" t="s">
        <v>1029</v>
      </c>
      <c r="F243">
        <v>2023</v>
      </c>
      <c r="G243">
        <v>2</v>
      </c>
      <c r="H243" t="str">
        <f>HYPERLINK("http://dx.doi.org/10.3390/su152014868","http://dx.doi.org/10.3390/su152014868")</f>
        <v>http://dx.doi.org/10.3390/su152014868</v>
      </c>
    </row>
    <row r="244" spans="1:8" x14ac:dyDescent="0.3">
      <c r="A244" s="16" t="str">
        <f t="shared" si="3"/>
        <v>WoS_243</v>
      </c>
      <c r="B244" t="s">
        <v>613</v>
      </c>
      <c r="C244" t="s">
        <v>222</v>
      </c>
      <c r="E244" t="s">
        <v>1030</v>
      </c>
      <c r="F244">
        <v>2023</v>
      </c>
      <c r="G244">
        <v>0</v>
      </c>
      <c r="H244" t="str">
        <f>HYPERLINK("http://dx.doi.org/10.1002/joc.8161","http://dx.doi.org/10.1002/joc.8161")</f>
        <v>http://dx.doi.org/10.1002/joc.8161</v>
      </c>
    </row>
    <row r="245" spans="1:8" x14ac:dyDescent="0.3">
      <c r="A245" s="16" t="str">
        <f t="shared" si="3"/>
        <v>WoS_244</v>
      </c>
      <c r="B245" t="s">
        <v>1939</v>
      </c>
      <c r="C245" t="s">
        <v>4293</v>
      </c>
      <c r="E245" t="s">
        <v>4322</v>
      </c>
      <c r="F245">
        <v>2020</v>
      </c>
      <c r="G245">
        <v>1</v>
      </c>
      <c r="H245" t="str">
        <f>HYPERLINK("http://dx.doi.org/10.1007/s40313-020-00567-y","http://dx.doi.org/10.1007/s40313-020-00567-y")</f>
        <v>http://dx.doi.org/10.1007/s40313-020-00567-y</v>
      </c>
    </row>
    <row r="246" spans="1:8" x14ac:dyDescent="0.3">
      <c r="A246" s="16" t="str">
        <f t="shared" si="3"/>
        <v>WoS_245</v>
      </c>
      <c r="B246" t="s">
        <v>614</v>
      </c>
      <c r="C246" t="s">
        <v>223</v>
      </c>
      <c r="E246" t="s">
        <v>1031</v>
      </c>
      <c r="F246">
        <v>2020</v>
      </c>
      <c r="G246">
        <v>19</v>
      </c>
      <c r="H246" t="str">
        <f>HYPERLINK("http://dx.doi.org/10.3390/w12061645","http://dx.doi.org/10.3390/w12061645")</f>
        <v>http://dx.doi.org/10.3390/w12061645</v>
      </c>
    </row>
    <row r="247" spans="1:8" x14ac:dyDescent="0.3">
      <c r="A247" s="16" t="str">
        <f t="shared" si="3"/>
        <v>WoS_246</v>
      </c>
      <c r="B247" t="s">
        <v>615</v>
      </c>
      <c r="C247" t="s">
        <v>224</v>
      </c>
      <c r="E247" t="s">
        <v>1032</v>
      </c>
      <c r="F247">
        <v>2023</v>
      </c>
      <c r="G247">
        <v>2</v>
      </c>
      <c r="H247" t="str">
        <f>HYPERLINK("http://dx.doi.org/10.1109/TPAMI.2022.3140886","http://dx.doi.org/10.1109/TPAMI.2022.3140886")</f>
        <v>http://dx.doi.org/10.1109/TPAMI.2022.3140886</v>
      </c>
    </row>
    <row r="248" spans="1:8" x14ac:dyDescent="0.3">
      <c r="A248" s="16" t="str">
        <f t="shared" si="3"/>
        <v>WoS_247</v>
      </c>
      <c r="B248" t="s">
        <v>617</v>
      </c>
      <c r="C248" t="s">
        <v>226</v>
      </c>
      <c r="E248" t="s">
        <v>1034</v>
      </c>
      <c r="F248">
        <v>2021</v>
      </c>
      <c r="G248">
        <v>21</v>
      </c>
      <c r="H248" t="str">
        <f>HYPERLINK("http://dx.doi.org/10.1145/3447548.3467158","http://dx.doi.org/10.1145/3447548.3467158")</f>
        <v>http://dx.doi.org/10.1145/3447548.3467158</v>
      </c>
    </row>
    <row r="249" spans="1:8" x14ac:dyDescent="0.3">
      <c r="A249" s="16" t="str">
        <f t="shared" si="3"/>
        <v>WoS_248</v>
      </c>
      <c r="B249" t="s">
        <v>618</v>
      </c>
      <c r="C249" t="s">
        <v>227</v>
      </c>
      <c r="E249" t="s">
        <v>1035</v>
      </c>
      <c r="F249">
        <v>2022</v>
      </c>
      <c r="G249">
        <v>0</v>
      </c>
      <c r="H249" t="s">
        <v>785</v>
      </c>
    </row>
    <row r="250" spans="1:8" x14ac:dyDescent="0.3">
      <c r="A250" s="16" t="str">
        <f t="shared" si="3"/>
        <v>WoS_249</v>
      </c>
      <c r="B250" t="s">
        <v>619</v>
      </c>
      <c r="C250" t="s">
        <v>228</v>
      </c>
      <c r="E250" t="s">
        <v>1036</v>
      </c>
      <c r="F250">
        <v>2020</v>
      </c>
      <c r="G250">
        <v>7</v>
      </c>
      <c r="H250" t="str">
        <f>HYPERLINK("http://dx.doi.org/10.1098/rsif.2019.0627","http://dx.doi.org/10.1098/rsif.2019.0627")</f>
        <v>http://dx.doi.org/10.1098/rsif.2019.0627</v>
      </c>
    </row>
    <row r="251" spans="1:8" x14ac:dyDescent="0.3">
      <c r="A251" s="16" t="str">
        <f t="shared" si="3"/>
        <v>WoS_250</v>
      </c>
      <c r="B251" t="s">
        <v>620</v>
      </c>
      <c r="C251" t="s">
        <v>229</v>
      </c>
      <c r="E251" t="s">
        <v>1037</v>
      </c>
      <c r="F251">
        <v>2024</v>
      </c>
      <c r="G251">
        <v>0</v>
      </c>
      <c r="H251" t="str">
        <f>HYPERLINK("http://dx.doi.org/10.1016/j.oceaneng.2024.118639","http://dx.doi.org/10.1016/j.oceaneng.2024.118639")</f>
        <v>http://dx.doi.org/10.1016/j.oceaneng.2024.118639</v>
      </c>
    </row>
    <row r="252" spans="1:8" x14ac:dyDescent="0.3">
      <c r="A252" s="16" t="str">
        <f t="shared" si="3"/>
        <v>WoS_251</v>
      </c>
      <c r="B252" t="s">
        <v>621</v>
      </c>
      <c r="C252" t="s">
        <v>230</v>
      </c>
      <c r="E252" t="s">
        <v>1038</v>
      </c>
      <c r="F252">
        <v>2024</v>
      </c>
      <c r="G252">
        <v>0</v>
      </c>
      <c r="H252" t="str">
        <f>HYPERLINK("http://dx.doi.org/10.1016/j.engappai.2024.108380","http://dx.doi.org/10.1016/j.engappai.2024.108380")</f>
        <v>http://dx.doi.org/10.1016/j.engappai.2024.108380</v>
      </c>
    </row>
    <row r="253" spans="1:8" x14ac:dyDescent="0.3">
      <c r="A253" s="16" t="str">
        <f t="shared" si="3"/>
        <v>WoS_252</v>
      </c>
      <c r="B253" t="s">
        <v>622</v>
      </c>
      <c r="C253" t="s">
        <v>231</v>
      </c>
      <c r="E253" t="s">
        <v>1039</v>
      </c>
      <c r="F253">
        <v>2023</v>
      </c>
      <c r="G253">
        <v>0</v>
      </c>
      <c r="H253" t="str">
        <f>HYPERLINK("http://dx.doi.org/10.1109/ACCESS.2023.3323038","http://dx.doi.org/10.1109/ACCESS.2023.3323038")</f>
        <v>http://dx.doi.org/10.1109/ACCESS.2023.3323038</v>
      </c>
    </row>
    <row r="254" spans="1:8" x14ac:dyDescent="0.3">
      <c r="A254" s="16" t="str">
        <f t="shared" si="3"/>
        <v>WoS_253</v>
      </c>
      <c r="B254" t="s">
        <v>623</v>
      </c>
      <c r="C254" t="s">
        <v>232</v>
      </c>
      <c r="E254" t="s">
        <v>1040</v>
      </c>
      <c r="F254">
        <v>2020</v>
      </c>
      <c r="G254">
        <v>0</v>
      </c>
      <c r="H254" t="str">
        <f>HYPERLINK("http://dx.doi.org/10.1109/coins49042.2020.9191412","http://dx.doi.org/10.1109/coins49042.2020.9191412")</f>
        <v>http://dx.doi.org/10.1109/coins49042.2020.9191412</v>
      </c>
    </row>
    <row r="255" spans="1:8" x14ac:dyDescent="0.3">
      <c r="A255" s="16" t="str">
        <f t="shared" si="3"/>
        <v>WoS_254</v>
      </c>
      <c r="B255" t="s">
        <v>624</v>
      </c>
      <c r="C255" t="s">
        <v>233</v>
      </c>
      <c r="E255" t="s">
        <v>1041</v>
      </c>
      <c r="F255">
        <v>2022</v>
      </c>
      <c r="G255">
        <v>4</v>
      </c>
      <c r="H255" t="str">
        <f>HYPERLINK("http://dx.doi.org/10.1016/j.anucene.2022.109373","http://dx.doi.org/10.1016/j.anucene.2022.109373")</f>
        <v>http://dx.doi.org/10.1016/j.anucene.2022.109373</v>
      </c>
    </row>
    <row r="256" spans="1:8" x14ac:dyDescent="0.3">
      <c r="A256" s="16" t="str">
        <f t="shared" si="3"/>
        <v>WoS_255</v>
      </c>
      <c r="B256" t="s">
        <v>625</v>
      </c>
      <c r="C256" t="s">
        <v>234</v>
      </c>
      <c r="E256" t="s">
        <v>1042</v>
      </c>
      <c r="F256">
        <v>2023</v>
      </c>
      <c r="G256">
        <v>3</v>
      </c>
      <c r="H256" t="str">
        <f>HYPERLINK("http://dx.doi.org/10.3390/bioengineering10030345","http://dx.doi.org/10.3390/bioengineering10030345")</f>
        <v>http://dx.doi.org/10.3390/bioengineering10030345</v>
      </c>
    </row>
    <row r="257" spans="1:8" x14ac:dyDescent="0.3">
      <c r="A257" s="16" t="str">
        <f t="shared" si="3"/>
        <v>WoS_256</v>
      </c>
      <c r="B257" t="s">
        <v>626</v>
      </c>
      <c r="C257" t="s">
        <v>235</v>
      </c>
      <c r="E257" t="s">
        <v>1043</v>
      </c>
      <c r="F257">
        <v>2024</v>
      </c>
      <c r="G257">
        <v>0</v>
      </c>
      <c r="H257" t="str">
        <f>HYPERLINK("http://dx.doi.org/10.1098/rsif.2023.0710","http://dx.doi.org/10.1098/rsif.2023.0710")</f>
        <v>http://dx.doi.org/10.1098/rsif.2023.0710</v>
      </c>
    </row>
    <row r="258" spans="1:8" x14ac:dyDescent="0.3">
      <c r="A258" s="16" t="str">
        <f t="shared" ref="A258:A321" si="4">"WoS_" &amp; ROW()-1</f>
        <v>WoS_257</v>
      </c>
      <c r="B258" t="s">
        <v>627</v>
      </c>
      <c r="C258" t="s">
        <v>236</v>
      </c>
      <c r="E258" t="s">
        <v>1044</v>
      </c>
      <c r="F258">
        <v>2020</v>
      </c>
      <c r="G258">
        <v>5</v>
      </c>
      <c r="H258" t="s">
        <v>785</v>
      </c>
    </row>
    <row r="259" spans="1:8" x14ac:dyDescent="0.3">
      <c r="A259" s="16" t="str">
        <f t="shared" si="4"/>
        <v>WoS_258</v>
      </c>
      <c r="B259" t="s">
        <v>628</v>
      </c>
      <c r="C259" t="s">
        <v>237</v>
      </c>
      <c r="E259" t="s">
        <v>1045</v>
      </c>
      <c r="F259">
        <v>2021</v>
      </c>
      <c r="G259">
        <v>16</v>
      </c>
      <c r="H259" t="str">
        <f>HYPERLINK("http://dx.doi.org/10.1007/978-3-030-87839-9_1","http://dx.doi.org/10.1007/978-3-030-87839-9_1")</f>
        <v>http://dx.doi.org/10.1007/978-3-030-87839-9_1</v>
      </c>
    </row>
    <row r="260" spans="1:8" x14ac:dyDescent="0.3">
      <c r="A260" s="16" t="str">
        <f t="shared" si="4"/>
        <v>WoS_259</v>
      </c>
      <c r="B260" t="s">
        <v>414</v>
      </c>
      <c r="C260" t="s">
        <v>36</v>
      </c>
      <c r="E260" t="s">
        <v>844</v>
      </c>
      <c r="F260">
        <v>2024</v>
      </c>
      <c r="G260">
        <v>0</v>
      </c>
      <c r="H260" t="str">
        <f>HYPERLINK("http://dx.doi.org/10.1007/s11263-023-01946-z","http://dx.doi.org/10.1007/s11263-023-01946-z")</f>
        <v>http://dx.doi.org/10.1007/s11263-023-01946-z</v>
      </c>
    </row>
    <row r="261" spans="1:8" x14ac:dyDescent="0.3">
      <c r="A261" s="16" t="str">
        <f t="shared" si="4"/>
        <v>WoS_260</v>
      </c>
      <c r="B261" t="s">
        <v>629</v>
      </c>
      <c r="C261" t="s">
        <v>238</v>
      </c>
      <c r="E261" t="s">
        <v>1046</v>
      </c>
      <c r="F261">
        <v>2023</v>
      </c>
      <c r="G261">
        <v>1</v>
      </c>
      <c r="H261" t="str">
        <f>HYPERLINK("http://dx.doi.org/10.1109/CVPR52729.2023.02124","http://dx.doi.org/10.1109/CVPR52729.2023.02124")</f>
        <v>http://dx.doi.org/10.1109/CVPR52729.2023.02124</v>
      </c>
    </row>
    <row r="262" spans="1:8" x14ac:dyDescent="0.3">
      <c r="A262" s="16" t="str">
        <f t="shared" si="4"/>
        <v>WoS_261</v>
      </c>
      <c r="B262" t="s">
        <v>631</v>
      </c>
      <c r="C262" t="s">
        <v>240</v>
      </c>
      <c r="E262" t="s">
        <v>1048</v>
      </c>
      <c r="F262">
        <v>2023</v>
      </c>
      <c r="G262">
        <v>2</v>
      </c>
      <c r="H262" t="str">
        <f>HYPERLINK("http://dx.doi.org/10.1103/PhysRevE.107.064305","http://dx.doi.org/10.1103/PhysRevE.107.064305")</f>
        <v>http://dx.doi.org/10.1103/PhysRevE.107.064305</v>
      </c>
    </row>
    <row r="263" spans="1:8" x14ac:dyDescent="0.3">
      <c r="A263" s="16" t="str">
        <f t="shared" si="4"/>
        <v>WoS_262</v>
      </c>
      <c r="B263" t="s">
        <v>630</v>
      </c>
      <c r="C263" t="s">
        <v>239</v>
      </c>
      <c r="E263" t="s">
        <v>1047</v>
      </c>
      <c r="F263">
        <v>2024</v>
      </c>
      <c r="G263">
        <v>0</v>
      </c>
      <c r="H263" t="str">
        <f>HYPERLINK("http://dx.doi.org/10.31083/j.jin2308153","http://dx.doi.org/10.31083/j.jin2308153")</f>
        <v>http://dx.doi.org/10.31083/j.jin2308153</v>
      </c>
    </row>
    <row r="264" spans="1:8" x14ac:dyDescent="0.3">
      <c r="A264" s="16" t="str">
        <f t="shared" si="4"/>
        <v>WoS_263</v>
      </c>
      <c r="B264" t="s">
        <v>632</v>
      </c>
      <c r="C264" t="s">
        <v>241</v>
      </c>
      <c r="E264" t="s">
        <v>1049</v>
      </c>
      <c r="F264">
        <v>2021</v>
      </c>
      <c r="G264">
        <v>6</v>
      </c>
      <c r="H264" t="s">
        <v>785</v>
      </c>
    </row>
    <row r="265" spans="1:8" x14ac:dyDescent="0.3">
      <c r="A265" s="16" t="str">
        <f t="shared" si="4"/>
        <v>WoS_264</v>
      </c>
      <c r="B265" t="s">
        <v>633</v>
      </c>
      <c r="C265" t="s">
        <v>242</v>
      </c>
      <c r="E265" t="s">
        <v>1050</v>
      </c>
      <c r="F265">
        <v>2022</v>
      </c>
      <c r="G265">
        <v>13</v>
      </c>
      <c r="H265" t="str">
        <f>HYPERLINK("http://dx.doi.org/10.1016/j.envsoft.2022.105387","http://dx.doi.org/10.1016/j.envsoft.2022.105387")</f>
        <v>http://dx.doi.org/10.1016/j.envsoft.2022.105387</v>
      </c>
    </row>
    <row r="266" spans="1:8" x14ac:dyDescent="0.3">
      <c r="A266" s="16" t="str">
        <f t="shared" si="4"/>
        <v>WoS_265</v>
      </c>
      <c r="B266" t="s">
        <v>634</v>
      </c>
      <c r="C266" t="s">
        <v>243</v>
      </c>
      <c r="E266" t="s">
        <v>1051</v>
      </c>
      <c r="F266">
        <v>2021</v>
      </c>
      <c r="G266">
        <v>0</v>
      </c>
      <c r="H266" t="str">
        <f>HYPERLINK("http://dx.doi.org/10.1007/978-3-030-86514-6_9","http://dx.doi.org/10.1007/978-3-030-86514-6_9")</f>
        <v>http://dx.doi.org/10.1007/978-3-030-86514-6_9</v>
      </c>
    </row>
    <row r="267" spans="1:8" x14ac:dyDescent="0.3">
      <c r="A267" s="16" t="str">
        <f t="shared" si="4"/>
        <v>WoS_266</v>
      </c>
      <c r="B267" t="s">
        <v>635</v>
      </c>
      <c r="C267" t="s">
        <v>244</v>
      </c>
      <c r="E267" t="s">
        <v>1052</v>
      </c>
      <c r="F267">
        <v>2022</v>
      </c>
      <c r="G267">
        <v>32</v>
      </c>
      <c r="H267" t="str">
        <f>HYPERLINK("http://dx.doi.org/10.1093/gji/ggab480","http://dx.doi.org/10.1093/gji/ggab480")</f>
        <v>http://dx.doi.org/10.1093/gji/ggab480</v>
      </c>
    </row>
    <row r="268" spans="1:8" x14ac:dyDescent="0.3">
      <c r="A268" s="16" t="str">
        <f t="shared" si="4"/>
        <v>WoS_267</v>
      </c>
      <c r="B268" t="s">
        <v>636</v>
      </c>
      <c r="C268" t="s">
        <v>245</v>
      </c>
      <c r="E268" t="s">
        <v>1053</v>
      </c>
      <c r="F268">
        <v>2022</v>
      </c>
      <c r="G268">
        <v>0</v>
      </c>
      <c r="H268" t="str">
        <f>HYPERLINK("http://dx.doi.org/10.1109/BHI56158.2022.9926903","http://dx.doi.org/10.1109/BHI56158.2022.9926903")</f>
        <v>http://dx.doi.org/10.1109/BHI56158.2022.9926903</v>
      </c>
    </row>
    <row r="269" spans="1:8" x14ac:dyDescent="0.3">
      <c r="A269" s="16" t="str">
        <f t="shared" si="4"/>
        <v>WoS_268</v>
      </c>
      <c r="B269" t="s">
        <v>637</v>
      </c>
      <c r="C269" t="s">
        <v>246</v>
      </c>
      <c r="E269" t="s">
        <v>1054</v>
      </c>
      <c r="F269">
        <v>2023</v>
      </c>
      <c r="G269">
        <v>1</v>
      </c>
      <c r="H269" t="str">
        <f>HYPERLINK("http://dx.doi.org/10.1007/978-3-031-49896-1_3","http://dx.doi.org/10.1007/978-3-031-49896-1_3")</f>
        <v>http://dx.doi.org/10.1007/978-3-031-49896-1_3</v>
      </c>
    </row>
    <row r="270" spans="1:8" x14ac:dyDescent="0.3">
      <c r="A270" s="16" t="str">
        <f t="shared" si="4"/>
        <v>WoS_269</v>
      </c>
      <c r="B270" t="s">
        <v>639</v>
      </c>
      <c r="C270" t="s">
        <v>248</v>
      </c>
      <c r="E270" t="s">
        <v>1056</v>
      </c>
      <c r="F270">
        <v>2023</v>
      </c>
      <c r="G270">
        <v>1</v>
      </c>
      <c r="H270" t="str">
        <f>HYPERLINK("http://dx.doi.org/10.1109/JBHI.2023.3276638","http://dx.doi.org/10.1109/JBHI.2023.3276638")</f>
        <v>http://dx.doi.org/10.1109/JBHI.2023.3276638</v>
      </c>
    </row>
    <row r="271" spans="1:8" x14ac:dyDescent="0.3">
      <c r="A271" s="16" t="str">
        <f t="shared" si="4"/>
        <v>WoS_270</v>
      </c>
      <c r="B271" t="s">
        <v>640</v>
      </c>
      <c r="C271" t="s">
        <v>249</v>
      </c>
      <c r="E271" t="s">
        <v>1057</v>
      </c>
      <c r="F271">
        <v>2023</v>
      </c>
      <c r="G271">
        <v>4</v>
      </c>
      <c r="H271" t="str">
        <f>HYPERLINK("http://dx.doi.org/10.1109/MSCPES58582.2023.10123429","http://dx.doi.org/10.1109/MSCPES58582.2023.10123429")</f>
        <v>http://dx.doi.org/10.1109/MSCPES58582.2023.10123429</v>
      </c>
    </row>
    <row r="272" spans="1:8" x14ac:dyDescent="0.3">
      <c r="A272" s="16" t="str">
        <f t="shared" si="4"/>
        <v>WoS_271</v>
      </c>
      <c r="B272" t="s">
        <v>641</v>
      </c>
      <c r="C272" t="s">
        <v>250</v>
      </c>
      <c r="E272" t="s">
        <v>1058</v>
      </c>
      <c r="F272">
        <v>2021</v>
      </c>
      <c r="G272">
        <v>2</v>
      </c>
      <c r="H272" t="str">
        <f>HYPERLINK("http://dx.doi.org/10.3390/s21144733","http://dx.doi.org/10.3390/s21144733")</f>
        <v>http://dx.doi.org/10.3390/s21144733</v>
      </c>
    </row>
    <row r="273" spans="1:8" x14ac:dyDescent="0.3">
      <c r="A273" s="16" t="str">
        <f t="shared" si="4"/>
        <v>WoS_272</v>
      </c>
      <c r="B273" t="s">
        <v>642</v>
      </c>
      <c r="C273" t="s">
        <v>251</v>
      </c>
      <c r="E273" t="s">
        <v>1059</v>
      </c>
      <c r="F273">
        <v>2023</v>
      </c>
      <c r="G273">
        <v>1</v>
      </c>
      <c r="H273" t="str">
        <f>HYPERLINK("http://dx.doi.org/10.1109/TVT.2023.3247442","http://dx.doi.org/10.1109/TVT.2023.3247442")</f>
        <v>http://dx.doi.org/10.1109/TVT.2023.3247442</v>
      </c>
    </row>
    <row r="274" spans="1:8" x14ac:dyDescent="0.3">
      <c r="A274" s="16" t="str">
        <f t="shared" si="4"/>
        <v>WoS_273</v>
      </c>
      <c r="B274" t="s">
        <v>643</v>
      </c>
      <c r="C274" t="s">
        <v>252</v>
      </c>
      <c r="E274" t="s">
        <v>1060</v>
      </c>
      <c r="F274">
        <v>2024</v>
      </c>
      <c r="G274">
        <v>0</v>
      </c>
      <c r="H274" t="str">
        <f>HYPERLINK("http://dx.doi.org/10.1016/j.renene.2024.121167","http://dx.doi.org/10.1016/j.renene.2024.121167")</f>
        <v>http://dx.doi.org/10.1016/j.renene.2024.121167</v>
      </c>
    </row>
    <row r="275" spans="1:8" x14ac:dyDescent="0.3">
      <c r="A275" s="16" t="str">
        <f t="shared" si="4"/>
        <v>WoS_274</v>
      </c>
      <c r="B275" t="s">
        <v>644</v>
      </c>
      <c r="C275" t="s">
        <v>253</v>
      </c>
      <c r="E275" t="s">
        <v>1061</v>
      </c>
      <c r="F275">
        <v>2022</v>
      </c>
      <c r="G275">
        <v>0</v>
      </c>
      <c r="H275" t="s">
        <v>785</v>
      </c>
    </row>
    <row r="276" spans="1:8" x14ac:dyDescent="0.3">
      <c r="A276" s="16" t="str">
        <f t="shared" si="4"/>
        <v>WoS_275</v>
      </c>
      <c r="B276" t="s">
        <v>645</v>
      </c>
      <c r="C276" t="s">
        <v>254</v>
      </c>
      <c r="E276" t="s">
        <v>1062</v>
      </c>
      <c r="F276">
        <v>2021</v>
      </c>
      <c r="G276">
        <v>4</v>
      </c>
      <c r="H276" t="s">
        <v>785</v>
      </c>
    </row>
    <row r="277" spans="1:8" x14ac:dyDescent="0.3">
      <c r="A277" s="16" t="str">
        <f t="shared" si="4"/>
        <v>WoS_276</v>
      </c>
      <c r="B277" t="s">
        <v>646</v>
      </c>
      <c r="C277" t="s">
        <v>255</v>
      </c>
      <c r="E277" t="s">
        <v>1063</v>
      </c>
      <c r="F277">
        <v>2022</v>
      </c>
      <c r="G277">
        <v>24</v>
      </c>
      <c r="H277" t="str">
        <f>HYPERLINK("http://dx.doi.org/10.5194/gmd-15-2839-2022","http://dx.doi.org/10.5194/gmd-15-2839-2022")</f>
        <v>http://dx.doi.org/10.5194/gmd-15-2839-2022</v>
      </c>
    </row>
    <row r="278" spans="1:8" x14ac:dyDescent="0.3">
      <c r="A278" s="16" t="str">
        <f t="shared" si="4"/>
        <v>WoS_277</v>
      </c>
      <c r="B278" t="s">
        <v>647</v>
      </c>
      <c r="C278" t="s">
        <v>256</v>
      </c>
      <c r="E278" t="s">
        <v>1064</v>
      </c>
      <c r="F278">
        <v>2022</v>
      </c>
      <c r="G278">
        <v>1</v>
      </c>
      <c r="H278" t="str">
        <f>HYPERLINK("http://dx.doi.org/10.1155/2022/2045586","http://dx.doi.org/10.1155/2022/2045586")</f>
        <v>http://dx.doi.org/10.1155/2022/2045586</v>
      </c>
    </row>
    <row r="279" spans="1:8" x14ac:dyDescent="0.3">
      <c r="A279" s="16" t="str">
        <f t="shared" si="4"/>
        <v>WoS_278</v>
      </c>
      <c r="B279" t="s">
        <v>649</v>
      </c>
      <c r="C279" t="s">
        <v>257</v>
      </c>
      <c r="E279" t="s">
        <v>1065</v>
      </c>
      <c r="F279">
        <v>2020</v>
      </c>
      <c r="G279">
        <v>0</v>
      </c>
      <c r="H279" t="str">
        <f>HYPERLINK("http://dx.doi.org/10.1109/IROS45743.2020.9341050","http://dx.doi.org/10.1109/IROS45743.2020.9341050")</f>
        <v>http://dx.doi.org/10.1109/IROS45743.2020.9341050</v>
      </c>
    </row>
    <row r="280" spans="1:8" x14ac:dyDescent="0.3">
      <c r="A280" s="16" t="str">
        <f t="shared" si="4"/>
        <v>WoS_279</v>
      </c>
      <c r="B280" t="s">
        <v>650</v>
      </c>
      <c r="C280" t="s">
        <v>258</v>
      </c>
      <c r="E280" t="s">
        <v>1066</v>
      </c>
      <c r="F280">
        <v>2023</v>
      </c>
      <c r="G280">
        <v>0</v>
      </c>
      <c r="H280" t="str">
        <f>HYPERLINK("http://dx.doi.org/10.1016/j.solener.2023.112030","http://dx.doi.org/10.1016/j.solener.2023.112030")</f>
        <v>http://dx.doi.org/10.1016/j.solener.2023.112030</v>
      </c>
    </row>
    <row r="281" spans="1:8" x14ac:dyDescent="0.3">
      <c r="A281" s="16" t="str">
        <f t="shared" si="4"/>
        <v>WoS_280</v>
      </c>
      <c r="B281" t="s">
        <v>651</v>
      </c>
      <c r="C281" t="s">
        <v>259</v>
      </c>
      <c r="E281" t="s">
        <v>1067</v>
      </c>
      <c r="F281">
        <v>2022</v>
      </c>
      <c r="G281">
        <v>6</v>
      </c>
      <c r="H281" t="str">
        <f>HYPERLINK("http://dx.doi.org/10.1016/j.jappgeo.2022.104536","http://dx.doi.org/10.1016/j.jappgeo.2022.104536")</f>
        <v>http://dx.doi.org/10.1016/j.jappgeo.2022.104536</v>
      </c>
    </row>
    <row r="282" spans="1:8" x14ac:dyDescent="0.3">
      <c r="A282" s="16" t="str">
        <f t="shared" si="4"/>
        <v>WoS_281</v>
      </c>
      <c r="B282" t="s">
        <v>652</v>
      </c>
      <c r="C282" t="s">
        <v>260</v>
      </c>
      <c r="E282" t="s">
        <v>1068</v>
      </c>
      <c r="F282">
        <v>2021</v>
      </c>
      <c r="G282">
        <v>0</v>
      </c>
      <c r="H282" t="str">
        <f>HYPERLINK("http://dx.doi.org/10.1155/2021/8358314","http://dx.doi.org/10.1155/2021/8358314")</f>
        <v>http://dx.doi.org/10.1155/2021/8358314</v>
      </c>
    </row>
    <row r="283" spans="1:8" x14ac:dyDescent="0.3">
      <c r="A283" s="16" t="str">
        <f t="shared" si="4"/>
        <v>WoS_282</v>
      </c>
      <c r="B283" t="s">
        <v>653</v>
      </c>
      <c r="C283" t="s">
        <v>261</v>
      </c>
      <c r="E283" t="s">
        <v>1069</v>
      </c>
      <c r="F283">
        <v>2023</v>
      </c>
      <c r="G283">
        <v>6</v>
      </c>
      <c r="H283" t="str">
        <f>HYPERLINK("http://dx.doi.org/10.1137/21M1443832","http://dx.doi.org/10.1137/21M1443832")</f>
        <v>http://dx.doi.org/10.1137/21M1443832</v>
      </c>
    </row>
    <row r="284" spans="1:8" x14ac:dyDescent="0.3">
      <c r="A284" s="16" t="str">
        <f t="shared" si="4"/>
        <v>WoS_283</v>
      </c>
      <c r="B284" t="s">
        <v>654</v>
      </c>
      <c r="C284" t="s">
        <v>262</v>
      </c>
      <c r="E284" t="s">
        <v>1070</v>
      </c>
      <c r="F284">
        <v>2020</v>
      </c>
      <c r="G284">
        <v>4</v>
      </c>
      <c r="H284" t="str">
        <f>HYPERLINK("http://dx.doi.org/10.1109/ACCESS.2020.2992596","http://dx.doi.org/10.1109/ACCESS.2020.2992596")</f>
        <v>http://dx.doi.org/10.1109/ACCESS.2020.2992596</v>
      </c>
    </row>
    <row r="285" spans="1:8" x14ac:dyDescent="0.3">
      <c r="A285" s="16" t="str">
        <f t="shared" si="4"/>
        <v>WoS_284</v>
      </c>
      <c r="B285" t="s">
        <v>655</v>
      </c>
      <c r="C285" t="s">
        <v>263</v>
      </c>
      <c r="E285" t="s">
        <v>1071</v>
      </c>
      <c r="F285">
        <v>2022</v>
      </c>
      <c r="G285">
        <v>2</v>
      </c>
      <c r="H285" t="str">
        <f>HYPERLINK("http://dx.doi.org/10.1109/SSCI51031.2022.10022133","http://dx.doi.org/10.1109/SSCI51031.2022.10022133")</f>
        <v>http://dx.doi.org/10.1109/SSCI51031.2022.10022133</v>
      </c>
    </row>
    <row r="286" spans="1:8" x14ac:dyDescent="0.3">
      <c r="A286" s="16" t="str">
        <f t="shared" si="4"/>
        <v>WoS_285</v>
      </c>
      <c r="B286" t="s">
        <v>656</v>
      </c>
      <c r="C286" t="s">
        <v>264</v>
      </c>
      <c r="E286" t="s">
        <v>1072</v>
      </c>
      <c r="F286">
        <v>2021</v>
      </c>
      <c r="G286">
        <v>41</v>
      </c>
      <c r="H286" t="str">
        <f>HYPERLINK("http://dx.doi.org/10.1029/2020JB020077","http://dx.doi.org/10.1029/2020JB020077")</f>
        <v>http://dx.doi.org/10.1029/2020JB020077</v>
      </c>
    </row>
    <row r="287" spans="1:8" x14ac:dyDescent="0.3">
      <c r="A287" s="16" t="str">
        <f t="shared" si="4"/>
        <v>WoS_286</v>
      </c>
      <c r="B287" t="s">
        <v>657</v>
      </c>
      <c r="C287" t="s">
        <v>265</v>
      </c>
      <c r="E287" t="s">
        <v>1073</v>
      </c>
      <c r="F287">
        <v>2021</v>
      </c>
      <c r="G287">
        <v>0</v>
      </c>
      <c r="H287" t="str">
        <f>HYPERLINK("http://dx.doi.org/10.1109/UPEC50034.2021.9548234","http://dx.doi.org/10.1109/UPEC50034.2021.9548234")</f>
        <v>http://dx.doi.org/10.1109/UPEC50034.2021.9548234</v>
      </c>
    </row>
    <row r="288" spans="1:8" x14ac:dyDescent="0.3">
      <c r="A288" s="16" t="str">
        <f t="shared" si="4"/>
        <v>WoS_287</v>
      </c>
      <c r="B288" t="s">
        <v>658</v>
      </c>
      <c r="C288" t="s">
        <v>266</v>
      </c>
      <c r="E288" t="s">
        <v>1074</v>
      </c>
      <c r="F288">
        <v>2023</v>
      </c>
      <c r="G288">
        <v>0</v>
      </c>
      <c r="H288" t="str">
        <f>HYPERLINK("http://dx.doi.org/10.23919/SICEISCS57194.2023.10079202","http://dx.doi.org/10.23919/SICEISCS57194.2023.10079202")</f>
        <v>http://dx.doi.org/10.23919/SICEISCS57194.2023.10079202</v>
      </c>
    </row>
    <row r="289" spans="1:8" x14ac:dyDescent="0.3">
      <c r="A289" s="16" t="str">
        <f t="shared" si="4"/>
        <v>WoS_288</v>
      </c>
      <c r="B289" t="s">
        <v>659</v>
      </c>
      <c r="C289" t="s">
        <v>267</v>
      </c>
      <c r="E289" t="s">
        <v>1075</v>
      </c>
      <c r="F289">
        <v>2022</v>
      </c>
      <c r="G289">
        <v>14</v>
      </c>
      <c r="H289" t="str">
        <f>HYPERLINK("http://dx.doi.org/10.1109/JBHI.2022.3147383","http://dx.doi.org/10.1109/JBHI.2022.3147383")</f>
        <v>http://dx.doi.org/10.1109/JBHI.2022.3147383</v>
      </c>
    </row>
    <row r="290" spans="1:8" x14ac:dyDescent="0.3">
      <c r="A290" s="16" t="str">
        <f t="shared" si="4"/>
        <v>WoS_289</v>
      </c>
      <c r="B290" t="s">
        <v>660</v>
      </c>
      <c r="C290" t="s">
        <v>268</v>
      </c>
      <c r="E290" t="s">
        <v>1076</v>
      </c>
      <c r="F290">
        <v>2021</v>
      </c>
      <c r="G290">
        <v>8</v>
      </c>
      <c r="H290" t="str">
        <f>HYPERLINK("http://dx.doi.org/10.1175/JCLI-D-20-0871.1","http://dx.doi.org/10.1175/JCLI-D-20-0871.1")</f>
        <v>http://dx.doi.org/10.1175/JCLI-D-20-0871.1</v>
      </c>
    </row>
    <row r="291" spans="1:8" x14ac:dyDescent="0.3">
      <c r="A291" s="16" t="str">
        <f t="shared" si="4"/>
        <v>WoS_290</v>
      </c>
      <c r="B291" t="s">
        <v>661</v>
      </c>
      <c r="C291" t="s">
        <v>269</v>
      </c>
      <c r="E291" t="s">
        <v>1077</v>
      </c>
      <c r="F291">
        <v>2022</v>
      </c>
      <c r="G291">
        <v>8</v>
      </c>
      <c r="H291" t="str">
        <f>HYPERLINK("http://dx.doi.org/10.1109/ACCESS.2022.3177906","http://dx.doi.org/10.1109/ACCESS.2022.3177906")</f>
        <v>http://dx.doi.org/10.1109/ACCESS.2022.3177906</v>
      </c>
    </row>
    <row r="292" spans="1:8" x14ac:dyDescent="0.3">
      <c r="A292" s="16" t="str">
        <f t="shared" si="4"/>
        <v>WoS_291</v>
      </c>
      <c r="B292" t="s">
        <v>662</v>
      </c>
      <c r="C292" t="s">
        <v>270</v>
      </c>
      <c r="E292" t="s">
        <v>1078</v>
      </c>
      <c r="F292">
        <v>2022</v>
      </c>
      <c r="G292">
        <v>2</v>
      </c>
      <c r="H292" t="str">
        <f>HYPERLINK("http://dx.doi.org/10.1109/CloudNet55617.2022.9978793","http://dx.doi.org/10.1109/CloudNet55617.2022.9978793")</f>
        <v>http://dx.doi.org/10.1109/CloudNet55617.2022.9978793</v>
      </c>
    </row>
    <row r="293" spans="1:8" x14ac:dyDescent="0.3">
      <c r="A293" s="16" t="str">
        <f t="shared" si="4"/>
        <v>WoS_292</v>
      </c>
      <c r="B293" t="s">
        <v>663</v>
      </c>
      <c r="C293" t="s">
        <v>271</v>
      </c>
      <c r="E293" t="s">
        <v>1079</v>
      </c>
      <c r="F293">
        <v>2020</v>
      </c>
      <c r="G293">
        <v>63</v>
      </c>
      <c r="H293" t="str">
        <f>HYPERLINK("http://dx.doi.org/10.1145/3394486.3412862","http://dx.doi.org/10.1145/3394486.3412862")</f>
        <v>http://dx.doi.org/10.1145/3394486.3412862</v>
      </c>
    </row>
    <row r="294" spans="1:8" x14ac:dyDescent="0.3">
      <c r="A294" s="16" t="str">
        <f t="shared" si="4"/>
        <v>WoS_293</v>
      </c>
      <c r="B294" t="s">
        <v>664</v>
      </c>
      <c r="C294" t="s">
        <v>272</v>
      </c>
      <c r="E294" t="s">
        <v>1080</v>
      </c>
      <c r="F294">
        <v>2024</v>
      </c>
      <c r="G294">
        <v>0</v>
      </c>
      <c r="H294" t="str">
        <f>HYPERLINK("http://dx.doi.org/10.1016/j.cmpb.2023.107870","http://dx.doi.org/10.1016/j.cmpb.2023.107870")</f>
        <v>http://dx.doi.org/10.1016/j.cmpb.2023.107870</v>
      </c>
    </row>
    <row r="295" spans="1:8" x14ac:dyDescent="0.3">
      <c r="A295" s="16" t="str">
        <f t="shared" si="4"/>
        <v>WoS_294</v>
      </c>
      <c r="B295" t="s">
        <v>665</v>
      </c>
      <c r="C295" t="s">
        <v>273</v>
      </c>
      <c r="E295" t="s">
        <v>1081</v>
      </c>
      <c r="F295">
        <v>2023</v>
      </c>
      <c r="G295">
        <v>7</v>
      </c>
      <c r="H295" t="str">
        <f>HYPERLINK("http://dx.doi.org/10.3847/1538-3881/ac9ab4","http://dx.doi.org/10.3847/1538-3881/ac9ab4")</f>
        <v>http://dx.doi.org/10.3847/1538-3881/ac9ab4</v>
      </c>
    </row>
    <row r="296" spans="1:8" x14ac:dyDescent="0.3">
      <c r="A296" s="16" t="str">
        <f t="shared" si="4"/>
        <v>WoS_295</v>
      </c>
      <c r="B296" t="s">
        <v>668</v>
      </c>
      <c r="C296" t="s">
        <v>276</v>
      </c>
      <c r="E296" t="s">
        <v>1084</v>
      </c>
      <c r="F296">
        <v>2023</v>
      </c>
      <c r="G296">
        <v>3</v>
      </c>
      <c r="H296" t="str">
        <f>HYPERLINK("http://dx.doi.org/10.1109/CBMS58004.2023.00243","http://dx.doi.org/10.1109/CBMS58004.2023.00243")</f>
        <v>http://dx.doi.org/10.1109/CBMS58004.2023.00243</v>
      </c>
    </row>
    <row r="297" spans="1:8" x14ac:dyDescent="0.3">
      <c r="A297" s="16" t="str">
        <f t="shared" si="4"/>
        <v>WoS_296</v>
      </c>
      <c r="B297" t="s">
        <v>667</v>
      </c>
      <c r="C297" t="s">
        <v>275</v>
      </c>
      <c r="E297" t="s">
        <v>1083</v>
      </c>
      <c r="F297">
        <v>2020</v>
      </c>
      <c r="G297">
        <v>3</v>
      </c>
      <c r="H297" t="str">
        <f>HYPERLINK("http://dx.doi.org/10.1007/s00477-019-01724-9","http://dx.doi.org/10.1007/s00477-019-01724-9")</f>
        <v>http://dx.doi.org/10.1007/s00477-019-01724-9</v>
      </c>
    </row>
    <row r="298" spans="1:8" x14ac:dyDescent="0.3">
      <c r="A298" s="16" t="str">
        <f t="shared" si="4"/>
        <v>WoS_297</v>
      </c>
      <c r="B298" t="s">
        <v>670</v>
      </c>
      <c r="C298" t="s">
        <v>277</v>
      </c>
      <c r="E298" t="s">
        <v>1085</v>
      </c>
      <c r="F298">
        <v>2022</v>
      </c>
      <c r="G298">
        <v>0</v>
      </c>
      <c r="H298" t="str">
        <f>HYPERLINK("http://dx.doi.org/10.1109/ICDE53745.2022.00304","http://dx.doi.org/10.1109/ICDE53745.2022.00304")</f>
        <v>http://dx.doi.org/10.1109/ICDE53745.2022.00304</v>
      </c>
    </row>
    <row r="299" spans="1:8" x14ac:dyDescent="0.3">
      <c r="A299" s="16" t="str">
        <f t="shared" si="4"/>
        <v>WoS_298</v>
      </c>
      <c r="B299" t="s">
        <v>1836</v>
      </c>
      <c r="C299" t="s">
        <v>4294</v>
      </c>
      <c r="E299" t="s">
        <v>4323</v>
      </c>
      <c r="F299">
        <v>2022</v>
      </c>
      <c r="G299">
        <v>0</v>
      </c>
      <c r="H299" t="s">
        <v>785</v>
      </c>
    </row>
    <row r="300" spans="1:8" x14ac:dyDescent="0.3">
      <c r="A300" s="16" t="str">
        <f t="shared" si="4"/>
        <v>WoS_299</v>
      </c>
      <c r="B300" t="s">
        <v>671</v>
      </c>
      <c r="C300" t="s">
        <v>278</v>
      </c>
      <c r="E300" t="s">
        <v>1086</v>
      </c>
      <c r="F300">
        <v>2020</v>
      </c>
      <c r="G300">
        <v>15</v>
      </c>
      <c r="H300" t="str">
        <f>HYPERLINK("http://dx.doi.org/10.1145/3429309.3429318","http://dx.doi.org/10.1145/3429309.3429318")</f>
        <v>http://dx.doi.org/10.1145/3429309.3429318</v>
      </c>
    </row>
    <row r="301" spans="1:8" x14ac:dyDescent="0.3">
      <c r="A301" s="16" t="str">
        <f t="shared" si="4"/>
        <v>WoS_300</v>
      </c>
      <c r="B301" t="s">
        <v>673</v>
      </c>
      <c r="C301" t="s">
        <v>280</v>
      </c>
      <c r="E301" t="s">
        <v>1088</v>
      </c>
      <c r="F301">
        <v>2023</v>
      </c>
      <c r="G301">
        <v>7</v>
      </c>
      <c r="H301" t="str">
        <f>HYPERLINK("http://dx.doi.org/10.3390/s23208562","http://dx.doi.org/10.3390/s23208562")</f>
        <v>http://dx.doi.org/10.3390/s23208562</v>
      </c>
    </row>
    <row r="302" spans="1:8" x14ac:dyDescent="0.3">
      <c r="A302" s="16" t="str">
        <f t="shared" si="4"/>
        <v>WoS_301</v>
      </c>
      <c r="B302" t="s">
        <v>675</v>
      </c>
      <c r="C302" t="s">
        <v>282</v>
      </c>
      <c r="E302" t="s">
        <v>1090</v>
      </c>
      <c r="F302">
        <v>2021</v>
      </c>
      <c r="G302">
        <v>13</v>
      </c>
      <c r="H302" t="str">
        <f>HYPERLINK("http://dx.doi.org/10.1109/CVPRW53098.2021.00014","http://dx.doi.org/10.1109/CVPRW53098.2021.00014")</f>
        <v>http://dx.doi.org/10.1109/CVPRW53098.2021.00014</v>
      </c>
    </row>
    <row r="303" spans="1:8" x14ac:dyDescent="0.3">
      <c r="A303" s="16" t="str">
        <f t="shared" si="4"/>
        <v>WoS_302</v>
      </c>
      <c r="B303" t="s">
        <v>674</v>
      </c>
      <c r="C303" t="s">
        <v>281</v>
      </c>
      <c r="E303" t="s">
        <v>1089</v>
      </c>
      <c r="F303">
        <v>2023</v>
      </c>
      <c r="G303">
        <v>2</v>
      </c>
      <c r="H303" t="str">
        <f>HYPERLINK("http://dx.doi.org/10.1002/ese3.1450","http://dx.doi.org/10.1002/ese3.1450")</f>
        <v>http://dx.doi.org/10.1002/ese3.1450</v>
      </c>
    </row>
    <row r="304" spans="1:8" x14ac:dyDescent="0.3">
      <c r="A304" s="16" t="str">
        <f t="shared" si="4"/>
        <v>WoS_303</v>
      </c>
      <c r="B304" t="s">
        <v>676</v>
      </c>
      <c r="C304" t="s">
        <v>283</v>
      </c>
      <c r="E304" t="s">
        <v>1091</v>
      </c>
      <c r="F304">
        <v>2023</v>
      </c>
      <c r="G304">
        <v>0</v>
      </c>
      <c r="H304" t="str">
        <f>HYPERLINK("http://dx.doi.org/10.1109/ACCESS.2023.3328170","http://dx.doi.org/10.1109/ACCESS.2023.3328170")</f>
        <v>http://dx.doi.org/10.1109/ACCESS.2023.3328170</v>
      </c>
    </row>
    <row r="305" spans="1:8" x14ac:dyDescent="0.3">
      <c r="A305" s="16" t="str">
        <f t="shared" si="4"/>
        <v>WoS_304</v>
      </c>
      <c r="B305" t="s">
        <v>677</v>
      </c>
      <c r="C305" t="s">
        <v>284</v>
      </c>
      <c r="E305" t="s">
        <v>1092</v>
      </c>
      <c r="F305">
        <v>2023</v>
      </c>
      <c r="G305">
        <v>5</v>
      </c>
      <c r="H305" t="str">
        <f>HYPERLINK("http://dx.doi.org/10.1016/j.comnet.2023.109950","http://dx.doi.org/10.1016/j.comnet.2023.109950")</f>
        <v>http://dx.doi.org/10.1016/j.comnet.2023.109950</v>
      </c>
    </row>
    <row r="306" spans="1:8" x14ac:dyDescent="0.3">
      <c r="A306" s="16" t="str">
        <f t="shared" si="4"/>
        <v>WoS_305</v>
      </c>
      <c r="B306" t="s">
        <v>679</v>
      </c>
      <c r="C306" t="s">
        <v>286</v>
      </c>
      <c r="E306" t="s">
        <v>1094</v>
      </c>
      <c r="F306">
        <v>2023</v>
      </c>
      <c r="G306">
        <v>5</v>
      </c>
      <c r="H306" t="str">
        <f>HYPERLINK("http://dx.doi.org/10.1073/pnas.2216415120","http://dx.doi.org/10.1073/pnas.2216415120")</f>
        <v>http://dx.doi.org/10.1073/pnas.2216415120</v>
      </c>
    </row>
    <row r="307" spans="1:8" x14ac:dyDescent="0.3">
      <c r="A307" s="16" t="str">
        <f t="shared" si="4"/>
        <v>WoS_306</v>
      </c>
      <c r="B307" t="s">
        <v>678</v>
      </c>
      <c r="C307" t="s">
        <v>285</v>
      </c>
      <c r="E307" t="s">
        <v>1093</v>
      </c>
      <c r="F307">
        <v>2023</v>
      </c>
      <c r="G307">
        <v>0</v>
      </c>
      <c r="H307" t="str">
        <f>HYPERLINK("http://dx.doi.org/10.1021/acs.jpcb.3c03776","http://dx.doi.org/10.1021/acs.jpcb.3c03776")</f>
        <v>http://dx.doi.org/10.1021/acs.jpcb.3c03776</v>
      </c>
    </row>
    <row r="308" spans="1:8" x14ac:dyDescent="0.3">
      <c r="A308" s="16" t="str">
        <f t="shared" si="4"/>
        <v>WoS_307</v>
      </c>
      <c r="B308" t="s">
        <v>680</v>
      </c>
      <c r="C308" t="s">
        <v>287</v>
      </c>
      <c r="E308" t="s">
        <v>1095</v>
      </c>
      <c r="F308">
        <v>2022</v>
      </c>
      <c r="G308">
        <v>32</v>
      </c>
      <c r="H308" t="str">
        <f>HYPERLINK("http://dx.doi.org/10.1016/j.energy.2022.124694","http://dx.doi.org/10.1016/j.energy.2022.124694")</f>
        <v>http://dx.doi.org/10.1016/j.energy.2022.124694</v>
      </c>
    </row>
    <row r="309" spans="1:8" x14ac:dyDescent="0.3">
      <c r="A309" s="16" t="str">
        <f t="shared" si="4"/>
        <v>WoS_308</v>
      </c>
      <c r="B309" t="s">
        <v>681</v>
      </c>
      <c r="C309" t="s">
        <v>288</v>
      </c>
      <c r="E309" t="s">
        <v>1096</v>
      </c>
      <c r="F309">
        <v>2023</v>
      </c>
      <c r="G309">
        <v>1</v>
      </c>
      <c r="H309" t="str">
        <f>HYPERLINK("http://dx.doi.org/10.1029/2023GL106084","http://dx.doi.org/10.1029/2023GL106084")</f>
        <v>http://dx.doi.org/10.1029/2023GL106084</v>
      </c>
    </row>
    <row r="310" spans="1:8" x14ac:dyDescent="0.3">
      <c r="A310" s="16" t="str">
        <f t="shared" si="4"/>
        <v>WoS_309</v>
      </c>
      <c r="B310" t="s">
        <v>682</v>
      </c>
      <c r="C310" t="s">
        <v>289</v>
      </c>
      <c r="E310" t="s">
        <v>1097</v>
      </c>
      <c r="F310">
        <v>2024</v>
      </c>
      <c r="G310">
        <v>0</v>
      </c>
      <c r="H310" t="str">
        <f>HYPERLINK("http://dx.doi.org/10.1103/PhysRevD.110.022004","http://dx.doi.org/10.1103/PhysRevD.110.022004")</f>
        <v>http://dx.doi.org/10.1103/PhysRevD.110.022004</v>
      </c>
    </row>
    <row r="311" spans="1:8" x14ac:dyDescent="0.3">
      <c r="A311" s="16" t="str">
        <f t="shared" si="4"/>
        <v>WoS_310</v>
      </c>
      <c r="B311" t="s">
        <v>683</v>
      </c>
      <c r="C311" t="s">
        <v>290</v>
      </c>
      <c r="E311" t="s">
        <v>1098</v>
      </c>
      <c r="F311">
        <v>2023</v>
      </c>
      <c r="G311">
        <v>1</v>
      </c>
      <c r="H311" t="str">
        <f>HYPERLINK("http://dx.doi.org/10.1016/j.physa.2023.128899","http://dx.doi.org/10.1016/j.physa.2023.128899")</f>
        <v>http://dx.doi.org/10.1016/j.physa.2023.128899</v>
      </c>
    </row>
    <row r="312" spans="1:8" x14ac:dyDescent="0.3">
      <c r="A312" s="16" t="str">
        <f t="shared" si="4"/>
        <v>WoS_311</v>
      </c>
      <c r="B312" t="s">
        <v>684</v>
      </c>
      <c r="C312" t="s">
        <v>291</v>
      </c>
      <c r="E312" t="s">
        <v>1099</v>
      </c>
      <c r="F312">
        <v>2023</v>
      </c>
      <c r="G312">
        <v>5</v>
      </c>
      <c r="H312" t="str">
        <f>HYPERLINK("http://dx.doi.org/10.3390/en16041646","http://dx.doi.org/10.3390/en16041646")</f>
        <v>http://dx.doi.org/10.3390/en16041646</v>
      </c>
    </row>
    <row r="313" spans="1:8" x14ac:dyDescent="0.3">
      <c r="A313" s="16" t="str">
        <f t="shared" si="4"/>
        <v>WoS_312</v>
      </c>
      <c r="B313" t="s">
        <v>685</v>
      </c>
      <c r="C313" t="s">
        <v>292</v>
      </c>
      <c r="E313" t="s">
        <v>1100</v>
      </c>
      <c r="F313">
        <v>2022</v>
      </c>
      <c r="G313">
        <v>0</v>
      </c>
      <c r="H313" t="str">
        <f>HYPERLINK("http://dx.doi.org/10.1109/AdCONIP55568.2022.9894213","http://dx.doi.org/10.1109/AdCONIP55568.2022.9894213")</f>
        <v>http://dx.doi.org/10.1109/AdCONIP55568.2022.9894213</v>
      </c>
    </row>
    <row r="314" spans="1:8" x14ac:dyDescent="0.3">
      <c r="A314" s="16" t="str">
        <f t="shared" si="4"/>
        <v>WoS_313</v>
      </c>
      <c r="B314" t="s">
        <v>686</v>
      </c>
      <c r="C314" t="s">
        <v>293</v>
      </c>
      <c r="E314" t="s">
        <v>1101</v>
      </c>
      <c r="F314">
        <v>2021</v>
      </c>
      <c r="G314">
        <v>10</v>
      </c>
      <c r="H314" t="str">
        <f>HYPERLINK("http://dx.doi.org/10.1145/3448016.3452803","http://dx.doi.org/10.1145/3448016.3452803")</f>
        <v>http://dx.doi.org/10.1145/3448016.3452803</v>
      </c>
    </row>
    <row r="315" spans="1:8" x14ac:dyDescent="0.3">
      <c r="A315" s="16" t="str">
        <f t="shared" si="4"/>
        <v>WoS_314</v>
      </c>
      <c r="B315" t="s">
        <v>687</v>
      </c>
      <c r="C315" t="s">
        <v>294</v>
      </c>
      <c r="E315" t="s">
        <v>1102</v>
      </c>
      <c r="F315">
        <v>2022</v>
      </c>
      <c r="G315">
        <v>0</v>
      </c>
      <c r="H315" t="str">
        <f>HYPERLINK("http://dx.doi.org/10.1152/japplphysiol.00652.2021","http://dx.doi.org/10.1152/japplphysiol.00652.2021")</f>
        <v>http://dx.doi.org/10.1152/japplphysiol.00652.2021</v>
      </c>
    </row>
    <row r="316" spans="1:8" x14ac:dyDescent="0.3">
      <c r="A316" s="16" t="str">
        <f t="shared" si="4"/>
        <v>WoS_315</v>
      </c>
      <c r="B316" t="s">
        <v>688</v>
      </c>
      <c r="C316" t="s">
        <v>295</v>
      </c>
      <c r="E316" t="s">
        <v>1103</v>
      </c>
      <c r="F316">
        <v>2023</v>
      </c>
      <c r="G316">
        <v>0</v>
      </c>
      <c r="H316" t="str">
        <f>HYPERLINK("http://dx.doi.org/10.1016/j.cmpb.2023.107728","http://dx.doi.org/10.1016/j.cmpb.2023.107728")</f>
        <v>http://dx.doi.org/10.1016/j.cmpb.2023.107728</v>
      </c>
    </row>
    <row r="317" spans="1:8" x14ac:dyDescent="0.3">
      <c r="A317" s="16" t="str">
        <f t="shared" si="4"/>
        <v>WoS_316</v>
      </c>
      <c r="B317" t="s">
        <v>689</v>
      </c>
      <c r="C317" t="s">
        <v>296</v>
      </c>
      <c r="E317" t="s">
        <v>1104</v>
      </c>
      <c r="F317">
        <v>2023</v>
      </c>
      <c r="G317">
        <v>1</v>
      </c>
      <c r="H317" t="str">
        <f>HYPERLINK("http://dx.doi.org/10.1007/s11207-023-02108-7","http://dx.doi.org/10.1007/s11207-023-02108-7")</f>
        <v>http://dx.doi.org/10.1007/s11207-023-02108-7</v>
      </c>
    </row>
    <row r="318" spans="1:8" x14ac:dyDescent="0.3">
      <c r="A318" s="16" t="str">
        <f t="shared" si="4"/>
        <v>WoS_317</v>
      </c>
      <c r="B318" t="s">
        <v>690</v>
      </c>
      <c r="C318" t="s">
        <v>297</v>
      </c>
      <c r="E318" t="s">
        <v>1105</v>
      </c>
      <c r="F318">
        <v>2023</v>
      </c>
      <c r="G318">
        <v>3</v>
      </c>
      <c r="H318" t="str">
        <f>HYPERLINK("http://dx.doi.org/10.1016/j.asoc.2023.110972","http://dx.doi.org/10.1016/j.asoc.2023.110972")</f>
        <v>http://dx.doi.org/10.1016/j.asoc.2023.110972</v>
      </c>
    </row>
    <row r="319" spans="1:8" x14ac:dyDescent="0.3">
      <c r="A319" s="16" t="str">
        <f t="shared" si="4"/>
        <v>WoS_318</v>
      </c>
      <c r="B319" t="s">
        <v>691</v>
      </c>
      <c r="C319" t="s">
        <v>298</v>
      </c>
      <c r="E319" t="s">
        <v>1106</v>
      </c>
      <c r="F319">
        <v>2023</v>
      </c>
      <c r="G319">
        <v>0</v>
      </c>
      <c r="H319" t="str">
        <f>HYPERLINK("http://dx.doi.org/10.1117/12.2680317","http://dx.doi.org/10.1117/12.2680317")</f>
        <v>http://dx.doi.org/10.1117/12.2680317</v>
      </c>
    </row>
    <row r="320" spans="1:8" x14ac:dyDescent="0.3">
      <c r="A320" s="16" t="str">
        <f t="shared" si="4"/>
        <v>WoS_319</v>
      </c>
      <c r="B320" t="s">
        <v>692</v>
      </c>
      <c r="C320" t="s">
        <v>299</v>
      </c>
      <c r="E320" t="s">
        <v>1107</v>
      </c>
      <c r="F320">
        <v>2021</v>
      </c>
      <c r="G320">
        <v>36</v>
      </c>
      <c r="H320" t="str">
        <f>HYPERLINK("http://dx.doi.org/10.1029/2020JB021297","http://dx.doi.org/10.1029/2020JB021297")</f>
        <v>http://dx.doi.org/10.1029/2020JB021297</v>
      </c>
    </row>
    <row r="321" spans="1:8" x14ac:dyDescent="0.3">
      <c r="A321" s="16" t="str">
        <f t="shared" si="4"/>
        <v>WoS_320</v>
      </c>
      <c r="B321" t="s">
        <v>693</v>
      </c>
      <c r="C321" t="s">
        <v>300</v>
      </c>
      <c r="E321" t="s">
        <v>1108</v>
      </c>
      <c r="F321">
        <v>2022</v>
      </c>
      <c r="G321">
        <v>7</v>
      </c>
      <c r="H321" t="str">
        <f>HYPERLINK("http://dx.doi.org/10.1145/3510003.3510171","http://dx.doi.org/10.1145/3510003.3510171")</f>
        <v>http://dx.doi.org/10.1145/3510003.3510171</v>
      </c>
    </row>
    <row r="322" spans="1:8" x14ac:dyDescent="0.3">
      <c r="A322" s="16" t="str">
        <f t="shared" ref="A322:A385" si="5">"WoS_" &amp; ROW()-1</f>
        <v>WoS_321</v>
      </c>
      <c r="B322" t="s">
        <v>694</v>
      </c>
      <c r="C322" t="s">
        <v>301</v>
      </c>
      <c r="E322" t="s">
        <v>1109</v>
      </c>
      <c r="F322">
        <v>2023</v>
      </c>
      <c r="G322">
        <v>0</v>
      </c>
      <c r="H322" t="str">
        <f>HYPERLINK("http://dx.doi.org/10.1109/WACV56688.2023.00188","http://dx.doi.org/10.1109/WACV56688.2023.00188")</f>
        <v>http://dx.doi.org/10.1109/WACV56688.2023.00188</v>
      </c>
    </row>
    <row r="323" spans="1:8" x14ac:dyDescent="0.3">
      <c r="A323" s="16" t="str">
        <f t="shared" si="5"/>
        <v>WoS_322</v>
      </c>
      <c r="B323" t="s">
        <v>695</v>
      </c>
      <c r="C323" t="s">
        <v>302</v>
      </c>
      <c r="E323" t="s">
        <v>1110</v>
      </c>
      <c r="F323">
        <v>2023</v>
      </c>
      <c r="G323">
        <v>0</v>
      </c>
      <c r="H323" t="str">
        <f>HYPERLINK("http://dx.doi.org/10.1109/IGARSS52108.2023.10282733","http://dx.doi.org/10.1109/IGARSS52108.2023.10282733")</f>
        <v>http://dx.doi.org/10.1109/IGARSS52108.2023.10282733</v>
      </c>
    </row>
    <row r="324" spans="1:8" x14ac:dyDescent="0.3">
      <c r="A324" s="16" t="str">
        <f t="shared" si="5"/>
        <v>WoS_323</v>
      </c>
      <c r="B324" t="s">
        <v>697</v>
      </c>
      <c r="C324" t="s">
        <v>304</v>
      </c>
      <c r="E324" t="s">
        <v>1112</v>
      </c>
      <c r="F324">
        <v>2024</v>
      </c>
      <c r="G324">
        <v>0</v>
      </c>
      <c r="H324" t="str">
        <f>HYPERLINK("http://dx.doi.org/10.1109/LRA.2024.3444668","http://dx.doi.org/10.1109/LRA.2024.3444668")</f>
        <v>http://dx.doi.org/10.1109/LRA.2024.3444668</v>
      </c>
    </row>
    <row r="325" spans="1:8" x14ac:dyDescent="0.3">
      <c r="A325" s="16" t="str">
        <f t="shared" si="5"/>
        <v>WoS_324</v>
      </c>
      <c r="B325" t="s">
        <v>696</v>
      </c>
      <c r="C325" t="s">
        <v>303</v>
      </c>
      <c r="E325" t="s">
        <v>1111</v>
      </c>
      <c r="F325">
        <v>2023</v>
      </c>
      <c r="G325">
        <v>1</v>
      </c>
      <c r="H325" t="str">
        <f>HYPERLINK("http://dx.doi.org/10.1109/UT49729.2023.10103393","http://dx.doi.org/10.1109/UT49729.2023.10103393")</f>
        <v>http://dx.doi.org/10.1109/UT49729.2023.10103393</v>
      </c>
    </row>
    <row r="326" spans="1:8" x14ac:dyDescent="0.3">
      <c r="A326" s="16" t="str">
        <f t="shared" si="5"/>
        <v>WoS_325</v>
      </c>
      <c r="B326" t="s">
        <v>698</v>
      </c>
      <c r="C326" t="s">
        <v>305</v>
      </c>
      <c r="E326" t="s">
        <v>1113</v>
      </c>
      <c r="F326">
        <v>2021</v>
      </c>
      <c r="G326">
        <v>15</v>
      </c>
      <c r="H326" t="str">
        <f>HYPERLINK("http://dx.doi.org/10.3390/buildings11010030","http://dx.doi.org/10.3390/buildings11010030")</f>
        <v>http://dx.doi.org/10.3390/buildings11010030</v>
      </c>
    </row>
    <row r="327" spans="1:8" x14ac:dyDescent="0.3">
      <c r="A327" s="16" t="str">
        <f t="shared" si="5"/>
        <v>WoS_326</v>
      </c>
      <c r="B327" t="s">
        <v>699</v>
      </c>
      <c r="C327" t="s">
        <v>306</v>
      </c>
      <c r="E327" t="s">
        <v>1114</v>
      </c>
      <c r="F327">
        <v>2024</v>
      </c>
      <c r="G327">
        <v>3</v>
      </c>
      <c r="H327" t="str">
        <f>HYPERLINK("http://dx.doi.org/10.1109/TII.2023.3281835","http://dx.doi.org/10.1109/TII.2023.3281835")</f>
        <v>http://dx.doi.org/10.1109/TII.2023.3281835</v>
      </c>
    </row>
    <row r="328" spans="1:8" x14ac:dyDescent="0.3">
      <c r="A328" s="16" t="str">
        <f t="shared" si="5"/>
        <v>WoS_327</v>
      </c>
      <c r="B328" t="s">
        <v>700</v>
      </c>
      <c r="C328" t="s">
        <v>307</v>
      </c>
      <c r="E328" t="s">
        <v>1115</v>
      </c>
      <c r="F328">
        <v>2020</v>
      </c>
      <c r="G328">
        <v>3</v>
      </c>
      <c r="H328" t="str">
        <f>HYPERLINK("http://dx.doi.org/10.1109/ICDM50108.2020.00032","http://dx.doi.org/10.1109/ICDM50108.2020.00032")</f>
        <v>http://dx.doi.org/10.1109/ICDM50108.2020.00032</v>
      </c>
    </row>
    <row r="329" spans="1:8" x14ac:dyDescent="0.3">
      <c r="A329" s="16" t="str">
        <f t="shared" si="5"/>
        <v>WoS_328</v>
      </c>
      <c r="B329" t="s">
        <v>701</v>
      </c>
      <c r="C329" t="s">
        <v>308</v>
      </c>
      <c r="E329" t="s">
        <v>1116</v>
      </c>
      <c r="F329">
        <v>2022</v>
      </c>
      <c r="G329">
        <v>13</v>
      </c>
      <c r="H329" t="str">
        <f>HYPERLINK("http://dx.doi.org/10.1145/3534678.3542671","http://dx.doi.org/10.1145/3534678.3542671")</f>
        <v>http://dx.doi.org/10.1145/3534678.3542671</v>
      </c>
    </row>
    <row r="330" spans="1:8" x14ac:dyDescent="0.3">
      <c r="A330" s="16" t="str">
        <f t="shared" si="5"/>
        <v>WoS_329</v>
      </c>
      <c r="B330" t="s">
        <v>702</v>
      </c>
      <c r="C330" t="s">
        <v>309</v>
      </c>
      <c r="E330" t="s">
        <v>1117</v>
      </c>
      <c r="F330">
        <v>2024</v>
      </c>
      <c r="G330">
        <v>1</v>
      </c>
      <c r="H330" t="str">
        <f>HYPERLINK("http://dx.doi.org/10.1038/s41467-024-47778-4","http://dx.doi.org/10.1038/s41467-024-47778-4")</f>
        <v>http://dx.doi.org/10.1038/s41467-024-47778-4</v>
      </c>
    </row>
    <row r="331" spans="1:8" x14ac:dyDescent="0.3">
      <c r="A331" s="16" t="str">
        <f t="shared" si="5"/>
        <v>WoS_330</v>
      </c>
      <c r="B331" t="s">
        <v>703</v>
      </c>
      <c r="C331" t="s">
        <v>310</v>
      </c>
      <c r="E331" t="s">
        <v>1118</v>
      </c>
      <c r="F331">
        <v>2023</v>
      </c>
      <c r="G331">
        <v>1</v>
      </c>
      <c r="H331" t="str">
        <f>HYPERLINK("http://dx.doi.org/10.6038/cjg2022Q0025","http://dx.doi.org/10.6038/cjg2022Q0025")</f>
        <v>http://dx.doi.org/10.6038/cjg2022Q0025</v>
      </c>
    </row>
    <row r="332" spans="1:8" x14ac:dyDescent="0.3">
      <c r="A332" s="16" t="str">
        <f t="shared" si="5"/>
        <v>WoS_331</v>
      </c>
      <c r="B332" t="s">
        <v>704</v>
      </c>
      <c r="C332" t="s">
        <v>311</v>
      </c>
      <c r="E332" t="s">
        <v>1119</v>
      </c>
      <c r="F332">
        <v>2022</v>
      </c>
      <c r="G332">
        <v>1</v>
      </c>
      <c r="H332" t="str">
        <f>HYPERLINK("http://dx.doi.org/10.1088/1742-5468/aca0e5","http://dx.doi.org/10.1088/1742-5468/aca0e5")</f>
        <v>http://dx.doi.org/10.1088/1742-5468/aca0e5</v>
      </c>
    </row>
    <row r="333" spans="1:8" x14ac:dyDescent="0.3">
      <c r="A333" s="16" t="str">
        <f t="shared" si="5"/>
        <v>WoS_332</v>
      </c>
      <c r="B333" t="s">
        <v>768</v>
      </c>
      <c r="C333" t="s">
        <v>374</v>
      </c>
      <c r="E333" t="s">
        <v>1182</v>
      </c>
      <c r="F333">
        <v>2024</v>
      </c>
      <c r="G333">
        <v>0</v>
      </c>
      <c r="H333" t="str">
        <f>HYPERLINK("http://dx.doi.org/10.1051/0004-6361/202449325","http://dx.doi.org/10.1051/0004-6361/202449325")</f>
        <v>http://dx.doi.org/10.1051/0004-6361/202449325</v>
      </c>
    </row>
    <row r="334" spans="1:8" x14ac:dyDescent="0.3">
      <c r="A334" s="16" t="str">
        <f t="shared" si="5"/>
        <v>WoS_333</v>
      </c>
      <c r="B334" t="s">
        <v>705</v>
      </c>
      <c r="C334" t="s">
        <v>312</v>
      </c>
      <c r="E334" t="s">
        <v>1120</v>
      </c>
      <c r="F334">
        <v>2024</v>
      </c>
      <c r="G334">
        <v>0</v>
      </c>
      <c r="H334" t="str">
        <f>HYPERLINK("http://dx.doi.org/10.1117/12.3012971","http://dx.doi.org/10.1117/12.3012971")</f>
        <v>http://dx.doi.org/10.1117/12.3012971</v>
      </c>
    </row>
    <row r="335" spans="1:8" x14ac:dyDescent="0.3">
      <c r="A335" s="16" t="str">
        <f t="shared" si="5"/>
        <v>WoS_334</v>
      </c>
      <c r="B335" t="s">
        <v>706</v>
      </c>
      <c r="C335" t="s">
        <v>313</v>
      </c>
      <c r="E335" t="s">
        <v>1121</v>
      </c>
      <c r="F335">
        <v>2024</v>
      </c>
      <c r="G335">
        <v>0</v>
      </c>
      <c r="H335" t="str">
        <f>HYPERLINK("http://dx.doi.org/10.1142/S1793292024501303","http://dx.doi.org/10.1142/S1793292024501303")</f>
        <v>http://dx.doi.org/10.1142/S1793292024501303</v>
      </c>
    </row>
    <row r="336" spans="1:8" x14ac:dyDescent="0.3">
      <c r="A336" s="16" t="str">
        <f t="shared" si="5"/>
        <v>WoS_335</v>
      </c>
      <c r="B336" t="s">
        <v>707</v>
      </c>
      <c r="C336" t="s">
        <v>314</v>
      </c>
      <c r="E336" t="s">
        <v>1122</v>
      </c>
      <c r="F336">
        <v>2023</v>
      </c>
      <c r="G336">
        <v>3</v>
      </c>
      <c r="H336" t="str">
        <f>HYPERLINK("http://dx.doi.org/10.1029/2023SW003472","http://dx.doi.org/10.1029/2023SW003472")</f>
        <v>http://dx.doi.org/10.1029/2023SW003472</v>
      </c>
    </row>
    <row r="337" spans="1:8" x14ac:dyDescent="0.3">
      <c r="A337" s="16" t="str">
        <f t="shared" si="5"/>
        <v>WoS_336</v>
      </c>
      <c r="B337" t="s">
        <v>708</v>
      </c>
      <c r="C337" t="s">
        <v>315</v>
      </c>
      <c r="E337" t="s">
        <v>1123</v>
      </c>
      <c r="F337">
        <v>2023</v>
      </c>
      <c r="G337">
        <v>15</v>
      </c>
      <c r="H337" t="str">
        <f>HYPERLINK("http://dx.doi.org/10.1109/TIP.2022.3228168","http://dx.doi.org/10.1109/TIP.2022.3228168")</f>
        <v>http://dx.doi.org/10.1109/TIP.2022.3228168</v>
      </c>
    </row>
    <row r="338" spans="1:8" x14ac:dyDescent="0.3">
      <c r="A338" s="16" t="str">
        <f t="shared" si="5"/>
        <v>WoS_337</v>
      </c>
      <c r="B338" t="s">
        <v>710</v>
      </c>
      <c r="C338" t="s">
        <v>317</v>
      </c>
      <c r="E338" t="s">
        <v>1125</v>
      </c>
      <c r="F338">
        <v>2022</v>
      </c>
      <c r="G338">
        <v>0</v>
      </c>
      <c r="H338" t="str">
        <f>HYPERLINK("http://dx.doi.org/10.1007/978-3-030-94893-1_10","http://dx.doi.org/10.1007/978-3-030-94893-1_10")</f>
        <v>http://dx.doi.org/10.1007/978-3-030-94893-1_10</v>
      </c>
    </row>
    <row r="339" spans="1:8" x14ac:dyDescent="0.3">
      <c r="A339" s="16" t="str">
        <f t="shared" si="5"/>
        <v>WoS_338</v>
      </c>
      <c r="B339" t="s">
        <v>711</v>
      </c>
      <c r="C339" t="s">
        <v>318</v>
      </c>
      <c r="E339" t="s">
        <v>1126</v>
      </c>
      <c r="F339">
        <v>2020</v>
      </c>
      <c r="G339">
        <v>8</v>
      </c>
      <c r="H339" t="str">
        <f>HYPERLINK("http://dx.doi.org/10.5705/ss.202017.0403","http://dx.doi.org/10.5705/ss.202017.0403")</f>
        <v>http://dx.doi.org/10.5705/ss.202017.0403</v>
      </c>
    </row>
    <row r="340" spans="1:8" x14ac:dyDescent="0.3">
      <c r="A340" s="16" t="str">
        <f t="shared" si="5"/>
        <v>WoS_339</v>
      </c>
      <c r="B340" t="s">
        <v>709</v>
      </c>
      <c r="C340" t="s">
        <v>316</v>
      </c>
      <c r="E340" t="s">
        <v>1124</v>
      </c>
      <c r="F340">
        <v>2022</v>
      </c>
      <c r="G340">
        <v>2</v>
      </c>
      <c r="H340" t="str">
        <f>HYPERLINK("http://dx.doi.org/10.3390/rs14236102","http://dx.doi.org/10.3390/rs14236102")</f>
        <v>http://dx.doi.org/10.3390/rs14236102</v>
      </c>
    </row>
    <row r="341" spans="1:8" x14ac:dyDescent="0.3">
      <c r="A341" s="16" t="str">
        <f t="shared" si="5"/>
        <v>WoS_340</v>
      </c>
      <c r="B341" t="s">
        <v>712</v>
      </c>
      <c r="C341" t="s">
        <v>319</v>
      </c>
      <c r="E341" t="s">
        <v>1127</v>
      </c>
      <c r="F341">
        <v>2024</v>
      </c>
      <c r="G341">
        <v>0</v>
      </c>
      <c r="H341" t="str">
        <f>HYPERLINK("http://dx.doi.org/10.1007/s11227-024-06345-w","http://dx.doi.org/10.1007/s11227-024-06345-w")</f>
        <v>http://dx.doi.org/10.1007/s11227-024-06345-w</v>
      </c>
    </row>
    <row r="342" spans="1:8" x14ac:dyDescent="0.3">
      <c r="A342" s="16" t="str">
        <f t="shared" si="5"/>
        <v>WoS_341</v>
      </c>
      <c r="B342" t="s">
        <v>713</v>
      </c>
      <c r="C342" t="s">
        <v>320</v>
      </c>
      <c r="E342" t="s">
        <v>1128</v>
      </c>
      <c r="F342">
        <v>2023</v>
      </c>
      <c r="G342">
        <v>0</v>
      </c>
      <c r="H342" t="str">
        <f>HYPERLINK("http://dx.doi.org/10.3390/agriculture13071292","http://dx.doi.org/10.3390/agriculture13071292")</f>
        <v>http://dx.doi.org/10.3390/agriculture13071292</v>
      </c>
    </row>
    <row r="343" spans="1:8" x14ac:dyDescent="0.3">
      <c r="A343" s="16" t="str">
        <f t="shared" si="5"/>
        <v>WoS_342</v>
      </c>
      <c r="B343" t="s">
        <v>714</v>
      </c>
      <c r="C343" t="s">
        <v>321</v>
      </c>
      <c r="E343" t="s">
        <v>1129</v>
      </c>
      <c r="F343">
        <v>2021</v>
      </c>
      <c r="G343">
        <v>6</v>
      </c>
      <c r="H343" t="str">
        <f>HYPERLINK("http://dx.doi.org/10.1007/s11207-021-01813-5","http://dx.doi.org/10.1007/s11207-021-01813-5")</f>
        <v>http://dx.doi.org/10.1007/s11207-021-01813-5</v>
      </c>
    </row>
    <row r="344" spans="1:8" x14ac:dyDescent="0.3">
      <c r="A344" s="16" t="str">
        <f t="shared" si="5"/>
        <v>WoS_343</v>
      </c>
      <c r="B344" t="s">
        <v>715</v>
      </c>
      <c r="C344" t="s">
        <v>322</v>
      </c>
      <c r="E344" t="s">
        <v>1130</v>
      </c>
      <c r="F344">
        <v>2020</v>
      </c>
      <c r="G344">
        <v>26</v>
      </c>
      <c r="H344" t="str">
        <f>HYPERLINK("http://dx.doi.org/10.3390/en13164211","http://dx.doi.org/10.3390/en13164211")</f>
        <v>http://dx.doi.org/10.3390/en13164211</v>
      </c>
    </row>
    <row r="345" spans="1:8" x14ac:dyDescent="0.3">
      <c r="A345" s="16" t="str">
        <f t="shared" si="5"/>
        <v>WoS_344</v>
      </c>
      <c r="B345" t="s">
        <v>716</v>
      </c>
      <c r="C345" t="s">
        <v>323</v>
      </c>
      <c r="E345" t="s">
        <v>1131</v>
      </c>
      <c r="F345">
        <v>2024</v>
      </c>
      <c r="G345">
        <v>0</v>
      </c>
      <c r="H345" t="str">
        <f>HYPERLINK("http://dx.doi.org/10.1016/j.partic.2024.07.009","http://dx.doi.org/10.1016/j.partic.2024.07.009")</f>
        <v>http://dx.doi.org/10.1016/j.partic.2024.07.009</v>
      </c>
    </row>
    <row r="346" spans="1:8" x14ac:dyDescent="0.3">
      <c r="A346" s="16" t="str">
        <f t="shared" si="5"/>
        <v>WoS_345</v>
      </c>
      <c r="B346" t="s">
        <v>717</v>
      </c>
      <c r="C346" t="s">
        <v>324</v>
      </c>
      <c r="E346" t="s">
        <v>1132</v>
      </c>
      <c r="F346">
        <v>2020</v>
      </c>
      <c r="G346">
        <v>0</v>
      </c>
      <c r="H346" t="str">
        <f>HYPERLINK("http://dx.doi.org/10.1109/melecon48756.2020.9140577","http://dx.doi.org/10.1109/melecon48756.2020.9140577")</f>
        <v>http://dx.doi.org/10.1109/melecon48756.2020.9140577</v>
      </c>
    </row>
    <row r="347" spans="1:8" x14ac:dyDescent="0.3">
      <c r="A347" s="16" t="str">
        <f t="shared" si="5"/>
        <v>WoS_346</v>
      </c>
      <c r="B347" t="s">
        <v>718</v>
      </c>
      <c r="C347" t="s">
        <v>325</v>
      </c>
      <c r="E347" t="s">
        <v>1133</v>
      </c>
      <c r="F347">
        <v>2021</v>
      </c>
      <c r="G347">
        <v>13</v>
      </c>
      <c r="H347" t="str">
        <f>HYPERLINK("http://dx.doi.org/10.1016/j.pepi.2021.106737","http://dx.doi.org/10.1016/j.pepi.2021.106737")</f>
        <v>http://dx.doi.org/10.1016/j.pepi.2021.106737</v>
      </c>
    </row>
    <row r="348" spans="1:8" x14ac:dyDescent="0.3">
      <c r="A348" s="16" t="str">
        <f t="shared" si="5"/>
        <v>WoS_347</v>
      </c>
      <c r="B348" t="s">
        <v>719</v>
      </c>
      <c r="C348" t="s">
        <v>326</v>
      </c>
      <c r="E348" t="s">
        <v>1134</v>
      </c>
      <c r="F348">
        <v>2022</v>
      </c>
      <c r="G348">
        <v>3</v>
      </c>
      <c r="H348" t="str">
        <f>HYPERLINK("http://dx.doi.org/10.1007/s00704-022-04163-9","http://dx.doi.org/10.1007/s00704-022-04163-9")</f>
        <v>http://dx.doi.org/10.1007/s00704-022-04163-9</v>
      </c>
    </row>
    <row r="349" spans="1:8" x14ac:dyDescent="0.3">
      <c r="A349" s="16" t="str">
        <f t="shared" si="5"/>
        <v>WoS_348</v>
      </c>
      <c r="B349" t="s">
        <v>720</v>
      </c>
      <c r="C349" t="s">
        <v>327</v>
      </c>
      <c r="E349" t="s">
        <v>1135</v>
      </c>
      <c r="F349">
        <v>2023</v>
      </c>
      <c r="G349">
        <v>8</v>
      </c>
      <c r="H349" t="str">
        <f>HYPERLINK("http://dx.doi.org/10.1016/j.isprsjprs.2023.09.013","http://dx.doi.org/10.1016/j.isprsjprs.2023.09.013")</f>
        <v>http://dx.doi.org/10.1016/j.isprsjprs.2023.09.013</v>
      </c>
    </row>
    <row r="350" spans="1:8" x14ac:dyDescent="0.3">
      <c r="A350" s="16" t="str">
        <f t="shared" si="5"/>
        <v>WoS_349</v>
      </c>
      <c r="B350" t="s">
        <v>721</v>
      </c>
      <c r="C350" t="s">
        <v>328</v>
      </c>
      <c r="E350" t="s">
        <v>1136</v>
      </c>
      <c r="F350">
        <v>2024</v>
      </c>
      <c r="G350">
        <v>0</v>
      </c>
      <c r="H350" t="str">
        <f>HYPERLINK("http://dx.doi.org/10.3390/w16121731","http://dx.doi.org/10.3390/w16121731")</f>
        <v>http://dx.doi.org/10.3390/w16121731</v>
      </c>
    </row>
    <row r="351" spans="1:8" x14ac:dyDescent="0.3">
      <c r="A351" s="16" t="str">
        <f t="shared" si="5"/>
        <v>WoS_350</v>
      </c>
      <c r="B351" t="s">
        <v>722</v>
      </c>
      <c r="C351" t="s">
        <v>329</v>
      </c>
      <c r="E351" t="s">
        <v>1137</v>
      </c>
      <c r="F351">
        <v>2021</v>
      </c>
      <c r="G351">
        <v>2</v>
      </c>
      <c r="H351" t="str">
        <f>HYPERLINK("http://dx.doi.org/10.1109/ITSC48978.2021.9564670","http://dx.doi.org/10.1109/ITSC48978.2021.9564670")</f>
        <v>http://dx.doi.org/10.1109/ITSC48978.2021.9564670</v>
      </c>
    </row>
    <row r="352" spans="1:8" x14ac:dyDescent="0.3">
      <c r="A352" s="16" t="str">
        <f t="shared" si="5"/>
        <v>WoS_351</v>
      </c>
      <c r="B352" t="s">
        <v>723</v>
      </c>
      <c r="C352" t="s">
        <v>330</v>
      </c>
      <c r="E352" t="s">
        <v>1138</v>
      </c>
      <c r="F352">
        <v>2020</v>
      </c>
      <c r="G352">
        <v>39</v>
      </c>
      <c r="H352" t="str">
        <f>HYPERLINK("http://dx.doi.org/10.1109/JSEN.2019.2962736","http://dx.doi.org/10.1109/JSEN.2019.2962736")</f>
        <v>http://dx.doi.org/10.1109/JSEN.2019.2962736</v>
      </c>
    </row>
    <row r="353" spans="1:8" x14ac:dyDescent="0.3">
      <c r="A353" s="16" t="str">
        <f t="shared" si="5"/>
        <v>WoS_352</v>
      </c>
      <c r="B353" t="s">
        <v>724</v>
      </c>
      <c r="C353" t="s">
        <v>331</v>
      </c>
      <c r="E353" t="s">
        <v>1139</v>
      </c>
      <c r="F353">
        <v>2020</v>
      </c>
      <c r="G353">
        <v>3</v>
      </c>
      <c r="H353" t="str">
        <f>HYPERLINK("http://dx.doi.org/10.3390/electronics9111896","http://dx.doi.org/10.3390/electronics9111896")</f>
        <v>http://dx.doi.org/10.3390/electronics9111896</v>
      </c>
    </row>
    <row r="354" spans="1:8" x14ac:dyDescent="0.3">
      <c r="A354" s="16" t="str">
        <f t="shared" si="5"/>
        <v>WoS_353</v>
      </c>
      <c r="B354" t="s">
        <v>1773</v>
      </c>
      <c r="C354" t="s">
        <v>4295</v>
      </c>
      <c r="E354" t="s">
        <v>4324</v>
      </c>
      <c r="F354">
        <v>2023</v>
      </c>
      <c r="G354">
        <v>16</v>
      </c>
      <c r="H354" t="str">
        <f>HYPERLINK("http://dx.doi.org/10.1016/j.ijtst.2021.10.007","http://dx.doi.org/10.1016/j.ijtst.2021.10.007")</f>
        <v>http://dx.doi.org/10.1016/j.ijtst.2021.10.007</v>
      </c>
    </row>
    <row r="355" spans="1:8" x14ac:dyDescent="0.3">
      <c r="A355" s="16" t="str">
        <f t="shared" si="5"/>
        <v>WoS_354</v>
      </c>
      <c r="B355" t="s">
        <v>725</v>
      </c>
      <c r="C355" t="s">
        <v>332</v>
      </c>
      <c r="E355" t="s">
        <v>1140</v>
      </c>
      <c r="F355">
        <v>2022</v>
      </c>
      <c r="G355">
        <v>4</v>
      </c>
      <c r="H355" t="str">
        <f>HYPERLINK("http://dx.doi.org/10.1016/j.neuroimage.2022.119057","http://dx.doi.org/10.1016/j.neuroimage.2022.119057")</f>
        <v>http://dx.doi.org/10.1016/j.neuroimage.2022.119057</v>
      </c>
    </row>
    <row r="356" spans="1:8" x14ac:dyDescent="0.3">
      <c r="A356" s="16" t="str">
        <f t="shared" si="5"/>
        <v>WoS_355</v>
      </c>
      <c r="B356" t="s">
        <v>726</v>
      </c>
      <c r="C356" t="s">
        <v>333</v>
      </c>
      <c r="E356" t="s">
        <v>1141</v>
      </c>
      <c r="F356">
        <v>2024</v>
      </c>
      <c r="G356">
        <v>0</v>
      </c>
      <c r="H356" t="str">
        <f>HYPERLINK("http://dx.doi.org/10.1016/j.measurement.2024.115188","http://dx.doi.org/10.1016/j.measurement.2024.115188")</f>
        <v>http://dx.doi.org/10.1016/j.measurement.2024.115188</v>
      </c>
    </row>
    <row r="357" spans="1:8" x14ac:dyDescent="0.3">
      <c r="A357" s="16" t="str">
        <f t="shared" si="5"/>
        <v>WoS_356</v>
      </c>
      <c r="B357" t="s">
        <v>728</v>
      </c>
      <c r="C357" t="s">
        <v>334</v>
      </c>
      <c r="E357" t="s">
        <v>1142</v>
      </c>
      <c r="F357">
        <v>2024</v>
      </c>
      <c r="G357">
        <v>0</v>
      </c>
      <c r="H357" t="str">
        <f>HYPERLINK("http://dx.doi.org/10.1007/978-3-031-57624-9_12","http://dx.doi.org/10.1007/978-3-031-57624-9_12")</f>
        <v>http://dx.doi.org/10.1007/978-3-031-57624-9_12</v>
      </c>
    </row>
    <row r="358" spans="1:8" x14ac:dyDescent="0.3">
      <c r="A358" s="16" t="str">
        <f t="shared" si="5"/>
        <v>WoS_357</v>
      </c>
      <c r="B358" t="s">
        <v>730</v>
      </c>
      <c r="C358" t="s">
        <v>336</v>
      </c>
      <c r="E358" t="s">
        <v>1144</v>
      </c>
      <c r="F358">
        <v>2023</v>
      </c>
      <c r="G358">
        <v>15</v>
      </c>
      <c r="H358" t="str">
        <f>HYPERLINK("http://dx.doi.org/10.1016/j.compgeo.2023.105313","http://dx.doi.org/10.1016/j.compgeo.2023.105313")</f>
        <v>http://dx.doi.org/10.1016/j.compgeo.2023.105313</v>
      </c>
    </row>
    <row r="359" spans="1:8" x14ac:dyDescent="0.3">
      <c r="A359" s="16" t="str">
        <f t="shared" si="5"/>
        <v>WoS_358</v>
      </c>
      <c r="B359" t="s">
        <v>731</v>
      </c>
      <c r="C359" t="s">
        <v>337</v>
      </c>
      <c r="E359" t="s">
        <v>1145</v>
      </c>
      <c r="F359">
        <v>2022</v>
      </c>
      <c r="G359">
        <v>4</v>
      </c>
      <c r="H359" t="str">
        <f>HYPERLINK("http://dx.doi.org/10.1109/CVPR52688.2022.01281","http://dx.doi.org/10.1109/CVPR52688.2022.01281")</f>
        <v>http://dx.doi.org/10.1109/CVPR52688.2022.01281</v>
      </c>
    </row>
    <row r="360" spans="1:8" x14ac:dyDescent="0.3">
      <c r="A360" s="16" t="str">
        <f t="shared" si="5"/>
        <v>WoS_359</v>
      </c>
      <c r="B360" t="s">
        <v>732</v>
      </c>
      <c r="C360" t="s">
        <v>338</v>
      </c>
      <c r="E360" t="s">
        <v>1146</v>
      </c>
      <c r="F360">
        <v>2023</v>
      </c>
      <c r="G360">
        <v>2</v>
      </c>
      <c r="H360" t="str">
        <f>HYPERLINK("http://dx.doi.org/10.1029/2022JB025761","http://dx.doi.org/10.1029/2022JB025761")</f>
        <v>http://dx.doi.org/10.1029/2022JB025761</v>
      </c>
    </row>
    <row r="361" spans="1:8" x14ac:dyDescent="0.3">
      <c r="A361" s="16" t="str">
        <f t="shared" si="5"/>
        <v>WoS_360</v>
      </c>
      <c r="B361" t="s">
        <v>733</v>
      </c>
      <c r="C361" t="s">
        <v>339</v>
      </c>
      <c r="E361" t="s">
        <v>1147</v>
      </c>
      <c r="F361">
        <v>2022</v>
      </c>
      <c r="G361">
        <v>3</v>
      </c>
      <c r="H361" t="str">
        <f>HYPERLINK("http://dx.doi.org/10.1016/j.jhydrol.2022.127443","http://dx.doi.org/10.1016/j.jhydrol.2022.127443")</f>
        <v>http://dx.doi.org/10.1016/j.jhydrol.2022.127443</v>
      </c>
    </row>
    <row r="362" spans="1:8" x14ac:dyDescent="0.3">
      <c r="A362" s="16" t="str">
        <f t="shared" si="5"/>
        <v>WoS_361</v>
      </c>
      <c r="B362" t="s">
        <v>734</v>
      </c>
      <c r="C362" t="s">
        <v>340</v>
      </c>
      <c r="E362" t="s">
        <v>1148</v>
      </c>
      <c r="F362">
        <v>2024</v>
      </c>
      <c r="G362">
        <v>0</v>
      </c>
      <c r="H362" t="str">
        <f>HYPERLINK("http://dx.doi.org/10.1007/978-3-031-63783-4_10","http://dx.doi.org/10.1007/978-3-031-63783-4_10")</f>
        <v>http://dx.doi.org/10.1007/978-3-031-63783-4_10</v>
      </c>
    </row>
    <row r="363" spans="1:8" x14ac:dyDescent="0.3">
      <c r="A363" s="16" t="str">
        <f t="shared" si="5"/>
        <v>WoS_362</v>
      </c>
      <c r="B363" t="s">
        <v>735</v>
      </c>
      <c r="C363" t="s">
        <v>341</v>
      </c>
      <c r="E363" t="s">
        <v>1149</v>
      </c>
      <c r="F363">
        <v>2022</v>
      </c>
      <c r="G363">
        <v>1</v>
      </c>
      <c r="H363" t="s">
        <v>785</v>
      </c>
    </row>
    <row r="364" spans="1:8" x14ac:dyDescent="0.3">
      <c r="A364" s="16" t="str">
        <f t="shared" si="5"/>
        <v>WoS_363</v>
      </c>
      <c r="B364" t="s">
        <v>736</v>
      </c>
      <c r="C364" t="s">
        <v>342</v>
      </c>
      <c r="E364" t="s">
        <v>1150</v>
      </c>
      <c r="F364">
        <v>2022</v>
      </c>
      <c r="G364">
        <v>7</v>
      </c>
      <c r="H364" t="str">
        <f>HYPERLINK("http://dx.doi.org/10.1523/ENEURO.0505-21.2022","http://dx.doi.org/10.1523/ENEURO.0505-21.2022")</f>
        <v>http://dx.doi.org/10.1523/ENEURO.0505-21.2022</v>
      </c>
    </row>
    <row r="365" spans="1:8" x14ac:dyDescent="0.3">
      <c r="A365" s="16" t="str">
        <f t="shared" si="5"/>
        <v>WoS_364</v>
      </c>
      <c r="B365" t="s">
        <v>737</v>
      </c>
      <c r="C365" t="s">
        <v>343</v>
      </c>
      <c r="E365" t="s">
        <v>1151</v>
      </c>
      <c r="F365">
        <v>2023</v>
      </c>
      <c r="G365">
        <v>0</v>
      </c>
      <c r="H365" t="str">
        <f>HYPERLINK("http://dx.doi.org/10.1186/s12911-023-02364-4","http://dx.doi.org/10.1186/s12911-023-02364-4")</f>
        <v>http://dx.doi.org/10.1186/s12911-023-02364-4</v>
      </c>
    </row>
    <row r="366" spans="1:8" x14ac:dyDescent="0.3">
      <c r="A366" s="16" t="str">
        <f t="shared" si="5"/>
        <v>WoS_365</v>
      </c>
      <c r="B366" t="s">
        <v>738</v>
      </c>
      <c r="C366" t="s">
        <v>344</v>
      </c>
      <c r="E366" t="s">
        <v>1152</v>
      </c>
      <c r="F366">
        <v>2021</v>
      </c>
      <c r="G366">
        <v>15</v>
      </c>
      <c r="H366" t="str">
        <f>HYPERLINK("http://dx.doi.org/10.1175/JHM-D-20-0180.1","http://dx.doi.org/10.1175/JHM-D-20-0180.1")</f>
        <v>http://dx.doi.org/10.1175/JHM-D-20-0180.1</v>
      </c>
    </row>
    <row r="367" spans="1:8" x14ac:dyDescent="0.3">
      <c r="A367" s="16" t="str">
        <f t="shared" si="5"/>
        <v>WoS_366</v>
      </c>
      <c r="B367" t="s">
        <v>739</v>
      </c>
      <c r="C367" t="s">
        <v>345</v>
      </c>
      <c r="E367" t="s">
        <v>1153</v>
      </c>
      <c r="F367">
        <v>2020</v>
      </c>
      <c r="G367">
        <v>14</v>
      </c>
      <c r="H367" t="str">
        <f>HYPERLINK("http://dx.doi.org/10.3390/rs12213673","http://dx.doi.org/10.3390/rs12213673")</f>
        <v>http://dx.doi.org/10.3390/rs12213673</v>
      </c>
    </row>
    <row r="368" spans="1:8" x14ac:dyDescent="0.3">
      <c r="A368" s="16" t="str">
        <f t="shared" si="5"/>
        <v>WoS_367</v>
      </c>
      <c r="B368" t="s">
        <v>740</v>
      </c>
      <c r="C368" t="s">
        <v>346</v>
      </c>
      <c r="E368" t="s">
        <v>1154</v>
      </c>
      <c r="F368">
        <v>2023</v>
      </c>
      <c r="G368">
        <v>13</v>
      </c>
      <c r="H368" t="str">
        <f>HYPERLINK("http://dx.doi.org/10.1038/s41746-023-00834-7","http://dx.doi.org/10.1038/s41746-023-00834-7")</f>
        <v>http://dx.doi.org/10.1038/s41746-023-00834-7</v>
      </c>
    </row>
    <row r="369" spans="1:8" x14ac:dyDescent="0.3">
      <c r="A369" s="16" t="str">
        <f t="shared" si="5"/>
        <v>WoS_368</v>
      </c>
      <c r="B369" t="s">
        <v>741</v>
      </c>
      <c r="C369" t="s">
        <v>347</v>
      </c>
      <c r="E369" t="s">
        <v>1155</v>
      </c>
      <c r="F369">
        <v>2024</v>
      </c>
      <c r="G369">
        <v>0</v>
      </c>
      <c r="H369" t="str">
        <f>HYPERLINK("http://dx.doi.org/10.1016/j.asoc.2024.111912","http://dx.doi.org/10.1016/j.asoc.2024.111912")</f>
        <v>http://dx.doi.org/10.1016/j.asoc.2024.111912</v>
      </c>
    </row>
    <row r="370" spans="1:8" x14ac:dyDescent="0.3">
      <c r="A370" s="16" t="str">
        <f t="shared" si="5"/>
        <v>WoS_369</v>
      </c>
      <c r="B370" t="s">
        <v>742</v>
      </c>
      <c r="C370" t="s">
        <v>348</v>
      </c>
      <c r="E370" t="s">
        <v>1156</v>
      </c>
      <c r="F370">
        <v>2020</v>
      </c>
      <c r="G370">
        <v>10</v>
      </c>
      <c r="H370" t="str">
        <f>HYPERLINK("http://dx.doi.org/10.1029/2019JA027551","http://dx.doi.org/10.1029/2019JA027551")</f>
        <v>http://dx.doi.org/10.1029/2019JA027551</v>
      </c>
    </row>
    <row r="371" spans="1:8" x14ac:dyDescent="0.3">
      <c r="A371" s="16" t="str">
        <f t="shared" si="5"/>
        <v>WoS_370</v>
      </c>
      <c r="B371" t="s">
        <v>743</v>
      </c>
      <c r="C371" t="s">
        <v>349</v>
      </c>
      <c r="E371" t="s">
        <v>1157</v>
      </c>
      <c r="F371">
        <v>2024</v>
      </c>
      <c r="G371">
        <v>1</v>
      </c>
      <c r="H371" t="str">
        <f>HYPERLINK("http://dx.doi.org/10.1007/s00348-024-03774-4","http://dx.doi.org/10.1007/s00348-024-03774-4")</f>
        <v>http://dx.doi.org/10.1007/s00348-024-03774-4</v>
      </c>
    </row>
    <row r="372" spans="1:8" x14ac:dyDescent="0.3">
      <c r="A372" s="16" t="str">
        <f t="shared" si="5"/>
        <v>WoS_371</v>
      </c>
      <c r="B372" t="s">
        <v>744</v>
      </c>
      <c r="C372" t="s">
        <v>350</v>
      </c>
      <c r="E372" t="s">
        <v>1158</v>
      </c>
      <c r="F372">
        <v>2024</v>
      </c>
      <c r="G372">
        <v>0</v>
      </c>
      <c r="H372" t="str">
        <f>HYPERLINK("http://dx.doi.org/10.1016/j.neucom.2024.128253","http://dx.doi.org/10.1016/j.neucom.2024.128253")</f>
        <v>http://dx.doi.org/10.1016/j.neucom.2024.128253</v>
      </c>
    </row>
    <row r="373" spans="1:8" x14ac:dyDescent="0.3">
      <c r="A373" s="16" t="str">
        <f t="shared" si="5"/>
        <v>WoS_372</v>
      </c>
      <c r="B373" t="s">
        <v>745</v>
      </c>
      <c r="C373" t="s">
        <v>351</v>
      </c>
      <c r="E373" t="s">
        <v>1159</v>
      </c>
      <c r="F373">
        <v>2023</v>
      </c>
      <c r="G373">
        <v>3</v>
      </c>
      <c r="H373" t="str">
        <f>HYPERLINK("http://dx.doi.org/10.1002/mrm.29585","http://dx.doi.org/10.1002/mrm.29585")</f>
        <v>http://dx.doi.org/10.1002/mrm.29585</v>
      </c>
    </row>
    <row r="374" spans="1:8" x14ac:dyDescent="0.3">
      <c r="A374" s="16" t="str">
        <f t="shared" si="5"/>
        <v>WoS_373</v>
      </c>
      <c r="B374" t="s">
        <v>746</v>
      </c>
      <c r="C374" t="s">
        <v>352</v>
      </c>
      <c r="E374" t="s">
        <v>1160</v>
      </c>
      <c r="F374">
        <v>2022</v>
      </c>
      <c r="G374">
        <v>34</v>
      </c>
      <c r="H374" t="str">
        <f>HYPERLINK("http://dx.doi.org/10.1109/TASE.2021.3118635","http://dx.doi.org/10.1109/TASE.2021.3118635")</f>
        <v>http://dx.doi.org/10.1109/TASE.2021.3118635</v>
      </c>
    </row>
    <row r="375" spans="1:8" x14ac:dyDescent="0.3">
      <c r="A375" s="16" t="str">
        <f t="shared" si="5"/>
        <v>WoS_374</v>
      </c>
      <c r="B375" t="s">
        <v>747</v>
      </c>
      <c r="C375" t="s">
        <v>353</v>
      </c>
      <c r="E375" t="s">
        <v>1161</v>
      </c>
      <c r="F375">
        <v>2023</v>
      </c>
      <c r="G375">
        <v>15</v>
      </c>
      <c r="H375" t="str">
        <f>HYPERLINK("http://dx.doi.org/10.1007/s11831-023-09947-4","http://dx.doi.org/10.1007/s11831-023-09947-4")</f>
        <v>http://dx.doi.org/10.1007/s11831-023-09947-4</v>
      </c>
    </row>
    <row r="376" spans="1:8" x14ac:dyDescent="0.3">
      <c r="A376" s="16" t="str">
        <f t="shared" si="5"/>
        <v>WoS_375</v>
      </c>
      <c r="B376" t="s">
        <v>748</v>
      </c>
      <c r="C376" t="s">
        <v>354</v>
      </c>
      <c r="E376" t="s">
        <v>1162</v>
      </c>
      <c r="F376">
        <v>2024</v>
      </c>
      <c r="G376">
        <v>0</v>
      </c>
      <c r="H376" t="str">
        <f>HYPERLINK("http://dx.doi.org/10.1029/2023EA003144","http://dx.doi.org/10.1029/2023EA003144")</f>
        <v>http://dx.doi.org/10.1029/2023EA003144</v>
      </c>
    </row>
    <row r="377" spans="1:8" x14ac:dyDescent="0.3">
      <c r="A377" s="16" t="str">
        <f t="shared" si="5"/>
        <v>WoS_376</v>
      </c>
      <c r="B377" t="s">
        <v>750</v>
      </c>
      <c r="C377" t="s">
        <v>356</v>
      </c>
      <c r="E377" t="s">
        <v>1164</v>
      </c>
      <c r="F377">
        <v>2022</v>
      </c>
      <c r="G377">
        <v>4</v>
      </c>
      <c r="H377" t="str">
        <f>HYPERLINK("http://dx.doi.org/10.1016/j.esd.2022.07.008","http://dx.doi.org/10.1016/j.esd.2022.07.008")</f>
        <v>http://dx.doi.org/10.1016/j.esd.2022.07.008</v>
      </c>
    </row>
    <row r="378" spans="1:8" x14ac:dyDescent="0.3">
      <c r="A378" s="16" t="str">
        <f t="shared" si="5"/>
        <v>WoS_377</v>
      </c>
      <c r="B378" t="s">
        <v>751</v>
      </c>
      <c r="C378" t="s">
        <v>357</v>
      </c>
      <c r="E378" t="s">
        <v>1165</v>
      </c>
      <c r="F378">
        <v>2021</v>
      </c>
      <c r="G378">
        <v>1</v>
      </c>
      <c r="H378" t="str">
        <f>HYPERLINK("http://dx.doi.org/10.1186/s12859-020-03820-y","http://dx.doi.org/10.1186/s12859-020-03820-y")</f>
        <v>http://dx.doi.org/10.1186/s12859-020-03820-y</v>
      </c>
    </row>
    <row r="379" spans="1:8" x14ac:dyDescent="0.3">
      <c r="A379" s="16" t="str">
        <f t="shared" si="5"/>
        <v>WoS_378</v>
      </c>
      <c r="B379" t="s">
        <v>752</v>
      </c>
      <c r="C379" t="s">
        <v>358</v>
      </c>
      <c r="E379" t="s">
        <v>1166</v>
      </c>
      <c r="F379">
        <v>2020</v>
      </c>
      <c r="G379">
        <v>17</v>
      </c>
      <c r="H379" t="str">
        <f>HYPERLINK("http://dx.doi.org/10.1016/j.jneumeth.2019.108485","http://dx.doi.org/10.1016/j.jneumeth.2019.108485")</f>
        <v>http://dx.doi.org/10.1016/j.jneumeth.2019.108485</v>
      </c>
    </row>
    <row r="380" spans="1:8" x14ac:dyDescent="0.3">
      <c r="A380" s="16" t="str">
        <f t="shared" si="5"/>
        <v>WoS_379</v>
      </c>
      <c r="B380" t="s">
        <v>753</v>
      </c>
      <c r="C380" t="s">
        <v>359</v>
      </c>
      <c r="E380" t="s">
        <v>1167</v>
      </c>
      <c r="F380">
        <v>2024</v>
      </c>
      <c r="G380">
        <v>1</v>
      </c>
      <c r="H380" t="str">
        <f>HYPERLINK("http://dx.doi.org/10.1109/TUFFC.2024.3353408","http://dx.doi.org/10.1109/TUFFC.2024.3353408")</f>
        <v>http://dx.doi.org/10.1109/TUFFC.2024.3353408</v>
      </c>
    </row>
    <row r="381" spans="1:8" x14ac:dyDescent="0.3">
      <c r="A381" s="16" t="str">
        <f t="shared" si="5"/>
        <v>WoS_380</v>
      </c>
      <c r="B381" t="s">
        <v>754</v>
      </c>
      <c r="C381" t="s">
        <v>360</v>
      </c>
      <c r="E381" t="s">
        <v>1168</v>
      </c>
      <c r="F381">
        <v>2020</v>
      </c>
      <c r="G381">
        <v>21</v>
      </c>
      <c r="H381" t="str">
        <f>HYPERLINK("http://dx.doi.org/10.1016/j.engappai.2019.103434","http://dx.doi.org/10.1016/j.engappai.2019.103434")</f>
        <v>http://dx.doi.org/10.1016/j.engappai.2019.103434</v>
      </c>
    </row>
    <row r="382" spans="1:8" x14ac:dyDescent="0.3">
      <c r="A382" s="16" t="str">
        <f t="shared" si="5"/>
        <v>WoS_381</v>
      </c>
      <c r="B382" t="s">
        <v>755</v>
      </c>
      <c r="C382" t="s">
        <v>361</v>
      </c>
      <c r="E382" t="s">
        <v>1169</v>
      </c>
      <c r="F382">
        <v>2024</v>
      </c>
      <c r="G382">
        <v>6</v>
      </c>
      <c r="H382" t="str">
        <f>HYPERLINK("http://dx.doi.org/10.1016/j.jhydrol.2023.130504","http://dx.doi.org/10.1016/j.jhydrol.2023.130504")</f>
        <v>http://dx.doi.org/10.1016/j.jhydrol.2023.130504</v>
      </c>
    </row>
    <row r="383" spans="1:8" x14ac:dyDescent="0.3">
      <c r="A383" s="16" t="str">
        <f t="shared" si="5"/>
        <v>WoS_382</v>
      </c>
      <c r="B383" t="s">
        <v>756</v>
      </c>
      <c r="C383" t="s">
        <v>362</v>
      </c>
      <c r="E383" t="s">
        <v>1170</v>
      </c>
      <c r="F383">
        <v>2021</v>
      </c>
      <c r="G383">
        <v>5</v>
      </c>
      <c r="H383" t="str">
        <f>HYPERLINK("http://dx.doi.org/10.1186/s12859-020-03925-4","http://dx.doi.org/10.1186/s12859-020-03925-4")</f>
        <v>http://dx.doi.org/10.1186/s12859-020-03925-4</v>
      </c>
    </row>
    <row r="384" spans="1:8" x14ac:dyDescent="0.3">
      <c r="A384" s="16" t="str">
        <f t="shared" si="5"/>
        <v>WoS_383</v>
      </c>
      <c r="B384" t="s">
        <v>757</v>
      </c>
      <c r="C384" t="s">
        <v>363</v>
      </c>
      <c r="E384" t="s">
        <v>1171</v>
      </c>
      <c r="F384">
        <v>2024</v>
      </c>
      <c r="G384">
        <v>0</v>
      </c>
      <c r="H384" t="str">
        <f>HYPERLINK("http://dx.doi.org/10.3390/electronics13101920","http://dx.doi.org/10.3390/electronics13101920")</f>
        <v>http://dx.doi.org/10.3390/electronics13101920</v>
      </c>
    </row>
    <row r="385" spans="1:8" x14ac:dyDescent="0.3">
      <c r="A385" s="16" t="str">
        <f t="shared" si="5"/>
        <v>WoS_384</v>
      </c>
      <c r="B385" t="s">
        <v>758</v>
      </c>
      <c r="C385" t="s">
        <v>364</v>
      </c>
      <c r="E385" t="s">
        <v>1172</v>
      </c>
      <c r="F385">
        <v>2023</v>
      </c>
      <c r="G385">
        <v>0</v>
      </c>
      <c r="H385" t="str">
        <f>HYPERLINK("http://dx.doi.org/10.1055/a-2130-2197","http://dx.doi.org/10.1055/a-2130-2197")</f>
        <v>http://dx.doi.org/10.1055/a-2130-2197</v>
      </c>
    </row>
    <row r="386" spans="1:8" x14ac:dyDescent="0.3">
      <c r="A386" s="16" t="str">
        <f t="shared" ref="A386:A406" si="6">"WoS_" &amp; ROW()-1</f>
        <v>WoS_385</v>
      </c>
      <c r="B386" t="s">
        <v>759</v>
      </c>
      <c r="C386" t="s">
        <v>365</v>
      </c>
      <c r="E386" t="s">
        <v>1173</v>
      </c>
      <c r="F386">
        <v>2022</v>
      </c>
      <c r="G386">
        <v>189</v>
      </c>
      <c r="H386" t="str">
        <f>HYPERLINK("http://dx.doi.org/10.3847/2041-8213/ac6736","http://dx.doi.org/10.3847/2041-8213/ac6736")</f>
        <v>http://dx.doi.org/10.3847/2041-8213/ac6736</v>
      </c>
    </row>
    <row r="387" spans="1:8" x14ac:dyDescent="0.3">
      <c r="A387" s="16" t="str">
        <f t="shared" si="6"/>
        <v>WoS_386</v>
      </c>
      <c r="B387" t="s">
        <v>760</v>
      </c>
      <c r="C387" t="s">
        <v>366</v>
      </c>
      <c r="E387" t="s">
        <v>1174</v>
      </c>
      <c r="F387">
        <v>2023</v>
      </c>
      <c r="G387">
        <v>1</v>
      </c>
      <c r="H387" t="str">
        <f>HYPERLINK("http://dx.doi.org/10.1109/ACCESS.2023.3247948","http://dx.doi.org/10.1109/ACCESS.2023.3247948")</f>
        <v>http://dx.doi.org/10.1109/ACCESS.2023.3247948</v>
      </c>
    </row>
    <row r="388" spans="1:8" x14ac:dyDescent="0.3">
      <c r="A388" s="16" t="str">
        <f t="shared" si="6"/>
        <v>WoS_387</v>
      </c>
      <c r="B388" t="s">
        <v>1699</v>
      </c>
      <c r="C388" t="s">
        <v>4296</v>
      </c>
      <c r="E388" t="s">
        <v>4325</v>
      </c>
      <c r="F388">
        <v>2024</v>
      </c>
      <c r="G388">
        <v>1</v>
      </c>
      <c r="H388" t="str">
        <f>HYPERLINK("http://dx.doi.org/10.1016/j.egyai.2024.100382","http://dx.doi.org/10.1016/j.egyai.2024.100382")</f>
        <v>http://dx.doi.org/10.1016/j.egyai.2024.100382</v>
      </c>
    </row>
    <row r="389" spans="1:8" x14ac:dyDescent="0.3">
      <c r="A389" s="16" t="str">
        <f t="shared" si="6"/>
        <v>WoS_388</v>
      </c>
      <c r="B389" t="s">
        <v>761</v>
      </c>
      <c r="C389" t="s">
        <v>367</v>
      </c>
      <c r="E389" t="s">
        <v>1175</v>
      </c>
      <c r="F389">
        <v>2024</v>
      </c>
      <c r="G389">
        <v>0</v>
      </c>
      <c r="H389" t="str">
        <f>HYPERLINK("http://dx.doi.org/10.3390/rs16061040","http://dx.doi.org/10.3390/rs16061040")</f>
        <v>http://dx.doi.org/10.3390/rs16061040</v>
      </c>
    </row>
    <row r="390" spans="1:8" x14ac:dyDescent="0.3">
      <c r="A390" s="16" t="str">
        <f t="shared" si="6"/>
        <v>WoS_389</v>
      </c>
      <c r="B390" t="s">
        <v>762</v>
      </c>
      <c r="C390" t="s">
        <v>368</v>
      </c>
      <c r="E390" t="s">
        <v>1176</v>
      </c>
      <c r="F390">
        <v>2024</v>
      </c>
      <c r="G390">
        <v>2</v>
      </c>
      <c r="H390" t="str">
        <f>HYPERLINK("http://dx.doi.org/10.1002/acs.3721","http://dx.doi.org/10.1002/acs.3721")</f>
        <v>http://dx.doi.org/10.1002/acs.3721</v>
      </c>
    </row>
    <row r="391" spans="1:8" x14ac:dyDescent="0.3">
      <c r="A391" s="16" t="str">
        <f t="shared" si="6"/>
        <v>WoS_390</v>
      </c>
      <c r="B391" t="s">
        <v>763</v>
      </c>
      <c r="C391" t="s">
        <v>369</v>
      </c>
      <c r="E391" t="s">
        <v>1177</v>
      </c>
      <c r="F391">
        <v>2023</v>
      </c>
      <c r="G391">
        <v>3</v>
      </c>
      <c r="H391" t="str">
        <f>HYPERLINK("http://dx.doi.org/10.3390/math11234865","http://dx.doi.org/10.3390/math11234865")</f>
        <v>http://dx.doi.org/10.3390/math11234865</v>
      </c>
    </row>
    <row r="392" spans="1:8" x14ac:dyDescent="0.3">
      <c r="A392" s="16" t="str">
        <f t="shared" si="6"/>
        <v>WoS_391</v>
      </c>
      <c r="B392" t="s">
        <v>764</v>
      </c>
      <c r="C392" t="s">
        <v>370</v>
      </c>
      <c r="E392" t="s">
        <v>1178</v>
      </c>
      <c r="F392">
        <v>2020</v>
      </c>
      <c r="G392">
        <v>224</v>
      </c>
      <c r="H392" t="str">
        <f>HYPERLINK("http://dx.doi.org/10.1371/journal.pcbi.1008409","http://dx.doi.org/10.1371/journal.pcbi.1008409")</f>
        <v>http://dx.doi.org/10.1371/journal.pcbi.1008409</v>
      </c>
    </row>
    <row r="393" spans="1:8" x14ac:dyDescent="0.3">
      <c r="A393" s="16" t="str">
        <f t="shared" si="6"/>
        <v>WoS_392</v>
      </c>
      <c r="B393" t="s">
        <v>765</v>
      </c>
      <c r="C393" t="s">
        <v>371</v>
      </c>
      <c r="E393" t="s">
        <v>1179</v>
      </c>
      <c r="F393">
        <v>2023</v>
      </c>
      <c r="G393">
        <v>5</v>
      </c>
      <c r="H393" t="str">
        <f>HYPERLINK("http://dx.doi.org/10.1016/j.cmpb.2023.107468","http://dx.doi.org/10.1016/j.cmpb.2023.107468")</f>
        <v>http://dx.doi.org/10.1016/j.cmpb.2023.107468</v>
      </c>
    </row>
    <row r="394" spans="1:8" x14ac:dyDescent="0.3">
      <c r="A394" s="16" t="str">
        <f t="shared" si="6"/>
        <v>WoS_393</v>
      </c>
      <c r="B394" t="s">
        <v>766</v>
      </c>
      <c r="C394" t="s">
        <v>372</v>
      </c>
      <c r="E394" t="s">
        <v>1180</v>
      </c>
      <c r="F394">
        <v>2022</v>
      </c>
      <c r="G394">
        <v>1</v>
      </c>
      <c r="H394" t="str">
        <f>HYPERLINK("http://dx.doi.org/10.1016/j.ecolmodel.2022.110101","http://dx.doi.org/10.1016/j.ecolmodel.2022.110101")</f>
        <v>http://dx.doi.org/10.1016/j.ecolmodel.2022.110101</v>
      </c>
    </row>
    <row r="395" spans="1:8" x14ac:dyDescent="0.3">
      <c r="A395" s="16" t="str">
        <f t="shared" si="6"/>
        <v>WoS_394</v>
      </c>
      <c r="B395" t="s">
        <v>767</v>
      </c>
      <c r="C395" t="s">
        <v>373</v>
      </c>
      <c r="E395" t="s">
        <v>1181</v>
      </c>
      <c r="F395">
        <v>2023</v>
      </c>
      <c r="G395">
        <v>6</v>
      </c>
      <c r="H395" t="str">
        <f>HYPERLINK("http://dx.doi.org/10.1109/TNNLS.2022.3172385","http://dx.doi.org/10.1109/TNNLS.2022.3172385")</f>
        <v>http://dx.doi.org/10.1109/TNNLS.2022.3172385</v>
      </c>
    </row>
    <row r="396" spans="1:8" x14ac:dyDescent="0.3">
      <c r="A396" s="16" t="str">
        <f t="shared" si="6"/>
        <v>WoS_395</v>
      </c>
      <c r="B396" t="s">
        <v>769</v>
      </c>
      <c r="C396" t="s">
        <v>375</v>
      </c>
      <c r="E396" t="s">
        <v>1183</v>
      </c>
      <c r="F396">
        <v>2023</v>
      </c>
      <c r="G396">
        <v>6</v>
      </c>
      <c r="H396" t="str">
        <f>HYPERLINK("http://dx.doi.org/10.1016/j.apm.2023.07.001","http://dx.doi.org/10.1016/j.apm.2023.07.001")</f>
        <v>http://dx.doi.org/10.1016/j.apm.2023.07.001</v>
      </c>
    </row>
    <row r="397" spans="1:8" x14ac:dyDescent="0.3">
      <c r="A397" s="16" t="str">
        <f t="shared" si="6"/>
        <v>WoS_396</v>
      </c>
      <c r="B397" t="s">
        <v>770</v>
      </c>
      <c r="C397" t="s">
        <v>376</v>
      </c>
      <c r="E397" t="s">
        <v>1184</v>
      </c>
      <c r="F397">
        <v>2022</v>
      </c>
      <c r="G397">
        <v>4</v>
      </c>
      <c r="H397" t="str">
        <f>HYPERLINK("http://dx.doi.org/10.1016/j.jestch.2022.101227","http://dx.doi.org/10.1016/j.jestch.2022.101227")</f>
        <v>http://dx.doi.org/10.1016/j.jestch.2022.101227</v>
      </c>
    </row>
    <row r="398" spans="1:8" x14ac:dyDescent="0.3">
      <c r="A398" s="16" t="str">
        <f t="shared" si="6"/>
        <v>WoS_397</v>
      </c>
      <c r="B398" t="s">
        <v>771</v>
      </c>
      <c r="C398" t="s">
        <v>377</v>
      </c>
      <c r="E398" t="s">
        <v>1185</v>
      </c>
      <c r="F398">
        <v>2020</v>
      </c>
      <c r="G398">
        <v>14</v>
      </c>
      <c r="H398" t="str">
        <f>HYPERLINK("http://dx.doi.org/10.5194/os-16-149-2020","http://dx.doi.org/10.5194/os-16-149-2020")</f>
        <v>http://dx.doi.org/10.5194/os-16-149-2020</v>
      </c>
    </row>
    <row r="399" spans="1:8" x14ac:dyDescent="0.3">
      <c r="A399" s="16" t="str">
        <f t="shared" si="6"/>
        <v>WoS_398</v>
      </c>
      <c r="B399" t="s">
        <v>772</v>
      </c>
      <c r="C399" t="s">
        <v>378</v>
      </c>
      <c r="E399" t="s">
        <v>1186</v>
      </c>
      <c r="F399">
        <v>2021</v>
      </c>
      <c r="G399">
        <v>4</v>
      </c>
      <c r="H399" t="str">
        <f>HYPERLINK("http://dx.doi.org/10.3389/fphys.2021.716434","http://dx.doi.org/10.3389/fphys.2021.716434")</f>
        <v>http://dx.doi.org/10.3389/fphys.2021.716434</v>
      </c>
    </row>
    <row r="400" spans="1:8" x14ac:dyDescent="0.3">
      <c r="A400" s="16" t="str">
        <f t="shared" si="6"/>
        <v>WoS_399</v>
      </c>
      <c r="B400" t="s">
        <v>773</v>
      </c>
      <c r="C400" t="s">
        <v>379</v>
      </c>
      <c r="E400" t="s">
        <v>1187</v>
      </c>
      <c r="F400">
        <v>2024</v>
      </c>
      <c r="G400">
        <v>0</v>
      </c>
      <c r="H400" t="str">
        <f>HYPERLINK("http://dx.doi.org/10.1371/journal.pcbi.1011642","http://dx.doi.org/10.1371/journal.pcbi.1011642")</f>
        <v>http://dx.doi.org/10.1371/journal.pcbi.1011642</v>
      </c>
    </row>
    <row r="401" spans="1:8" x14ac:dyDescent="0.3">
      <c r="A401" s="16" t="str">
        <f t="shared" si="6"/>
        <v>WoS_400</v>
      </c>
      <c r="B401" t="s">
        <v>774</v>
      </c>
      <c r="C401" t="s">
        <v>380</v>
      </c>
      <c r="E401" t="s">
        <v>1188</v>
      </c>
      <c r="F401">
        <v>2020</v>
      </c>
      <c r="G401">
        <v>8</v>
      </c>
      <c r="H401" t="str">
        <f>HYPERLINK("http://dx.doi.org/10.3390/en13164246","http://dx.doi.org/10.3390/en13164246")</f>
        <v>http://dx.doi.org/10.3390/en13164246</v>
      </c>
    </row>
    <row r="402" spans="1:8" x14ac:dyDescent="0.3">
      <c r="A402" s="16" t="str">
        <f t="shared" si="6"/>
        <v>WoS_401</v>
      </c>
      <c r="B402" t="s">
        <v>775</v>
      </c>
      <c r="C402" t="s">
        <v>381</v>
      </c>
      <c r="E402" t="s">
        <v>1189</v>
      </c>
      <c r="F402">
        <v>2021</v>
      </c>
      <c r="G402">
        <v>9</v>
      </c>
      <c r="H402" t="str">
        <f>HYPERLINK("http://dx.doi.org/10.1016/j.media.2020.101880","http://dx.doi.org/10.1016/j.media.2020.101880")</f>
        <v>http://dx.doi.org/10.1016/j.media.2020.101880</v>
      </c>
    </row>
    <row r="403" spans="1:8" x14ac:dyDescent="0.3">
      <c r="A403" s="16" t="str">
        <f t="shared" si="6"/>
        <v>WoS_402</v>
      </c>
      <c r="B403" t="s">
        <v>776</v>
      </c>
      <c r="C403" t="s">
        <v>382</v>
      </c>
      <c r="E403" t="s">
        <v>1190</v>
      </c>
      <c r="F403">
        <v>2023</v>
      </c>
      <c r="G403">
        <v>2</v>
      </c>
      <c r="H403" t="str">
        <f>HYPERLINK("http://dx.doi.org/10.5194/tc-17-3329-2023","http://dx.doi.org/10.5194/tc-17-3329-2023")</f>
        <v>http://dx.doi.org/10.5194/tc-17-3329-2023</v>
      </c>
    </row>
    <row r="404" spans="1:8" x14ac:dyDescent="0.3">
      <c r="A404" s="16" t="str">
        <f t="shared" si="6"/>
        <v>WoS_403</v>
      </c>
      <c r="B404" t="s">
        <v>777</v>
      </c>
      <c r="C404" t="s">
        <v>383</v>
      </c>
      <c r="E404" t="s">
        <v>1191</v>
      </c>
      <c r="F404">
        <v>2020</v>
      </c>
      <c r="G404">
        <v>23</v>
      </c>
      <c r="H404" t="str">
        <f>HYPERLINK("http://dx.doi.org/10.1029/2019WR026108","http://dx.doi.org/10.1029/2019WR026108")</f>
        <v>http://dx.doi.org/10.1029/2019WR026108</v>
      </c>
    </row>
    <row r="405" spans="1:8" x14ac:dyDescent="0.3">
      <c r="A405" s="16" t="str">
        <f t="shared" si="6"/>
        <v>WoS_404</v>
      </c>
      <c r="B405" t="s">
        <v>778</v>
      </c>
      <c r="C405" t="s">
        <v>384</v>
      </c>
      <c r="E405" t="s">
        <v>1192</v>
      </c>
      <c r="F405">
        <v>2022</v>
      </c>
      <c r="G405">
        <v>7</v>
      </c>
      <c r="H405" t="str">
        <f>HYPERLINK("http://dx.doi.org/10.1016/j.advwatres.2022.104272","http://dx.doi.org/10.1016/j.advwatres.2022.104272")</f>
        <v>http://dx.doi.org/10.1016/j.advwatres.2022.104272</v>
      </c>
    </row>
    <row r="406" spans="1:8" x14ac:dyDescent="0.3">
      <c r="A406" s="16" t="str">
        <f t="shared" si="6"/>
        <v>WoS_405</v>
      </c>
      <c r="B406" t="s">
        <v>779</v>
      </c>
      <c r="C406" t="s">
        <v>385</v>
      </c>
      <c r="E406" t="s">
        <v>1193</v>
      </c>
      <c r="F406">
        <v>2023</v>
      </c>
      <c r="G406">
        <v>1</v>
      </c>
      <c r="H406" t="str">
        <f>HYPERLINK("http://dx.doi.org/10.1371/journal.pcbi.1010811","http://dx.doi.org/10.1371/journal.pcbi.1010811")</f>
        <v>http://dx.doi.org/10.1371/journal.pcbi.1010811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76175-DC51-4B8B-8E4E-BF0E12B19D94}">
  <sheetPr codeName="Sheet8"/>
  <dimension ref="A1:H29"/>
  <sheetViews>
    <sheetView topLeftCell="A15" workbookViewId="0">
      <selection activeCell="A29" sqref="A29:H29"/>
    </sheetView>
  </sheetViews>
  <sheetFormatPr defaultRowHeight="14.4" x14ac:dyDescent="0.3"/>
  <cols>
    <col min="1" max="1" width="15.109375" customWidth="1"/>
    <col min="2" max="2" width="47.88671875" customWidth="1"/>
    <col min="3" max="3" width="21.88671875" customWidth="1"/>
    <col min="4" max="4" width="17.6640625" customWidth="1"/>
    <col min="5" max="5" width="63.44140625" customWidth="1"/>
    <col min="6" max="6" width="17" customWidth="1"/>
    <col min="7" max="7" width="15.33203125" customWidth="1"/>
  </cols>
  <sheetData>
    <row r="1" spans="1:8" x14ac:dyDescent="0.3">
      <c r="A1" s="26" t="s">
        <v>1221</v>
      </c>
      <c r="B1" s="26" t="s">
        <v>386</v>
      </c>
      <c r="C1" s="26" t="s">
        <v>8</v>
      </c>
      <c r="D1" s="26" t="s">
        <v>780</v>
      </c>
      <c r="E1" s="26" t="s">
        <v>816</v>
      </c>
      <c r="F1" s="27" t="s">
        <v>1194</v>
      </c>
      <c r="G1" s="27" t="s">
        <v>1220</v>
      </c>
      <c r="H1" s="26" t="s">
        <v>1686</v>
      </c>
    </row>
    <row r="2" spans="1:8" x14ac:dyDescent="0.3">
      <c r="A2" s="30" t="str">
        <f t="shared" ref="A2:A18" si="0">"Forward_" &amp; ROW()-1</f>
        <v>Forward_1</v>
      </c>
      <c r="B2" s="30" t="s">
        <v>5499</v>
      </c>
      <c r="C2" s="30" t="s">
        <v>5500</v>
      </c>
      <c r="D2" s="30"/>
      <c r="E2" s="30"/>
      <c r="F2" s="30">
        <v>2014</v>
      </c>
      <c r="G2" s="33">
        <v>6991</v>
      </c>
      <c r="H2" s="29" t="s">
        <v>5501</v>
      </c>
    </row>
    <row r="3" spans="1:8" x14ac:dyDescent="0.3">
      <c r="A3" s="35" t="str">
        <f t="shared" ref="A3:A17" si="1">"Forward_" &amp; ROW()-1</f>
        <v>Forward_2</v>
      </c>
      <c r="B3" s="30" t="s">
        <v>5502</v>
      </c>
      <c r="C3" s="30" t="s">
        <v>5503</v>
      </c>
      <c r="D3" s="30"/>
      <c r="E3" s="30" t="s">
        <v>5504</v>
      </c>
      <c r="F3" s="30">
        <v>2019</v>
      </c>
      <c r="G3" s="33"/>
      <c r="H3" s="29" t="s">
        <v>5505</v>
      </c>
    </row>
    <row r="4" spans="1:8" x14ac:dyDescent="0.3">
      <c r="A4" s="35" t="str">
        <f t="shared" si="1"/>
        <v>Forward_3</v>
      </c>
      <c r="B4" s="34" t="s">
        <v>5506</v>
      </c>
      <c r="C4" s="30" t="s">
        <v>5507</v>
      </c>
      <c r="D4" s="30"/>
      <c r="E4" s="30" t="s">
        <v>5508</v>
      </c>
      <c r="F4" s="30">
        <v>2014</v>
      </c>
      <c r="G4" s="33"/>
      <c r="H4" s="28" t="s">
        <v>5509</v>
      </c>
    </row>
    <row r="5" spans="1:8" x14ac:dyDescent="0.3">
      <c r="A5" s="35" t="str">
        <f t="shared" si="1"/>
        <v>Forward_4</v>
      </c>
      <c r="B5" s="34" t="s">
        <v>5510</v>
      </c>
      <c r="C5" s="30" t="s">
        <v>5511</v>
      </c>
      <c r="D5" s="30"/>
      <c r="E5" s="30" t="s">
        <v>5512</v>
      </c>
      <c r="F5" s="30">
        <v>2017</v>
      </c>
      <c r="G5" s="33"/>
      <c r="H5" s="29" t="s">
        <v>5513</v>
      </c>
    </row>
    <row r="6" spans="1:8" x14ac:dyDescent="0.3">
      <c r="A6" s="35" t="str">
        <f t="shared" si="1"/>
        <v>Forward_5</v>
      </c>
      <c r="B6" s="34" t="s">
        <v>5514</v>
      </c>
      <c r="C6" s="30" t="s">
        <v>5515</v>
      </c>
      <c r="D6" s="30"/>
      <c r="E6" s="30" t="s">
        <v>5516</v>
      </c>
      <c r="F6" s="30">
        <v>2019</v>
      </c>
      <c r="G6" s="33"/>
      <c r="H6" s="29" t="s">
        <v>5517</v>
      </c>
    </row>
    <row r="7" spans="1:8" x14ac:dyDescent="0.3">
      <c r="A7" s="35" t="str">
        <f t="shared" si="1"/>
        <v>Forward_6</v>
      </c>
      <c r="B7" s="34" t="s">
        <v>5518</v>
      </c>
      <c r="C7" s="30" t="s">
        <v>5519</v>
      </c>
      <c r="D7" s="30"/>
      <c r="E7" s="30" t="s">
        <v>5520</v>
      </c>
      <c r="F7" s="30">
        <v>2017</v>
      </c>
      <c r="G7" s="33"/>
      <c r="H7" s="28" t="s">
        <v>5521</v>
      </c>
    </row>
    <row r="8" spans="1:8" x14ac:dyDescent="0.3">
      <c r="A8" s="35" t="str">
        <f t="shared" si="1"/>
        <v>Forward_7</v>
      </c>
      <c r="B8" s="34" t="s">
        <v>5523</v>
      </c>
      <c r="C8" s="30" t="s">
        <v>5524</v>
      </c>
      <c r="D8" s="30"/>
      <c r="E8" s="30" t="s">
        <v>5525</v>
      </c>
      <c r="F8" s="30">
        <v>2020</v>
      </c>
      <c r="G8" s="33"/>
      <c r="H8" s="29" t="s">
        <v>5526</v>
      </c>
    </row>
    <row r="9" spans="1:8" x14ac:dyDescent="0.3">
      <c r="A9" s="35" t="str">
        <f t="shared" si="1"/>
        <v>Forward_8</v>
      </c>
      <c r="B9" s="34" t="s">
        <v>5527</v>
      </c>
      <c r="C9" s="30" t="s">
        <v>5528</v>
      </c>
      <c r="D9" s="30"/>
      <c r="E9" s="30" t="s">
        <v>5529</v>
      </c>
      <c r="F9" s="30">
        <v>1993</v>
      </c>
      <c r="G9" s="33"/>
      <c r="H9" s="29" t="s">
        <v>5530</v>
      </c>
    </row>
    <row r="10" spans="1:8" x14ac:dyDescent="0.3">
      <c r="A10" s="35" t="str">
        <f t="shared" si="1"/>
        <v>Forward_9</v>
      </c>
      <c r="B10" s="34" t="s">
        <v>5532</v>
      </c>
      <c r="C10" s="30" t="s">
        <v>5533</v>
      </c>
      <c r="D10" s="30"/>
      <c r="E10" s="30" t="s">
        <v>5534</v>
      </c>
      <c r="F10" s="30">
        <v>2019</v>
      </c>
      <c r="G10" s="33"/>
      <c r="H10" s="29" t="s">
        <v>5531</v>
      </c>
    </row>
    <row r="11" spans="1:8" x14ac:dyDescent="0.3">
      <c r="A11" s="35" t="str">
        <f t="shared" si="1"/>
        <v>Forward_10</v>
      </c>
      <c r="B11" s="34" t="s">
        <v>5535</v>
      </c>
      <c r="C11" s="30" t="s">
        <v>5536</v>
      </c>
      <c r="D11" s="30"/>
      <c r="E11" s="36" t="s">
        <v>5537</v>
      </c>
      <c r="F11" s="30">
        <v>2009</v>
      </c>
      <c r="G11" s="33">
        <v>3185</v>
      </c>
      <c r="H11" s="28" t="s">
        <v>5538</v>
      </c>
    </row>
    <row r="12" spans="1:8" x14ac:dyDescent="0.3">
      <c r="A12" s="35" t="str">
        <f t="shared" si="1"/>
        <v>Forward_11</v>
      </c>
      <c r="B12" s="34" t="s">
        <v>5539</v>
      </c>
      <c r="C12" s="30" t="s">
        <v>5540</v>
      </c>
      <c r="D12" s="30"/>
      <c r="E12" s="30" t="s">
        <v>5541</v>
      </c>
      <c r="F12" s="30">
        <v>2018</v>
      </c>
      <c r="G12" s="33"/>
      <c r="H12" s="29" t="s">
        <v>5542</v>
      </c>
    </row>
    <row r="13" spans="1:8" x14ac:dyDescent="0.3">
      <c r="A13" s="35" t="str">
        <f t="shared" si="1"/>
        <v>Forward_12</v>
      </c>
      <c r="B13" s="34" t="s">
        <v>5543</v>
      </c>
      <c r="C13" s="30" t="s">
        <v>5544</v>
      </c>
      <c r="D13" s="30"/>
      <c r="E13" s="36" t="s">
        <v>5545</v>
      </c>
      <c r="F13" s="30">
        <v>2018</v>
      </c>
      <c r="G13" s="33"/>
      <c r="H13" s="29" t="s">
        <v>5546</v>
      </c>
    </row>
    <row r="14" spans="1:8" x14ac:dyDescent="0.3">
      <c r="A14" s="35" t="str">
        <f t="shared" si="1"/>
        <v>Forward_13</v>
      </c>
      <c r="B14" s="34" t="s">
        <v>5547</v>
      </c>
      <c r="C14" s="30" t="s">
        <v>5548</v>
      </c>
      <c r="D14" s="30"/>
      <c r="E14" s="30" t="s">
        <v>5549</v>
      </c>
      <c r="F14" s="30">
        <v>2019</v>
      </c>
      <c r="G14" s="33"/>
      <c r="H14" s="28" t="s">
        <v>5550</v>
      </c>
    </row>
    <row r="15" spans="1:8" x14ac:dyDescent="0.3">
      <c r="A15" s="35" t="str">
        <f t="shared" si="1"/>
        <v>Forward_14</v>
      </c>
      <c r="B15" s="37" t="s">
        <v>5551</v>
      </c>
      <c r="C15" s="30" t="s">
        <v>5552</v>
      </c>
      <c r="D15" s="30"/>
      <c r="E15" s="30" t="s">
        <v>5553</v>
      </c>
      <c r="F15" s="30">
        <v>2016</v>
      </c>
      <c r="G15" s="33"/>
      <c r="H15" s="29" t="s">
        <v>5554</v>
      </c>
    </row>
    <row r="16" spans="1:8" x14ac:dyDescent="0.3">
      <c r="A16" s="35" t="str">
        <f t="shared" si="1"/>
        <v>Forward_15</v>
      </c>
      <c r="B16" s="34" t="s">
        <v>5556</v>
      </c>
      <c r="C16" s="30" t="s">
        <v>5557</v>
      </c>
      <c r="D16" s="30"/>
      <c r="E16" s="30" t="s">
        <v>5558</v>
      </c>
      <c r="F16" s="30">
        <v>2017</v>
      </c>
      <c r="G16" s="33"/>
      <c r="H16" s="29" t="s">
        <v>5559</v>
      </c>
    </row>
    <row r="17" spans="1:8" x14ac:dyDescent="0.3">
      <c r="A17" s="35" t="str">
        <f t="shared" si="1"/>
        <v>Forward_16</v>
      </c>
      <c r="B17" s="34" t="s">
        <v>5560</v>
      </c>
      <c r="C17" s="30" t="s">
        <v>5561</v>
      </c>
      <c r="D17" s="30"/>
      <c r="E17" s="30" t="s">
        <v>5562</v>
      </c>
      <c r="F17" s="30">
        <v>2016</v>
      </c>
      <c r="G17" s="33">
        <v>5998</v>
      </c>
      <c r="H17" s="28" t="s">
        <v>5563</v>
      </c>
    </row>
    <row r="18" spans="1:8" x14ac:dyDescent="0.3">
      <c r="A18" s="30" t="str">
        <f t="shared" si="0"/>
        <v>Forward_17</v>
      </c>
      <c r="B18" s="31" t="s">
        <v>5498</v>
      </c>
      <c r="C18" s="30" t="s">
        <v>5565</v>
      </c>
      <c r="D18" s="32"/>
      <c r="E18" s="30" t="s">
        <v>5564</v>
      </c>
      <c r="F18" s="30">
        <v>2024</v>
      </c>
      <c r="G18" s="30">
        <v>0</v>
      </c>
      <c r="H18" s="28" t="s">
        <v>5566</v>
      </c>
    </row>
    <row r="19" spans="1:8" x14ac:dyDescent="0.3">
      <c r="A19" s="35" t="str">
        <f t="shared" ref="A19:A29" si="2">"Forward_" &amp; ROW()-1</f>
        <v>Forward_18</v>
      </c>
      <c r="B19" s="36" t="s">
        <v>5608</v>
      </c>
      <c r="C19" s="30" t="s">
        <v>5609</v>
      </c>
      <c r="D19" s="32"/>
      <c r="E19" s="30" t="s">
        <v>5610</v>
      </c>
      <c r="F19" s="30">
        <v>2018</v>
      </c>
      <c r="G19" s="30">
        <v>40</v>
      </c>
      <c r="H19" s="28" t="s">
        <v>5611</v>
      </c>
    </row>
    <row r="20" spans="1:8" x14ac:dyDescent="0.3">
      <c r="A20" s="46" t="str">
        <f t="shared" si="2"/>
        <v>Forward_19</v>
      </c>
      <c r="B20" s="45" t="s">
        <v>5662</v>
      </c>
      <c r="C20" s="45" t="s">
        <v>5663</v>
      </c>
      <c r="D20" s="45"/>
      <c r="E20" s="45" t="s">
        <v>5664</v>
      </c>
      <c r="F20" s="45">
        <v>2014</v>
      </c>
      <c r="G20" s="45"/>
      <c r="H20" s="47" t="s">
        <v>5665</v>
      </c>
    </row>
    <row r="21" spans="1:8" x14ac:dyDescent="0.3">
      <c r="A21" s="35" t="str">
        <f t="shared" si="2"/>
        <v>Forward_20</v>
      </c>
      <c r="B21" s="44" t="s">
        <v>5614</v>
      </c>
      <c r="C21" s="30" t="s">
        <v>5615</v>
      </c>
      <c r="D21" s="30"/>
      <c r="E21" s="30" t="s">
        <v>5616</v>
      </c>
      <c r="F21" s="30">
        <v>2018</v>
      </c>
      <c r="G21" s="30"/>
      <c r="H21" s="28" t="s">
        <v>5617</v>
      </c>
    </row>
    <row r="22" spans="1:8" x14ac:dyDescent="0.3">
      <c r="A22" s="35" t="str">
        <f t="shared" si="2"/>
        <v>Forward_21</v>
      </c>
      <c r="B22" s="44" t="s">
        <v>5619</v>
      </c>
      <c r="C22" t="s">
        <v>5620</v>
      </c>
      <c r="D22" s="30"/>
      <c r="E22" t="s">
        <v>5621</v>
      </c>
      <c r="F22" s="30">
        <v>2017</v>
      </c>
      <c r="G22" s="30"/>
      <c r="H22" s="28" t="s">
        <v>5622</v>
      </c>
    </row>
    <row r="23" spans="1:8" x14ac:dyDescent="0.3">
      <c r="A23" s="35" t="str">
        <f t="shared" si="2"/>
        <v>Forward_22</v>
      </c>
      <c r="B23" s="30" t="s">
        <v>5623</v>
      </c>
      <c r="C23" s="30" t="s">
        <v>5624</v>
      </c>
      <c r="D23" s="30"/>
      <c r="E23" s="30" t="s">
        <v>5625</v>
      </c>
      <c r="F23" s="30">
        <v>2021</v>
      </c>
      <c r="G23" s="30"/>
      <c r="H23" s="28" t="s">
        <v>5626</v>
      </c>
    </row>
    <row r="24" spans="1:8" x14ac:dyDescent="0.3">
      <c r="A24" s="35" t="str">
        <f t="shared" si="2"/>
        <v>Forward_23</v>
      </c>
      <c r="B24" s="36" t="s">
        <v>5635</v>
      </c>
      <c r="C24" s="30" t="s">
        <v>5637</v>
      </c>
      <c r="D24" s="30"/>
      <c r="E24" s="36" t="s">
        <v>5636</v>
      </c>
      <c r="F24" s="30">
        <v>2022</v>
      </c>
      <c r="G24" s="30"/>
      <c r="H24" s="29" t="s">
        <v>5638</v>
      </c>
    </row>
    <row r="25" spans="1:8" x14ac:dyDescent="0.3">
      <c r="A25" s="35" t="str">
        <f t="shared" si="2"/>
        <v>Forward_24</v>
      </c>
      <c r="B25" s="45" t="s">
        <v>5667</v>
      </c>
      <c r="C25" s="30" t="s">
        <v>5668</v>
      </c>
      <c r="D25" s="30"/>
      <c r="E25" s="36" t="s">
        <v>5669</v>
      </c>
      <c r="F25" s="30">
        <v>2023</v>
      </c>
      <c r="G25" s="30"/>
      <c r="H25" s="28" t="s">
        <v>5670</v>
      </c>
    </row>
    <row r="26" spans="1:8" x14ac:dyDescent="0.3">
      <c r="A26" s="35" t="str">
        <f t="shared" si="2"/>
        <v>Forward_25</v>
      </c>
      <c r="B26" s="44" t="s">
        <v>5640</v>
      </c>
      <c r="C26" s="30" t="s">
        <v>5641</v>
      </c>
      <c r="D26" s="30"/>
      <c r="E26" s="30" t="s">
        <v>5642</v>
      </c>
      <c r="F26" s="30">
        <v>2015</v>
      </c>
      <c r="G26" s="30"/>
      <c r="H26" s="29" t="s">
        <v>5643</v>
      </c>
    </row>
    <row r="27" spans="1:8" x14ac:dyDescent="0.3">
      <c r="A27" s="35" t="str">
        <f t="shared" si="2"/>
        <v>Forward_26</v>
      </c>
      <c r="B27" s="45" t="s">
        <v>5672</v>
      </c>
      <c r="C27" s="30" t="s">
        <v>5673</v>
      </c>
      <c r="D27" s="30"/>
      <c r="E27" s="36" t="s">
        <v>5674</v>
      </c>
      <c r="F27" s="30">
        <v>2023</v>
      </c>
      <c r="G27" s="30"/>
      <c r="H27" s="29" t="s">
        <v>5675</v>
      </c>
    </row>
    <row r="28" spans="1:8" x14ac:dyDescent="0.3">
      <c r="A28" s="35" t="str">
        <f t="shared" si="2"/>
        <v>Forward_27</v>
      </c>
      <c r="B28" s="44" t="s">
        <v>5655</v>
      </c>
      <c r="C28" t="s">
        <v>5656</v>
      </c>
      <c r="D28" s="30"/>
      <c r="E28" s="30" t="s">
        <v>5657</v>
      </c>
      <c r="F28" s="30">
        <v>2015</v>
      </c>
      <c r="G28" s="30"/>
      <c r="H28" s="29" t="s">
        <v>5658</v>
      </c>
    </row>
    <row r="29" spans="1:8" x14ac:dyDescent="0.3">
      <c r="A29" s="35" t="str">
        <f t="shared" si="2"/>
        <v>Forward_28</v>
      </c>
      <c r="B29" s="45" t="s">
        <v>5676</v>
      </c>
      <c r="C29" s="30" t="s">
        <v>5677</v>
      </c>
      <c r="D29" s="30"/>
      <c r="E29" s="30" t="s">
        <v>5678</v>
      </c>
      <c r="F29" s="30">
        <v>2016</v>
      </c>
      <c r="G29" s="30"/>
      <c r="H29" s="28" t="s">
        <v>5679</v>
      </c>
    </row>
  </sheetData>
  <hyperlinks>
    <hyperlink ref="H4" r:id="rId1" xr:uid="{EB2DA5C4-7403-42A3-8672-FD8850A9707B}"/>
    <hyperlink ref="H7" r:id="rId2" xr:uid="{4E3BDA28-E00C-458C-B3A9-C1D9E1B18811}"/>
    <hyperlink ref="H11" r:id="rId3" xr:uid="{8A949FFF-E886-4DC6-9407-168BA6268F26}"/>
    <hyperlink ref="H14" r:id="rId4" xr:uid="{F64BE8BF-45C8-494F-B8B1-4F5F05A24F75}"/>
    <hyperlink ref="H17" r:id="rId5" xr:uid="{93C63485-F68C-422E-9B1B-BB922BC273D4}"/>
    <hyperlink ref="H18" r:id="rId6" xr:uid="{090C531D-EE26-4E41-BF7A-B627E071FF12}"/>
    <hyperlink ref="H19" r:id="rId7" xr:uid="{93C7F3CD-9D92-4D9B-838D-2CEB14D8CB9A}"/>
    <hyperlink ref="H21" r:id="rId8" xr:uid="{8F178A4D-22D3-4B92-BE90-22D6F249DB87}"/>
    <hyperlink ref="H22" r:id="rId9" xr:uid="{6C3FA9DD-4063-42D0-B411-056E03536AAA}"/>
    <hyperlink ref="H23" r:id="rId10" xr:uid="{C120AD65-D9C6-482E-90F0-34ED074E4963}"/>
    <hyperlink ref="H20" r:id="rId11" xr:uid="{57ED7C2E-008A-4188-B222-DA072AC08587}"/>
    <hyperlink ref="H25" r:id="rId12" xr:uid="{5A352FED-02E5-410A-8F20-434DC6E210BE}"/>
    <hyperlink ref="H29" r:id="rId13" xr:uid="{34C45E11-2C9D-4507-8AB8-7F2DDDBC814B}"/>
  </hyperlinks>
  <pageMargins left="0.7" right="0.7" top="0.75" bottom="0.75" header="0.3" footer="0.3"/>
  <tableParts count="1">
    <tablePart r:id="rId14"/>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Details</vt:lpstr>
      <vt:lpstr>Total</vt:lpstr>
      <vt:lpstr>ACM</vt:lpstr>
      <vt:lpstr>IEEE</vt:lpstr>
      <vt:lpstr>Scopus</vt:lpstr>
      <vt:lpstr>WoS</vt:lpstr>
      <vt:lpstr>Forward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dc:creator>
  <cp:lastModifiedBy>Karst, Fabian</cp:lastModifiedBy>
  <dcterms:created xsi:type="dcterms:W3CDTF">2015-06-05T18:19:34Z</dcterms:created>
  <dcterms:modified xsi:type="dcterms:W3CDTF">2024-11-05T05:20:22Z</dcterms:modified>
</cp:coreProperties>
</file>