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al mawarid" sheetId="13" r:id="rId1"/>
  </sheets>
  <definedNames>
    <definedName name="_xlnm._FilterDatabase" localSheetId="0" hidden="1">'al mawarid'!$A$1:$Q$84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6" i="13" l="1"/>
  <c r="I105" i="13"/>
  <c r="K105" i="13" s="1"/>
  <c r="H101" i="13"/>
  <c r="I104" i="13"/>
  <c r="K104" i="13" s="1"/>
  <c r="I103" i="13"/>
  <c r="K103" i="13" s="1"/>
  <c r="I102" i="13"/>
  <c r="K102" i="13" s="1"/>
  <c r="I101" i="13"/>
  <c r="K101" i="13" s="1"/>
  <c r="I100" i="13"/>
  <c r="K100" i="13" s="1"/>
  <c r="I98" i="13"/>
  <c r="K98" i="13" s="1"/>
  <c r="H97" i="13"/>
  <c r="I97" i="13"/>
  <c r="K97" i="13" s="1"/>
  <c r="I96" i="13"/>
  <c r="K96" i="13" s="1"/>
  <c r="I93" i="13"/>
  <c r="K93" i="13" s="1"/>
  <c r="I92" i="13"/>
  <c r="K92" i="13" s="1"/>
  <c r="I95" i="13"/>
  <c r="K95" i="13" s="1"/>
  <c r="I94" i="13"/>
  <c r="K94" i="13" s="1"/>
  <c r="I91" i="13"/>
  <c r="K91" i="13" s="1"/>
  <c r="I90" i="13"/>
  <c r="K90" i="13" s="1"/>
  <c r="H88" i="13"/>
  <c r="I86" i="13" l="1"/>
  <c r="K86" i="13" s="1"/>
  <c r="I89" i="13"/>
  <c r="K89" i="13" s="1"/>
  <c r="I88" i="13"/>
  <c r="K88" i="13" s="1"/>
  <c r="I87" i="13"/>
  <c r="K87" i="13" s="1"/>
  <c r="H85" i="13"/>
  <c r="I85" i="13" s="1"/>
  <c r="K85" i="13" s="1"/>
  <c r="H84" i="13"/>
  <c r="I84" i="13" s="1"/>
  <c r="K84" i="13" s="1"/>
  <c r="K67" i="13"/>
  <c r="H67" i="13"/>
  <c r="K63" i="13"/>
  <c r="H63" i="13"/>
  <c r="G62" i="13"/>
  <c r="K62" i="13" s="1"/>
  <c r="I81" i="13"/>
  <c r="K81" i="13" s="1"/>
  <c r="I80" i="13"/>
  <c r="K80" i="13" s="1"/>
  <c r="I79" i="13"/>
  <c r="K79" i="13" s="1"/>
  <c r="I78" i="13"/>
  <c r="K78" i="13" s="1"/>
  <c r="I77" i="13"/>
  <c r="K77" i="13" s="1"/>
  <c r="I76" i="13"/>
  <c r="K76" i="13" s="1"/>
  <c r="I75" i="13"/>
  <c r="K75" i="13" s="1"/>
  <c r="I74" i="13"/>
  <c r="K74" i="13" s="1"/>
  <c r="I73" i="13"/>
  <c r="K73" i="13" s="1"/>
  <c r="I72" i="13"/>
  <c r="K72" i="13" s="1"/>
  <c r="I71" i="13"/>
  <c r="K71" i="13" s="1"/>
  <c r="K69" i="13"/>
  <c r="H69" i="13"/>
  <c r="K68" i="13"/>
  <c r="H68" i="13"/>
  <c r="K66" i="13"/>
  <c r="H66" i="13"/>
  <c r="K65" i="13"/>
  <c r="H65" i="13"/>
  <c r="K64" i="13"/>
  <c r="H64" i="13"/>
  <c r="H62" i="13"/>
  <c r="K61" i="13"/>
  <c r="H61" i="13"/>
  <c r="I58" i="13" l="1"/>
  <c r="K58" i="13" s="1"/>
  <c r="I57" i="13"/>
  <c r="K57" i="13" s="1"/>
  <c r="I56" i="13"/>
  <c r="K56" i="13" s="1"/>
  <c r="I55" i="13"/>
  <c r="K55" i="13" s="1"/>
  <c r="I54" i="13"/>
  <c r="K54" i="13" s="1"/>
  <c r="I50" i="13" l="1"/>
  <c r="K50" i="13" s="1"/>
  <c r="I49" i="13"/>
  <c r="K49" i="13" s="1"/>
  <c r="K44" i="13"/>
  <c r="G39" i="13"/>
  <c r="K39" i="13" s="1"/>
  <c r="I53" i="13"/>
  <c r="K53" i="13" s="1"/>
  <c r="I52" i="13"/>
  <c r="K52" i="13" s="1"/>
  <c r="I51" i="13"/>
  <c r="K51" i="13" s="1"/>
  <c r="I48" i="13"/>
  <c r="K48" i="13" s="1"/>
  <c r="I47" i="13"/>
  <c r="K47" i="13" s="1"/>
  <c r="K45" i="13"/>
  <c r="H45" i="13"/>
  <c r="H44" i="13"/>
  <c r="K43" i="13"/>
  <c r="H43" i="13"/>
  <c r="K42" i="13"/>
  <c r="H42" i="13"/>
  <c r="K41" i="13"/>
  <c r="H41" i="13"/>
  <c r="K40" i="13"/>
  <c r="H40" i="13"/>
  <c r="H39" i="13"/>
  <c r="K38" i="13"/>
  <c r="H38" i="13"/>
  <c r="I35" i="13"/>
  <c r="K35" i="13" s="1"/>
  <c r="I34" i="13"/>
  <c r="K34" i="13" s="1"/>
  <c r="I33" i="13"/>
  <c r="K33" i="13" s="1"/>
  <c r="I32" i="13"/>
  <c r="K32" i="13" s="1"/>
  <c r="I31" i="13"/>
  <c r="K31" i="13" s="1"/>
  <c r="I30" i="13"/>
  <c r="K30" i="13" s="1"/>
  <c r="K28" i="13"/>
  <c r="H28" i="13"/>
  <c r="K27" i="13"/>
  <c r="H27" i="13"/>
  <c r="K26" i="13"/>
  <c r="H26" i="13"/>
  <c r="K25" i="13"/>
  <c r="H25" i="13"/>
  <c r="K24" i="13"/>
  <c r="H24" i="13"/>
  <c r="K23" i="13"/>
  <c r="H23" i="13"/>
  <c r="K22" i="13"/>
  <c r="H22" i="13"/>
  <c r="K21" i="13"/>
  <c r="H21" i="13"/>
  <c r="H11" i="13" l="1"/>
  <c r="H10" i="13"/>
  <c r="H9" i="13"/>
  <c r="H8" i="13"/>
  <c r="H7" i="13" l="1"/>
  <c r="H6" i="13"/>
  <c r="H5" i="13"/>
  <c r="H4" i="13"/>
  <c r="I18" i="13" l="1"/>
  <c r="K18" i="13" s="1"/>
  <c r="I17" i="13"/>
  <c r="K17" i="13" s="1"/>
  <c r="I16" i="13"/>
  <c r="K16" i="13" s="1"/>
  <c r="I15" i="13"/>
  <c r="K15" i="13" s="1"/>
  <c r="K10" i="13"/>
  <c r="K9" i="13"/>
  <c r="K4" i="13"/>
  <c r="K8" i="13" l="1"/>
  <c r="K7" i="13"/>
  <c r="K5" i="13" l="1"/>
  <c r="K6" i="13"/>
  <c r="K11" i="13" l="1"/>
  <c r="I14" i="13"/>
  <c r="K14" i="13" s="1"/>
  <c r="I13" i="13"/>
  <c r="K13" i="13" s="1"/>
</calcChain>
</file>

<file path=xl/sharedStrings.xml><?xml version="1.0" encoding="utf-8"?>
<sst xmlns="http://schemas.openxmlformats.org/spreadsheetml/2006/main" count="591" uniqueCount="223">
  <si>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</si>
  <si>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</si>
  <si>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</si>
  <si>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</si>
  <si>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</si>
  <si>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</si>
  <si>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</si>
  <si>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</si>
  <si>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</si>
  <si>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</si>
  <si>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</si>
  <si>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</si>
  <si>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</si>
  <si>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</si>
  <si>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</si>
  <si>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</si>
  <si>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</si>
  <si>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</si>
  <si>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</si>
  <si>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</si>
  <si>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2</t>
  </si>
  <si>
    <t>3</t>
  </si>
  <si>
    <t>4</t>
  </si>
  <si>
    <t>5</t>
  </si>
  <si>
    <t>106.0 L HFC-227EA CYLINDER ASSECMBLY COMPLETE WITH: CYLINDER, HEAD VALVE WITH PRESSURE GAUGE, PRESSURE SUPERVISORY SWITCH, CYLINDER LABEL, CYLINDER MOUNTING STRAP, TOP PLUG</t>
  </si>
  <si>
    <t>SHIELD</t>
  </si>
  <si>
    <t>SD-106HFC-02</t>
  </si>
  <si>
    <t>SET</t>
  </si>
  <si>
    <t>SHIELD200 (SD-HFC227EA) AGENT</t>
  </si>
  <si>
    <t>SD-HFC227EA</t>
  </si>
  <si>
    <t>KG</t>
  </si>
  <si>
    <t>REMOVABLE ELECTRIC ACTUATOR COMPLETE WITH SUPERVISORY SWITCH, 1 INCH CONNECTION</t>
  </si>
  <si>
    <t>SD-REA-SS</t>
  </si>
  <si>
    <t>NO</t>
  </si>
  <si>
    <t>MANUAL ACTUATOR WITH PUSH TO OPERATE</t>
  </si>
  <si>
    <t>SD-MA0025</t>
  </si>
  <si>
    <t>DISCHARGE PRESSURE SWITCH</t>
  </si>
  <si>
    <t>SD-DPS-B6-95-2</t>
  </si>
  <si>
    <t>DISCHARGE HOSE 2" (50 MM) WITH FEMALE SWIVEL FITTINGS</t>
  </si>
  <si>
    <t>SD-DH0050</t>
  </si>
  <si>
    <t>DISCHARGE NOZZLE</t>
  </si>
  <si>
    <t>SD-NXXX-XX</t>
  </si>
  <si>
    <t>FM200 WARNING SIGNAGE (P0ER SET) EACH SET 3 NOS</t>
  </si>
  <si>
    <t>1.1</t>
  </si>
  <si>
    <t>MECHANICAL COMPONENTS</t>
  </si>
  <si>
    <t>1.2</t>
  </si>
  <si>
    <t>ELECTRICAL COMPONENTS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</si>
  <si>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</si>
  <si>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</si>
  <si>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</si>
  <si>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</si>
  <si>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</si>
  <si>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</si>
  <si>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</si>
  <si>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</si>
  <si>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1.2.1</t>
  </si>
  <si>
    <t>EXTINGUISHING CONTROL PANEL
(2) DETECTION ZONE (1) RELEASE AREA
COMPLETE WITH: 24 VDC BACK-UP BATTERY</t>
  </si>
  <si>
    <t>AX-T</t>
  </si>
  <si>
    <t>S-C2011</t>
  </si>
  <si>
    <t>CONVENTIONAL PHOTOELECTRIC SMOKE DETECTOR, UL LISTED, MODEL: S-C2011 - SHIELD WITH BASE</t>
  </si>
  <si>
    <t>EXTINGUISHING ABORT SWITCH, SURFACE MOUNT, RED, UL LISTED, MODEL: S111R-AB - SHIELD</t>
  </si>
  <si>
    <t>S111R-AB</t>
  </si>
  <si>
    <t>FIRE ALARM BELL 6", MOTOR DRIVEN TYPE, RED COLOUR, 24V DC, 20-30MA CURRENT CONSUMPTION, UL LISTED, MODEL: FB1000C6, SHIELD</t>
  </si>
  <si>
    <t>FB1000C6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</si>
  <si>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</si>
  <si>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</si>
  <si>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</si>
  <si>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</si>
  <si>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1.2.2</t>
  </si>
  <si>
    <t>1.2.3</t>
  </si>
  <si>
    <t>1.2.4</t>
  </si>
  <si>
    <t>1.2.5</t>
  </si>
  <si>
    <t>1.2.6</t>
  </si>
  <si>
    <t>2.1</t>
  </si>
  <si>
    <t>2.1.1</t>
  </si>
  <si>
    <t>52.0 L HFC-227EA CYLINDER ASSECMBLY COMPLETE WITH: CYLINDER, HEAD VALVE WITH PRESSURE GAUGE, PRESSURE SUPERVISORY SWITCH, CYLINDER LABEL, CYLINDER MOUNTING STRAP, TOP PLUG</t>
  </si>
  <si>
    <t>SD-52HFC-02</t>
  </si>
  <si>
    <t>2.1.2</t>
  </si>
  <si>
    <t>2.1.3</t>
  </si>
  <si>
    <t>2.1.4</t>
  </si>
  <si>
    <t>2.1.5</t>
  </si>
  <si>
    <t>2.1.6</t>
  </si>
  <si>
    <t>2.1.7</t>
  </si>
  <si>
    <t>2.1.8</t>
  </si>
  <si>
    <t>2.2</t>
  </si>
  <si>
    <t>2.2.1</t>
  </si>
  <si>
    <t>2.2.2</t>
  </si>
  <si>
    <t>2.2.3</t>
  </si>
  <si>
    <t>2.2.4</t>
  </si>
  <si>
    <t>2.2.5</t>
  </si>
  <si>
    <t>2.2.6</t>
  </si>
  <si>
    <t>3.1</t>
  </si>
  <si>
    <t>180.0 L HFC-227EA CYLINDER ASSECMBLY COMPLETE WITH: CYLINDER, HEAD VALVE WITH PRESSURE GAUGE, PRESSURE SUPERVISORY SWITCH, CYLINDER LABEL, CYLINDER MOUNTING STRAP, TOP PLUG</t>
  </si>
  <si>
    <t>SD-180HFC-02</t>
  </si>
  <si>
    <t>SD-FM-WARN</t>
  </si>
  <si>
    <t>ADD. EXTINGUISHING CONTROL PANEL - 2 LOOP, COMPLETE WITH:
1 NOS. X NETWORK MODULE
2 NOS. X CRM4 RELAY MODULE</t>
  </si>
  <si>
    <t>CHETTAH XI - FIKE</t>
  </si>
  <si>
    <t>10-068-R-2-L</t>
  </si>
  <si>
    <t>ABORT SWITCH WITH BACKBOX</t>
  </si>
  <si>
    <t>FIKE</t>
  </si>
  <si>
    <t>20-1343</t>
  </si>
  <si>
    <t>ADDRESSABLE MANUAL RELEASE STATION</t>
  </si>
  <si>
    <t>10-1639</t>
  </si>
  <si>
    <t>3.2</t>
  </si>
  <si>
    <t>3.2.1</t>
  </si>
  <si>
    <t>ADDRESSABLE MINI MONITOR MODULE WITH BUILT IN ISOLATOR (EM-1MMI), MODEL: 55-050 - FIKE WITH BACKBOX</t>
  </si>
  <si>
    <t>55-050</t>
  </si>
  <si>
    <t>ADDRESSABLE SQUARE MONITOR MODULE 4" WITH ISOLATOR (EM-1SMI), MODEL: 55-046 - FIKE WITH BACKBOX</t>
  </si>
  <si>
    <t>55-046</t>
  </si>
  <si>
    <t>SUPERVISED CONTROL MODULE WITH BUILT IN ISOLATOR (EM-1SMI), MODEL: 55-047 - FIKE WITH BACKBOX</t>
  </si>
  <si>
    <t>55-047</t>
  </si>
  <si>
    <t>RELEASING CONTROL MODULE WITH ISOLATOR (EM-1RMI), MODEL.# 55-053 - FIKE WITH BACKBOX</t>
  </si>
  <si>
    <t>55-053</t>
  </si>
  <si>
    <t>POWER SUPPLY UNIT, 24V DC ,10 Amps, W / battery</t>
  </si>
  <si>
    <t xml:space="preserve">10-2829-1-0-01-0-1-01 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</si>
  <si>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</si>
  <si>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</si>
  <si>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</si>
  <si>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</si>
  <si>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</si>
  <si>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</si>
  <si>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</si>
  <si>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</si>
  <si>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</si>
  <si>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</si>
  <si>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</si>
  <si>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</si>
  <si>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</si>
  <si>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</si>
  <si>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</si>
  <si>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</si>
  <si>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</si>
  <si>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</si>
  <si>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</si>
  <si>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4.1</t>
  </si>
  <si>
    <t>4.1.1</t>
  </si>
  <si>
    <t>369 L HFC-227EA CYLINDER ASSECMBLY COMPLETE WITH: CYLINDER, HEAD VALVE WITH PRESSURE GAUGE, PRESSURE SUPERVISORY SWITCH, CYLINDER LABEL, CYLINDER MOUNTING STRAP, TOP PLUG</t>
  </si>
  <si>
    <t>SD-369HFC-02</t>
  </si>
  <si>
    <t>3 INCH (80MM) OUTLET ADAPTOR USED TO 369*L CYLINDER VALVE OUTLET</t>
  </si>
  <si>
    <t>SD-VOA0080</t>
  </si>
  <si>
    <t>DISCHARGE HOSE 3" (80 MM) WITH CHECK VALVE WITH FEMALE SWIVEL FITTINGS</t>
  </si>
  <si>
    <t>SD-DHCV0080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</si>
  <si>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</si>
  <si>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</si>
  <si>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</si>
  <si>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</si>
  <si>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</si>
  <si>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</si>
  <si>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</si>
  <si>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</si>
  <si>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</si>
  <si>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</si>
  <si>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</si>
  <si>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</si>
  <si>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</si>
  <si>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</si>
  <si>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</si>
  <si>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</si>
  <si>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</si>
  <si>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</si>
  <si>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</si>
  <si>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</si>
  <si>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SHIELD FM200 FIRE EXTINGUISHING SYSTEM, TOTAL FLOODING - ELECTRICAL ROOM @ 2ND BASEMENT</t>
  </si>
  <si>
    <t>SHIELD FM200 FIRE EXTINGUISHING SYSTEM, TOTAL FLOODING - ELECTRICAL ROOM @ 3RD BASEMENT</t>
  </si>
  <si>
    <t>SHIELD FM200 FIRE EXTINGUISHING SYSTEM, TOTAL FLOODING - ARCHIVE ROOM @ 5TH BASEMENT</t>
  </si>
  <si>
    <t>SHIELD FM200 FIRE EXTINGUISHING SYSTEM, TOTAL FLOODING - ARCHIVE ROOM @ 6TH BASEMENT</t>
  </si>
  <si>
    <t>CO2 FIRE SUPPRESSION SYSTEM - GENERATOR ROOM @ 2ND BASEMENT</t>
  </si>
  <si>
    <t>5.1</t>
  </si>
  <si>
    <t>5.1.1</t>
  </si>
  <si>
    <t>NAFFCO</t>
  </si>
  <si>
    <t>B04420065-NF</t>
  </si>
  <si>
    <t>NCS45S</t>
  </si>
  <si>
    <t>NCS45M</t>
  </si>
  <si>
    <t>B04420066NF</t>
  </si>
  <si>
    <t>NHC18</t>
  </si>
  <si>
    <t>B04600008-NF</t>
  </si>
  <si>
    <t>B06920213</t>
  </si>
  <si>
    <t>B06920212</t>
  </si>
  <si>
    <t>029510006</t>
  </si>
  <si>
    <t>NFCO2-267-SRM5</t>
  </si>
  <si>
    <t>NFCO2-RA02-050F</t>
  </si>
  <si>
    <t>DISCHARGE NOZZZLE</t>
  </si>
  <si>
    <t>028250050</t>
  </si>
  <si>
    <t>029730039</t>
  </si>
  <si>
    <t>029730040-NF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</si>
  <si>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</si>
  <si>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</si>
  <si>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</si>
  <si>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</si>
  <si>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</si>
  <si>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</si>
  <si>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</si>
  <si>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</si>
  <si>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</si>
  <si>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</si>
  <si>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</si>
  <si>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</si>
  <si>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</si>
  <si>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</si>
  <si>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5.2</t>
  </si>
  <si>
    <t>5.2.1</t>
  </si>
  <si>
    <t>S-C2013</t>
  </si>
  <si>
    <t>CONVENTIONAL HEAT DETECTOR, 135F, UL LISTED, MODEL: S-C2013 - SHIELD</t>
  </si>
  <si>
    <t>WARNING SIGN (3 NOS. PER SET)</t>
  </si>
  <si>
    <t>5.2.2</t>
  </si>
  <si>
    <t>5.2.3</t>
  </si>
  <si>
    <t>5.2.4</t>
  </si>
  <si>
    <t>5.2.5</t>
  </si>
  <si>
    <t>5.2.6</t>
  </si>
  <si>
    <t>CO2 SYSTEM MASTER CYLINDER ASSEMBLY 45 KG. WITH 24V DCSOLENOID OPERATED HEAD VALVE B04390031-NF, UL LISTED, MODEL: NCS45M-1 - NAFFCO, U.A.E.</t>
  </si>
  <si>
    <t>CO2 SYSTEM SLAVE CYLINDER ASSEMBLY 45 KG. WITH DIFFERENTIAL PRESSURE HEAD VALVE B04800121-NF, UL LISTED, MODEL: NCS45S - NAFFCO, U.A.E.</t>
  </si>
  <si>
    <t>MANUAL / PNEUMATIC RELEASE DEVICE, WP 300 BAR, INLET THREADED TO M42 X 1.5, PNEUMATIC LINE CONNECTION G 1/8", P/N.# B04420065-NF FOR UL LISTED FIRE SUPPRESSION SYSTEM</t>
  </si>
  <si>
    <t>PNEUMATIC RELEASE DEVICE, WP 300 BAR, INLET THREADED TO M42 X 1.5, PNEUMATIC LINE CONNECTION G 1/8", P/N.# B04420066NF FOR UL LISTED FIRE SUPPRESSION SYSTEM</t>
  </si>
  <si>
    <t>DISCHARGE HOSE, SYNTHETIC RUBBER OIL RESISTANT, DN16, WP 350 BAR, B/P1400 BAR, INLET FEMALE THREAD TO W 21.8 X 1/14" TO DIN 477 &amp; OUTLET FEMALE THREAD TO G 3/4", 520MM LENGTH, TEMP RANGE -40 DEG C TO +100 DEG.C, P/N.# NHC18 - NAFFCO</t>
  </si>
  <si>
    <t>MANIFOLD CHECK VALVE, BRASS, W/P 300 BAR AT 20 DEG.C, MAX.W/P: 360 BAR, HOSE CONNECTION THREAD G3/4", MANIFOLD CONNECTION THREAD R1" DN12, P/N.# B04600008-NF FOR UL LISTED FIRE SUPPRESSION SYSTEM</t>
  </si>
  <si>
    <t>PILOT HOSE, SYNTHETIC RUBBER OIL RESISTANT W/STRAIGHT FITTINGS M12 X 1.5 FEMALE THREAD IN BOTH ENDS, 500MM LONG, W/P 400 BAR, B/P 1600 BAR, TEMP RANGE: -40 C. TO 100 C, P/N.# B06920213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</si>
  <si>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</si>
  <si>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CONNECTING ADAPTOR, M12 X 1.5 MALE THREADED &amp; G 1/8" MALE THREADED, P/N.# 029510006 FOR UL LISTED FIRE SUPPRESSION SYSTEM</t>
  </si>
  <si>
    <t>MANIFOLD FOR 5 CYLINDER NAFFCO 45 KG CO2 UL SYSTEM, 267MM DIA CYLINDER, RED COLOR, P/N.# NFCO2-267-SRM5 - NAFFCO</t>
  </si>
  <si>
    <t>RACK ASSEMBLY FOR 10 CYLINDERS, DOUBLE ROW, FLOOR MOUNTING TYPE, CYLINDER DIA: 267MM, CAPACITY: 45 KG, MODEL: NFCO2-RA02-050F FOR UL LISTED CO2 EXTINGUISHING SYSTEM - NAFFCO</t>
  </si>
  <si>
    <t>PRESSURE &amp; FLOW DETECTOR SWITCH, P/N.# 028250050 FOR NAFFCOINERT UL CLEAN AGENT FIRE SUPPRESSION SYSTEM</t>
  </si>
  <si>
    <t>CO2 HEADER SAFETY RELIEF VALVE, P/N.# 029730039</t>
  </si>
  <si>
    <t>BLEED VALVE, P/N.# 029730040-NF FOR UL LISTED FIRE SUPPRESSION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</si>
</sst>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Gadug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9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vertical="center" wrapText="1"/>
    </xf>
    <xf numFmtId="0" fontId="6" fillId="3" borderId="0" xfId="0" applyFont="1" applyFill="1"/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164" fontId="6" fillId="4" borderId="2" xfId="0" applyNumberFormat="1" applyFont="1" applyFill="1" applyBorder="1" applyAlignment="1">
      <alignment vertical="center" wrapText="1"/>
    </xf>
    <xf numFmtId="0" fontId="6" fillId="4" borderId="0" xfId="0" applyFont="1" applyFill="1"/>
    <xf numFmtId="0" fontId="6" fillId="0" borderId="1" xfId="0" quotePrefix="1" applyFont="1" applyBorder="1" applyAlignment="1">
      <alignment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topLeftCell="A89" zoomScaleNormal="100" workbookViewId="0">
      <selection activeCell="K96" sqref="K96"/>
    </sheetView>
  </sheetViews>
  <sheetFormatPr defaultRowHeight="24.95" customHeight="1"/>
  <cols>
    <col min="1" max="1" width="5.42578125" style="14" bestFit="1" customWidth="1"/>
    <col min="2" max="2" width="12" style="15" bestFit="1" customWidth="1"/>
    <col min="3" max="3" width="57.42578125" style="15" customWidth="1"/>
    <col min="4" max="4" width="13" style="16" customWidth="1"/>
    <col min="5" max="5" width="14.140625" style="16" bestFit="1" customWidth="1"/>
    <col min="6" max="6" width="5.140625" style="17" bestFit="1" customWidth="1"/>
    <col min="7" max="7" width="7.42578125" style="18" bestFit="1" customWidth="1"/>
    <col min="8" max="8" width="11.140625" style="18" bestFit="1" customWidth="1"/>
    <col min="9" max="9" width="7.85546875" style="18" bestFit="1" customWidth="1"/>
    <col min="10" max="10" width="6.42578125" style="18" bestFit="1" customWidth="1"/>
    <col min="11" max="11" width="9.42578125" style="18" bestFit="1" customWidth="1"/>
    <col min="12" max="12" width="9.28515625" style="18" bestFit="1" customWidth="1"/>
    <col min="13" max="13" width="7.5703125" style="15" bestFit="1" customWidth="1"/>
    <col min="14" max="14" width="4.7109375" style="15" bestFit="1" customWidth="1"/>
    <col min="15" max="15" width="11.85546875" style="15" bestFit="1" customWidth="1"/>
    <col min="16" max="16" width="12.28515625" style="15" bestFit="1" customWidth="1"/>
    <col min="17" max="17" width="10.85546875" style="19" bestFit="1" customWidth="1"/>
    <col min="18" max="16384" width="9.140625" style="15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23" customFormat="1" ht="24.95" customHeight="1">
      <c r="A2" s="20" t="s">
        <v>15</v>
      </c>
      <c r="B2" s="21"/>
      <c r="C2" s="21" t="s">
        <v>162</v>
      </c>
      <c r="D2" s="21"/>
      <c r="E2" s="21"/>
      <c r="F2" s="21"/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1" t="b">
        <v>0</v>
      </c>
      <c r="N2" s="21"/>
      <c r="O2" s="21"/>
      <c r="P2" s="13">
        <v>0</v>
      </c>
      <c r="Q2" s="13" t="s">
        <v>16</v>
      </c>
    </row>
    <row r="3" spans="1:17" s="27" customFormat="1" ht="24.95" customHeight="1">
      <c r="A3" s="24" t="s">
        <v>43</v>
      </c>
      <c r="B3" s="25"/>
      <c r="C3" s="25" t="s">
        <v>44</v>
      </c>
      <c r="D3" s="25"/>
      <c r="E3" s="25"/>
      <c r="F3" s="25"/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5" t="b">
        <v>0</v>
      </c>
      <c r="N3" s="25"/>
      <c r="O3" s="25"/>
      <c r="P3" s="13">
        <v>0</v>
      </c>
      <c r="Q3" s="13" t="s">
        <v>16</v>
      </c>
    </row>
    <row r="4" spans="1:17" s="7" customFormat="1" ht="36">
      <c r="A4" s="1" t="s">
        <v>47</v>
      </c>
      <c r="B4" s="8"/>
      <c r="C4" s="9" t="s">
        <v>24</v>
      </c>
      <c r="D4" s="9" t="s">
        <v>25</v>
      </c>
      <c r="E4" s="9" t="s">
        <v>26</v>
      </c>
      <c r="F4" s="10" t="s">
        <v>27</v>
      </c>
      <c r="G4" s="11">
        <v>1</v>
      </c>
      <c r="H4" s="11">
        <f>I4*3.67</f>
        <v>5600.0163000000002</v>
      </c>
      <c r="I4" s="11">
        <v>1525.89</v>
      </c>
      <c r="J4" s="11">
        <v>0</v>
      </c>
      <c r="K4" s="11">
        <f>G4*I4</f>
        <v>1525.89</v>
      </c>
      <c r="L4" s="11">
        <v>0</v>
      </c>
      <c r="M4" s="12" t="b">
        <v>0</v>
      </c>
      <c r="N4" s="12"/>
      <c r="O4" s="12"/>
      <c r="P4" s="13">
        <v>0</v>
      </c>
      <c r="Q4" s="13" t="s">
        <v>16</v>
      </c>
    </row>
    <row r="5" spans="1:17" s="7" customFormat="1" ht="24.95" customHeight="1">
      <c r="A5" s="1" t="s">
        <v>48</v>
      </c>
      <c r="B5" s="8"/>
      <c r="C5" s="9" t="s">
        <v>28</v>
      </c>
      <c r="D5" s="9" t="s">
        <v>25</v>
      </c>
      <c r="E5" s="9" t="s">
        <v>29</v>
      </c>
      <c r="F5" s="10" t="s">
        <v>30</v>
      </c>
      <c r="G5" s="11">
        <v>79</v>
      </c>
      <c r="H5" s="11">
        <f>I5*3.67</f>
        <v>73.400000000000006</v>
      </c>
      <c r="I5" s="11">
        <v>20</v>
      </c>
      <c r="J5" s="11">
        <v>0</v>
      </c>
      <c r="K5" s="11">
        <f t="shared" ref="K5:K6" si="0">G5*I5</f>
        <v>1580</v>
      </c>
      <c r="L5" s="11">
        <v>0</v>
      </c>
      <c r="M5" s="12" t="b">
        <v>0</v>
      </c>
      <c r="N5" s="12"/>
      <c r="O5" s="12"/>
      <c r="P5" s="13">
        <v>0</v>
      </c>
      <c r="Q5" s="13" t="s">
        <v>16</v>
      </c>
    </row>
    <row r="6" spans="1:17" s="7" customFormat="1" ht="24.95" customHeight="1">
      <c r="A6" s="1" t="s">
        <v>49</v>
      </c>
      <c r="B6" s="8"/>
      <c r="C6" s="9" t="s">
        <v>31</v>
      </c>
      <c r="D6" s="9" t="s">
        <v>25</v>
      </c>
      <c r="E6" s="9" t="s">
        <v>32</v>
      </c>
      <c r="F6" s="10" t="s">
        <v>33</v>
      </c>
      <c r="G6" s="11">
        <v>1</v>
      </c>
      <c r="H6" s="11">
        <f>I6*3.67</f>
        <v>1689.9983</v>
      </c>
      <c r="I6" s="11">
        <v>460.49</v>
      </c>
      <c r="J6" s="11">
        <v>0</v>
      </c>
      <c r="K6" s="11">
        <f t="shared" si="0"/>
        <v>460.49</v>
      </c>
      <c r="L6" s="11">
        <v>0</v>
      </c>
      <c r="M6" s="12" t="b">
        <v>0</v>
      </c>
      <c r="N6" s="12"/>
      <c r="O6" s="12"/>
      <c r="P6" s="13">
        <v>0</v>
      </c>
      <c r="Q6" s="13" t="s">
        <v>16</v>
      </c>
    </row>
    <row r="7" spans="1:17" s="7" customFormat="1" ht="24.95" customHeight="1">
      <c r="A7" s="1" t="s">
        <v>50</v>
      </c>
      <c r="B7" s="8"/>
      <c r="C7" s="9" t="s">
        <v>34</v>
      </c>
      <c r="D7" s="9" t="s">
        <v>25</v>
      </c>
      <c r="E7" s="9" t="s">
        <v>35</v>
      </c>
      <c r="F7" s="10" t="s">
        <v>33</v>
      </c>
      <c r="G7" s="11">
        <v>1</v>
      </c>
      <c r="H7" s="11">
        <f>I7*3.67</f>
        <v>200.01499999999999</v>
      </c>
      <c r="I7" s="11">
        <v>54.5</v>
      </c>
      <c r="J7" s="11">
        <v>0</v>
      </c>
      <c r="K7" s="11">
        <f t="shared" ref="K7" si="1">G7*I7</f>
        <v>54.5</v>
      </c>
      <c r="L7" s="11">
        <v>0</v>
      </c>
      <c r="M7" s="12" t="b">
        <v>0</v>
      </c>
      <c r="N7" s="12"/>
      <c r="O7" s="12"/>
      <c r="P7" s="13">
        <v>0</v>
      </c>
      <c r="Q7" s="13" t="s">
        <v>16</v>
      </c>
    </row>
    <row r="8" spans="1:17" s="7" customFormat="1" ht="24.95" customHeight="1">
      <c r="A8" s="1" t="s">
        <v>51</v>
      </c>
      <c r="B8" s="8"/>
      <c r="C8" s="9" t="s">
        <v>36</v>
      </c>
      <c r="D8" s="9" t="s">
        <v>25</v>
      </c>
      <c r="E8" s="9" t="s">
        <v>37</v>
      </c>
      <c r="F8" s="10" t="s">
        <v>33</v>
      </c>
      <c r="G8" s="11">
        <v>1</v>
      </c>
      <c r="H8" s="11">
        <f>I8*3.67</f>
        <v>300.94</v>
      </c>
      <c r="I8" s="11">
        <v>82</v>
      </c>
      <c r="J8" s="11">
        <v>0</v>
      </c>
      <c r="K8" s="11">
        <f t="shared" ref="K8" si="2">G8*I8</f>
        <v>82</v>
      </c>
      <c r="L8" s="11">
        <v>0</v>
      </c>
      <c r="M8" s="12" t="b">
        <v>0</v>
      </c>
      <c r="N8" s="12"/>
      <c r="O8" s="12"/>
      <c r="P8" s="13">
        <v>0</v>
      </c>
      <c r="Q8" s="13" t="s">
        <v>16</v>
      </c>
    </row>
    <row r="9" spans="1:17" s="7" customFormat="1" ht="24.95" customHeight="1">
      <c r="A9" s="1" t="s">
        <v>52</v>
      </c>
      <c r="B9" s="8"/>
      <c r="C9" s="9" t="s">
        <v>38</v>
      </c>
      <c r="D9" s="9" t="s">
        <v>25</v>
      </c>
      <c r="E9" s="9" t="s">
        <v>39</v>
      </c>
      <c r="F9" s="10" t="s">
        <v>33</v>
      </c>
      <c r="G9" s="11">
        <v>1</v>
      </c>
      <c r="H9" s="11">
        <f>I9*3.67</f>
        <v>479.99929999999995</v>
      </c>
      <c r="I9" s="11">
        <v>130.79</v>
      </c>
      <c r="J9" s="11">
        <v>0</v>
      </c>
      <c r="K9" s="11">
        <f t="shared" ref="K9:K13" si="3">G9*I9</f>
        <v>130.79</v>
      </c>
      <c r="L9" s="11">
        <v>0</v>
      </c>
      <c r="M9" s="12" t="b">
        <v>0</v>
      </c>
      <c r="N9" s="12"/>
      <c r="O9" s="12"/>
      <c r="P9" s="13">
        <v>0</v>
      </c>
      <c r="Q9" s="13" t="s">
        <v>16</v>
      </c>
    </row>
    <row r="10" spans="1:17" s="7" customFormat="1" ht="24.95" customHeight="1">
      <c r="A10" s="1" t="s">
        <v>53</v>
      </c>
      <c r="B10" s="8"/>
      <c r="C10" s="9" t="s">
        <v>40</v>
      </c>
      <c r="D10" s="9" t="s">
        <v>25</v>
      </c>
      <c r="E10" s="9" t="s">
        <v>41</v>
      </c>
      <c r="F10" s="10" t="s">
        <v>33</v>
      </c>
      <c r="G10" s="11">
        <v>1</v>
      </c>
      <c r="H10" s="11">
        <f>I10*3.67</f>
        <v>290.99430000000001</v>
      </c>
      <c r="I10" s="11">
        <v>79.290000000000006</v>
      </c>
      <c r="J10" s="11">
        <v>0</v>
      </c>
      <c r="K10" s="11">
        <f t="shared" si="3"/>
        <v>79.290000000000006</v>
      </c>
      <c r="L10" s="11">
        <v>0</v>
      </c>
      <c r="M10" s="12" t="b">
        <v>0</v>
      </c>
      <c r="N10" s="12"/>
      <c r="O10" s="12"/>
      <c r="P10" s="13">
        <v>0</v>
      </c>
      <c r="Q10" s="13" t="s">
        <v>16</v>
      </c>
    </row>
    <row r="11" spans="1:17" s="7" customFormat="1" ht="24.95" customHeight="1">
      <c r="A11" s="1" t="s">
        <v>54</v>
      </c>
      <c r="B11" s="8"/>
      <c r="C11" s="9" t="s">
        <v>42</v>
      </c>
      <c r="D11" s="9" t="s">
        <v>25</v>
      </c>
      <c r="E11" s="9"/>
      <c r="F11" s="10" t="s">
        <v>27</v>
      </c>
      <c r="G11" s="11">
        <v>3</v>
      </c>
      <c r="H11" s="11">
        <f>I11*3.67</f>
        <v>300.94</v>
      </c>
      <c r="I11" s="11">
        <v>82</v>
      </c>
      <c r="J11" s="11">
        <v>0</v>
      </c>
      <c r="K11" s="11">
        <f t="shared" si="3"/>
        <v>246</v>
      </c>
      <c r="L11" s="11">
        <v>0</v>
      </c>
      <c r="M11" s="12" t="b">
        <v>0</v>
      </c>
      <c r="N11" s="12"/>
      <c r="O11" s="12"/>
      <c r="P11" s="13">
        <v>0</v>
      </c>
      <c r="Q11" s="13" t="s">
        <v>16</v>
      </c>
    </row>
    <row r="12" spans="1:17" s="27" customFormat="1" ht="24.95" customHeight="1">
      <c r="A12" s="24" t="s">
        <v>45</v>
      </c>
      <c r="B12" s="25"/>
      <c r="C12" s="25" t="s">
        <v>46</v>
      </c>
      <c r="D12" s="25"/>
      <c r="E12" s="25"/>
      <c r="F12" s="25"/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5" t="b">
        <v>0</v>
      </c>
      <c r="N12" s="25"/>
      <c r="O12" s="25"/>
      <c r="P12" s="13">
        <v>0</v>
      </c>
      <c r="Q12" s="13" t="s">
        <v>16</v>
      </c>
    </row>
    <row r="13" spans="1:17" s="7" customFormat="1" ht="36">
      <c r="A13" s="1" t="s">
        <v>55</v>
      </c>
      <c r="B13" s="8"/>
      <c r="C13" s="9" t="s">
        <v>56</v>
      </c>
      <c r="D13" s="9" t="s">
        <v>25</v>
      </c>
      <c r="E13" s="9" t="s">
        <v>57</v>
      </c>
      <c r="F13" s="10" t="s">
        <v>33</v>
      </c>
      <c r="G13" s="11">
        <v>1</v>
      </c>
      <c r="H13" s="11">
        <v>3500</v>
      </c>
      <c r="I13" s="11">
        <f t="shared" ref="I13:I18" si="4">ROUNDUP((H13/3.67),0)</f>
        <v>954</v>
      </c>
      <c r="J13" s="11">
        <v>0</v>
      </c>
      <c r="K13" s="11">
        <f t="shared" si="3"/>
        <v>954</v>
      </c>
      <c r="L13" s="11">
        <v>0</v>
      </c>
      <c r="M13" s="12" t="b">
        <v>0</v>
      </c>
      <c r="N13" s="12"/>
      <c r="O13" s="12"/>
      <c r="P13" s="13">
        <v>0</v>
      </c>
      <c r="Q13" s="13" t="s">
        <v>16</v>
      </c>
    </row>
    <row r="14" spans="1:17" s="7" customFormat="1" ht="24.95" customHeight="1">
      <c r="A14" s="1" t="s">
        <v>68</v>
      </c>
      <c r="B14" s="8">
        <v>13001838211</v>
      </c>
      <c r="C14" s="9" t="s">
        <v>59</v>
      </c>
      <c r="D14" s="9" t="s">
        <v>25</v>
      </c>
      <c r="E14" s="9" t="s">
        <v>58</v>
      </c>
      <c r="F14" s="10" t="s">
        <v>33</v>
      </c>
      <c r="G14" s="11">
        <v>2</v>
      </c>
      <c r="H14" s="11">
        <v>47</v>
      </c>
      <c r="I14" s="11">
        <f t="shared" si="4"/>
        <v>13</v>
      </c>
      <c r="J14" s="11">
        <v>0</v>
      </c>
      <c r="K14" s="11">
        <f t="shared" ref="K14:K17" si="5">G14*I14</f>
        <v>26</v>
      </c>
      <c r="L14" s="11">
        <v>0</v>
      </c>
      <c r="M14" s="12" t="b">
        <v>0</v>
      </c>
      <c r="N14" s="12"/>
      <c r="O14" s="12"/>
      <c r="P14" s="13">
        <v>0</v>
      </c>
      <c r="Q14" s="13" t="s">
        <v>16</v>
      </c>
    </row>
    <row r="15" spans="1:17" s="7" customFormat="1" ht="24.95" customHeight="1">
      <c r="A15" s="1" t="s">
        <v>69</v>
      </c>
      <c r="B15" s="8"/>
      <c r="C15" s="9" t="s">
        <v>60</v>
      </c>
      <c r="D15" s="9" t="s">
        <v>25</v>
      </c>
      <c r="E15" s="9" t="s">
        <v>61</v>
      </c>
      <c r="F15" s="10" t="s">
        <v>33</v>
      </c>
      <c r="G15" s="11">
        <v>1</v>
      </c>
      <c r="H15" s="11">
        <v>275</v>
      </c>
      <c r="I15" s="11">
        <f t="shared" si="4"/>
        <v>75</v>
      </c>
      <c r="J15" s="11">
        <v>0</v>
      </c>
      <c r="K15" s="11">
        <f t="shared" si="5"/>
        <v>75</v>
      </c>
      <c r="L15" s="11">
        <v>0</v>
      </c>
      <c r="M15" s="12" t="b">
        <v>0</v>
      </c>
      <c r="N15" s="12"/>
      <c r="O15" s="12"/>
      <c r="P15" s="13">
        <v>0</v>
      </c>
      <c r="Q15" s="13" t="s">
        <v>16</v>
      </c>
    </row>
    <row r="16" spans="1:17" s="7" customFormat="1" ht="24.95" customHeight="1">
      <c r="A16" s="1" t="s">
        <v>70</v>
      </c>
      <c r="B16" s="8"/>
      <c r="C16" s="9" t="s">
        <v>62</v>
      </c>
      <c r="D16" s="9" t="s">
        <v>25</v>
      </c>
      <c r="E16" s="9" t="s">
        <v>63</v>
      </c>
      <c r="F16" s="10" t="s">
        <v>33</v>
      </c>
      <c r="G16" s="11">
        <v>1</v>
      </c>
      <c r="H16" s="11">
        <v>85</v>
      </c>
      <c r="I16" s="11">
        <f t="shared" si="4"/>
        <v>24</v>
      </c>
      <c r="J16" s="11">
        <v>0</v>
      </c>
      <c r="K16" s="11">
        <f t="shared" si="5"/>
        <v>24</v>
      </c>
      <c r="L16" s="11">
        <v>0</v>
      </c>
      <c r="M16" s="12" t="b">
        <v>0</v>
      </c>
      <c r="N16" s="12"/>
      <c r="O16" s="12"/>
      <c r="P16" s="13">
        <v>0</v>
      </c>
      <c r="Q16" s="13" t="s">
        <v>16</v>
      </c>
    </row>
    <row r="17" spans="1:17" s="7" customFormat="1" ht="24.95" customHeight="1">
      <c r="A17" s="1" t="s">
        <v>71</v>
      </c>
      <c r="B17" s="8"/>
      <c r="C17" s="9" t="s">
        <v>64</v>
      </c>
      <c r="D17" s="9" t="s">
        <v>25</v>
      </c>
      <c r="E17" s="9" t="s">
        <v>65</v>
      </c>
      <c r="F17" s="10" t="s">
        <v>33</v>
      </c>
      <c r="G17" s="11">
        <v>1</v>
      </c>
      <c r="H17" s="11">
        <v>150</v>
      </c>
      <c r="I17" s="11">
        <f t="shared" si="4"/>
        <v>41</v>
      </c>
      <c r="J17" s="11">
        <v>0</v>
      </c>
      <c r="K17" s="11">
        <f t="shared" si="5"/>
        <v>41</v>
      </c>
      <c r="L17" s="11">
        <v>0</v>
      </c>
      <c r="M17" s="12" t="b">
        <v>0</v>
      </c>
      <c r="N17" s="12"/>
      <c r="O17" s="12"/>
      <c r="P17" s="13">
        <v>0</v>
      </c>
      <c r="Q17" s="13" t="s">
        <v>16</v>
      </c>
    </row>
    <row r="18" spans="1:17" s="7" customFormat="1" ht="24.95" customHeight="1">
      <c r="A18" s="1" t="s">
        <v>72</v>
      </c>
      <c r="B18" s="8"/>
      <c r="C18" s="9" t="s">
        <v>66</v>
      </c>
      <c r="D18" s="9" t="s">
        <v>25</v>
      </c>
      <c r="E18" s="9" t="s">
        <v>67</v>
      </c>
      <c r="F18" s="10" t="s">
        <v>33</v>
      </c>
      <c r="G18" s="11">
        <v>1</v>
      </c>
      <c r="H18" s="11">
        <v>125</v>
      </c>
      <c r="I18" s="11">
        <f t="shared" si="4"/>
        <v>35</v>
      </c>
      <c r="J18" s="11">
        <v>0</v>
      </c>
      <c r="K18" s="11">
        <f t="shared" ref="K18" si="6">G18*I18</f>
        <v>35</v>
      </c>
      <c r="L18" s="11">
        <v>0</v>
      </c>
      <c r="M18" s="12" t="b">
        <v>0</v>
      </c>
      <c r="N18" s="12"/>
      <c r="O18" s="12"/>
      <c r="P18" s="13">
        <v>0</v>
      </c>
      <c r="Q18" s="13" t="s">
        <v>16</v>
      </c>
    </row>
    <row r="19" spans="1:17" s="23" customFormat="1" ht="24.95" customHeight="1">
      <c r="A19" s="20" t="s">
        <v>20</v>
      </c>
      <c r="B19" s="21"/>
      <c r="C19" s="21" t="s">
        <v>163</v>
      </c>
      <c r="D19" s="21"/>
      <c r="E19" s="21"/>
      <c r="F19" s="21"/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1" t="b">
        <v>0</v>
      </c>
      <c r="N19" s="21"/>
      <c r="O19" s="21"/>
      <c r="P19" s="13">
        <v>0</v>
      </c>
      <c r="Q19" s="13" t="s">
        <v>16</v>
      </c>
    </row>
    <row r="20" spans="1:17" s="27" customFormat="1" ht="24.95" customHeight="1">
      <c r="A20" s="24" t="s">
        <v>73</v>
      </c>
      <c r="B20" s="25"/>
      <c r="C20" s="25" t="s">
        <v>44</v>
      </c>
      <c r="D20" s="25"/>
      <c r="E20" s="25"/>
      <c r="F20" s="25"/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5" t="b">
        <v>0</v>
      </c>
      <c r="N20" s="25"/>
      <c r="O20" s="25"/>
      <c r="P20" s="13">
        <v>0</v>
      </c>
      <c r="Q20" s="13" t="s">
        <v>16</v>
      </c>
    </row>
    <row r="21" spans="1:17" s="7" customFormat="1" ht="36">
      <c r="A21" s="1" t="s">
        <v>74</v>
      </c>
      <c r="B21" s="8"/>
      <c r="C21" s="9" t="s">
        <v>75</v>
      </c>
      <c r="D21" s="9" t="s">
        <v>25</v>
      </c>
      <c r="E21" s="9" t="s">
        <v>76</v>
      </c>
      <c r="F21" s="10" t="s">
        <v>27</v>
      </c>
      <c r="G21" s="11">
        <v>1</v>
      </c>
      <c r="H21" s="11">
        <f>I21*3.67</f>
        <v>4730.0060999999996</v>
      </c>
      <c r="I21" s="11">
        <v>1288.83</v>
      </c>
      <c r="J21" s="11">
        <v>0</v>
      </c>
      <c r="K21" s="11">
        <f>G21*I21</f>
        <v>1288.83</v>
      </c>
      <c r="L21" s="11">
        <v>0</v>
      </c>
      <c r="M21" s="12" t="b">
        <v>0</v>
      </c>
      <c r="N21" s="12"/>
      <c r="O21" s="12"/>
      <c r="P21" s="13">
        <v>0</v>
      </c>
      <c r="Q21" s="13" t="s">
        <v>16</v>
      </c>
    </row>
    <row r="22" spans="1:17" s="7" customFormat="1" ht="24.95" customHeight="1">
      <c r="A22" s="1" t="s">
        <v>77</v>
      </c>
      <c r="B22" s="8"/>
      <c r="C22" s="9" t="s">
        <v>28</v>
      </c>
      <c r="D22" s="9" t="s">
        <v>25</v>
      </c>
      <c r="E22" s="9" t="s">
        <v>29</v>
      </c>
      <c r="F22" s="10" t="s">
        <v>30</v>
      </c>
      <c r="G22" s="11">
        <v>35</v>
      </c>
      <c r="H22" s="11">
        <f>I22*3.67</f>
        <v>73.400000000000006</v>
      </c>
      <c r="I22" s="11">
        <v>20</v>
      </c>
      <c r="J22" s="11">
        <v>0</v>
      </c>
      <c r="K22" s="11">
        <f t="shared" ref="K22:K28" si="7">G22*I22</f>
        <v>700</v>
      </c>
      <c r="L22" s="11">
        <v>0</v>
      </c>
      <c r="M22" s="12" t="b">
        <v>0</v>
      </c>
      <c r="N22" s="12"/>
      <c r="O22" s="12"/>
      <c r="P22" s="13">
        <v>0</v>
      </c>
      <c r="Q22" s="13" t="s">
        <v>16</v>
      </c>
    </row>
    <row r="23" spans="1:17" s="7" customFormat="1" ht="24.95" customHeight="1">
      <c r="A23" s="1" t="s">
        <v>78</v>
      </c>
      <c r="B23" s="8"/>
      <c r="C23" s="9" t="s">
        <v>31</v>
      </c>
      <c r="D23" s="9" t="s">
        <v>25</v>
      </c>
      <c r="E23" s="9" t="s">
        <v>32</v>
      </c>
      <c r="F23" s="10" t="s">
        <v>33</v>
      </c>
      <c r="G23" s="11">
        <v>1</v>
      </c>
      <c r="H23" s="11">
        <f>I23*3.67</f>
        <v>1689.9983</v>
      </c>
      <c r="I23" s="11">
        <v>460.49</v>
      </c>
      <c r="J23" s="11">
        <v>0</v>
      </c>
      <c r="K23" s="11">
        <f t="shared" si="7"/>
        <v>460.49</v>
      </c>
      <c r="L23" s="11">
        <v>0</v>
      </c>
      <c r="M23" s="12" t="b">
        <v>0</v>
      </c>
      <c r="N23" s="12"/>
      <c r="O23" s="12"/>
      <c r="P23" s="13">
        <v>0</v>
      </c>
      <c r="Q23" s="13" t="s">
        <v>16</v>
      </c>
    </row>
    <row r="24" spans="1:17" s="7" customFormat="1" ht="24.95" customHeight="1">
      <c r="A24" s="1" t="s">
        <v>79</v>
      </c>
      <c r="B24" s="8"/>
      <c r="C24" s="9" t="s">
        <v>34</v>
      </c>
      <c r="D24" s="9" t="s">
        <v>25</v>
      </c>
      <c r="E24" s="9" t="s">
        <v>35</v>
      </c>
      <c r="F24" s="10" t="s">
        <v>33</v>
      </c>
      <c r="G24" s="11">
        <v>1</v>
      </c>
      <c r="H24" s="11">
        <f>I24*3.67</f>
        <v>200.01499999999999</v>
      </c>
      <c r="I24" s="11">
        <v>54.5</v>
      </c>
      <c r="J24" s="11">
        <v>0</v>
      </c>
      <c r="K24" s="11">
        <f t="shared" si="7"/>
        <v>54.5</v>
      </c>
      <c r="L24" s="11">
        <v>0</v>
      </c>
      <c r="M24" s="12" t="b">
        <v>0</v>
      </c>
      <c r="N24" s="12"/>
      <c r="O24" s="12"/>
      <c r="P24" s="13">
        <v>0</v>
      </c>
      <c r="Q24" s="13" t="s">
        <v>16</v>
      </c>
    </row>
    <row r="25" spans="1:17" s="7" customFormat="1" ht="24.95" customHeight="1">
      <c r="A25" s="1" t="s">
        <v>80</v>
      </c>
      <c r="B25" s="8"/>
      <c r="C25" s="9" t="s">
        <v>36</v>
      </c>
      <c r="D25" s="9" t="s">
        <v>25</v>
      </c>
      <c r="E25" s="9" t="s">
        <v>37</v>
      </c>
      <c r="F25" s="10" t="s">
        <v>33</v>
      </c>
      <c r="G25" s="11">
        <v>1</v>
      </c>
      <c r="H25" s="11">
        <f>I25*3.67</f>
        <v>300.94</v>
      </c>
      <c r="I25" s="11">
        <v>82</v>
      </c>
      <c r="J25" s="11">
        <v>0</v>
      </c>
      <c r="K25" s="11">
        <f t="shared" si="7"/>
        <v>82</v>
      </c>
      <c r="L25" s="11">
        <v>0</v>
      </c>
      <c r="M25" s="12" t="b">
        <v>0</v>
      </c>
      <c r="N25" s="12"/>
      <c r="O25" s="12"/>
      <c r="P25" s="13">
        <v>0</v>
      </c>
      <c r="Q25" s="13" t="s">
        <v>16</v>
      </c>
    </row>
    <row r="26" spans="1:17" s="7" customFormat="1" ht="24.95" customHeight="1">
      <c r="A26" s="1" t="s">
        <v>81</v>
      </c>
      <c r="B26" s="8"/>
      <c r="C26" s="9" t="s">
        <v>38</v>
      </c>
      <c r="D26" s="9" t="s">
        <v>25</v>
      </c>
      <c r="E26" s="9" t="s">
        <v>39</v>
      </c>
      <c r="F26" s="10" t="s">
        <v>33</v>
      </c>
      <c r="G26" s="11">
        <v>1</v>
      </c>
      <c r="H26" s="11">
        <f>I26*3.67</f>
        <v>479.99929999999995</v>
      </c>
      <c r="I26" s="11">
        <v>130.79</v>
      </c>
      <c r="J26" s="11">
        <v>0</v>
      </c>
      <c r="K26" s="11">
        <f t="shared" si="7"/>
        <v>130.79</v>
      </c>
      <c r="L26" s="11">
        <v>0</v>
      </c>
      <c r="M26" s="12" t="b">
        <v>0</v>
      </c>
      <c r="N26" s="12"/>
      <c r="O26" s="12"/>
      <c r="P26" s="13">
        <v>0</v>
      </c>
      <c r="Q26" s="13" t="s">
        <v>16</v>
      </c>
    </row>
    <row r="27" spans="1:17" s="7" customFormat="1" ht="24.95" customHeight="1">
      <c r="A27" s="1" t="s">
        <v>82</v>
      </c>
      <c r="B27" s="8"/>
      <c r="C27" s="9" t="s">
        <v>40</v>
      </c>
      <c r="D27" s="9" t="s">
        <v>25</v>
      </c>
      <c r="E27" s="9" t="s">
        <v>41</v>
      </c>
      <c r="F27" s="10" t="s">
        <v>33</v>
      </c>
      <c r="G27" s="11">
        <v>1</v>
      </c>
      <c r="H27" s="11">
        <f>I27*3.67</f>
        <v>290.99430000000001</v>
      </c>
      <c r="I27" s="11">
        <v>79.290000000000006</v>
      </c>
      <c r="J27" s="11">
        <v>0</v>
      </c>
      <c r="K27" s="11">
        <f t="shared" si="7"/>
        <v>79.290000000000006</v>
      </c>
      <c r="L27" s="11">
        <v>0</v>
      </c>
      <c r="M27" s="12" t="b">
        <v>0</v>
      </c>
      <c r="N27" s="12"/>
      <c r="O27" s="12"/>
      <c r="P27" s="13">
        <v>0</v>
      </c>
      <c r="Q27" s="13" t="s">
        <v>16</v>
      </c>
    </row>
    <row r="28" spans="1:17" s="7" customFormat="1" ht="24.95" customHeight="1">
      <c r="A28" s="1" t="s">
        <v>83</v>
      </c>
      <c r="B28" s="8"/>
      <c r="C28" s="9" t="s">
        <v>42</v>
      </c>
      <c r="D28" s="9" t="s">
        <v>25</v>
      </c>
      <c r="E28" s="9"/>
      <c r="F28" s="10" t="s">
        <v>27</v>
      </c>
      <c r="G28" s="11">
        <v>1</v>
      </c>
      <c r="H28" s="11">
        <f>I28*3.67</f>
        <v>300.94</v>
      </c>
      <c r="I28" s="11">
        <v>82</v>
      </c>
      <c r="J28" s="11">
        <v>0</v>
      </c>
      <c r="K28" s="11">
        <f t="shared" si="7"/>
        <v>82</v>
      </c>
      <c r="L28" s="11">
        <v>0</v>
      </c>
      <c r="M28" s="12" t="b">
        <v>0</v>
      </c>
      <c r="N28" s="12"/>
      <c r="O28" s="12"/>
      <c r="P28" s="13">
        <v>0</v>
      </c>
      <c r="Q28" s="13" t="s">
        <v>16</v>
      </c>
    </row>
    <row r="29" spans="1:17" s="27" customFormat="1" ht="24.95" customHeight="1">
      <c r="A29" s="24" t="s">
        <v>84</v>
      </c>
      <c r="B29" s="25"/>
      <c r="C29" s="25" t="s">
        <v>46</v>
      </c>
      <c r="D29" s="25"/>
      <c r="E29" s="25"/>
      <c r="F29" s="25"/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5" t="b">
        <v>0</v>
      </c>
      <c r="N29" s="25"/>
      <c r="O29" s="25"/>
      <c r="P29" s="13">
        <v>0</v>
      </c>
      <c r="Q29" s="13" t="s">
        <v>16</v>
      </c>
    </row>
    <row r="30" spans="1:17" s="7" customFormat="1" ht="36">
      <c r="A30" s="1" t="s">
        <v>85</v>
      </c>
      <c r="B30" s="8"/>
      <c r="C30" s="9" t="s">
        <v>56</v>
      </c>
      <c r="D30" s="9" t="s">
        <v>25</v>
      </c>
      <c r="E30" s="9" t="s">
        <v>57</v>
      </c>
      <c r="F30" s="10" t="s">
        <v>33</v>
      </c>
      <c r="G30" s="11">
        <v>1</v>
      </c>
      <c r="H30" s="11">
        <v>3500</v>
      </c>
      <c r="I30" s="11">
        <f t="shared" ref="I30:I35" si="8">ROUNDUP((H30/3.67),0)</f>
        <v>954</v>
      </c>
      <c r="J30" s="11">
        <v>0</v>
      </c>
      <c r="K30" s="11">
        <f t="shared" ref="K30:K35" si="9">G30*I30</f>
        <v>954</v>
      </c>
      <c r="L30" s="11">
        <v>0</v>
      </c>
      <c r="M30" s="12" t="b">
        <v>0</v>
      </c>
      <c r="N30" s="12"/>
      <c r="O30" s="12"/>
      <c r="P30" s="13">
        <v>0</v>
      </c>
      <c r="Q30" s="13" t="s">
        <v>16</v>
      </c>
    </row>
    <row r="31" spans="1:17" s="7" customFormat="1" ht="24.95" customHeight="1">
      <c r="A31" s="1" t="s">
        <v>86</v>
      </c>
      <c r="B31" s="8">
        <v>13001838211</v>
      </c>
      <c r="C31" s="9" t="s">
        <v>59</v>
      </c>
      <c r="D31" s="9" t="s">
        <v>25</v>
      </c>
      <c r="E31" s="9" t="s">
        <v>58</v>
      </c>
      <c r="F31" s="10" t="s">
        <v>33</v>
      </c>
      <c r="G31" s="11">
        <v>2</v>
      </c>
      <c r="H31" s="11">
        <v>47</v>
      </c>
      <c r="I31" s="11">
        <f t="shared" si="8"/>
        <v>13</v>
      </c>
      <c r="J31" s="11">
        <v>0</v>
      </c>
      <c r="K31" s="11">
        <f t="shared" si="9"/>
        <v>26</v>
      </c>
      <c r="L31" s="11">
        <v>0</v>
      </c>
      <c r="M31" s="12" t="b">
        <v>0</v>
      </c>
      <c r="N31" s="12"/>
      <c r="O31" s="12"/>
      <c r="P31" s="13">
        <v>0</v>
      </c>
      <c r="Q31" s="13" t="s">
        <v>16</v>
      </c>
    </row>
    <row r="32" spans="1:17" s="7" customFormat="1" ht="24.95" customHeight="1">
      <c r="A32" s="1" t="s">
        <v>87</v>
      </c>
      <c r="B32" s="8"/>
      <c r="C32" s="9" t="s">
        <v>60</v>
      </c>
      <c r="D32" s="9" t="s">
        <v>25</v>
      </c>
      <c r="E32" s="9" t="s">
        <v>61</v>
      </c>
      <c r="F32" s="10" t="s">
        <v>33</v>
      </c>
      <c r="G32" s="11">
        <v>1</v>
      </c>
      <c r="H32" s="11">
        <v>275</v>
      </c>
      <c r="I32" s="11">
        <f t="shared" si="8"/>
        <v>75</v>
      </c>
      <c r="J32" s="11">
        <v>0</v>
      </c>
      <c r="K32" s="11">
        <f t="shared" si="9"/>
        <v>75</v>
      </c>
      <c r="L32" s="11">
        <v>0</v>
      </c>
      <c r="M32" s="12" t="b">
        <v>0</v>
      </c>
      <c r="N32" s="12"/>
      <c r="O32" s="12"/>
      <c r="P32" s="13">
        <v>0</v>
      </c>
      <c r="Q32" s="13" t="s">
        <v>16</v>
      </c>
    </row>
    <row r="33" spans="1:17" s="7" customFormat="1" ht="24.95" customHeight="1">
      <c r="A33" s="1" t="s">
        <v>88</v>
      </c>
      <c r="B33" s="8"/>
      <c r="C33" s="9" t="s">
        <v>62</v>
      </c>
      <c r="D33" s="9" t="s">
        <v>25</v>
      </c>
      <c r="E33" s="9" t="s">
        <v>63</v>
      </c>
      <c r="F33" s="10" t="s">
        <v>33</v>
      </c>
      <c r="G33" s="11">
        <v>1</v>
      </c>
      <c r="H33" s="11">
        <v>85</v>
      </c>
      <c r="I33" s="11">
        <f t="shared" si="8"/>
        <v>24</v>
      </c>
      <c r="J33" s="11">
        <v>0</v>
      </c>
      <c r="K33" s="11">
        <f t="shared" si="9"/>
        <v>24</v>
      </c>
      <c r="L33" s="11">
        <v>0</v>
      </c>
      <c r="M33" s="12" t="b">
        <v>0</v>
      </c>
      <c r="N33" s="12"/>
      <c r="O33" s="12"/>
      <c r="P33" s="13">
        <v>0</v>
      </c>
      <c r="Q33" s="13" t="s">
        <v>16</v>
      </c>
    </row>
    <row r="34" spans="1:17" s="7" customFormat="1" ht="24.95" customHeight="1">
      <c r="A34" s="1" t="s">
        <v>89</v>
      </c>
      <c r="B34" s="8"/>
      <c r="C34" s="9" t="s">
        <v>64</v>
      </c>
      <c r="D34" s="9" t="s">
        <v>25</v>
      </c>
      <c r="E34" s="9" t="s">
        <v>65</v>
      </c>
      <c r="F34" s="10" t="s">
        <v>33</v>
      </c>
      <c r="G34" s="11">
        <v>1</v>
      </c>
      <c r="H34" s="11">
        <v>150</v>
      </c>
      <c r="I34" s="11">
        <f t="shared" si="8"/>
        <v>41</v>
      </c>
      <c r="J34" s="11">
        <v>0</v>
      </c>
      <c r="K34" s="11">
        <f t="shared" si="9"/>
        <v>41</v>
      </c>
      <c r="L34" s="11">
        <v>0</v>
      </c>
      <c r="M34" s="12" t="b">
        <v>0</v>
      </c>
      <c r="N34" s="12"/>
      <c r="O34" s="12"/>
      <c r="P34" s="13">
        <v>0</v>
      </c>
      <c r="Q34" s="13" t="s">
        <v>16</v>
      </c>
    </row>
    <row r="35" spans="1:17" s="7" customFormat="1" ht="24.95" customHeight="1">
      <c r="A35" s="1" t="s">
        <v>90</v>
      </c>
      <c r="B35" s="8"/>
      <c r="C35" s="9" t="s">
        <v>66</v>
      </c>
      <c r="D35" s="9" t="s">
        <v>25</v>
      </c>
      <c r="E35" s="9" t="s">
        <v>67</v>
      </c>
      <c r="F35" s="10" t="s">
        <v>33</v>
      </c>
      <c r="G35" s="11">
        <v>1</v>
      </c>
      <c r="H35" s="11">
        <v>125</v>
      </c>
      <c r="I35" s="11">
        <f t="shared" si="8"/>
        <v>35</v>
      </c>
      <c r="J35" s="11">
        <v>0</v>
      </c>
      <c r="K35" s="11">
        <f t="shared" si="9"/>
        <v>35</v>
      </c>
      <c r="L35" s="11">
        <v>0</v>
      </c>
      <c r="M35" s="12" t="b">
        <v>0</v>
      </c>
      <c r="N35" s="12"/>
      <c r="O35" s="12"/>
      <c r="P35" s="13">
        <v>0</v>
      </c>
      <c r="Q35" s="13" t="s">
        <v>16</v>
      </c>
    </row>
    <row r="36" spans="1:17" s="23" customFormat="1" ht="24.95" customHeight="1">
      <c r="A36" s="20" t="s">
        <v>21</v>
      </c>
      <c r="B36" s="21"/>
      <c r="C36" s="21" t="s">
        <v>164</v>
      </c>
      <c r="D36" s="21"/>
      <c r="E36" s="21"/>
      <c r="F36" s="21"/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1" t="b">
        <v>0</v>
      </c>
      <c r="N36" s="21"/>
      <c r="O36" s="21"/>
      <c r="P36" s="13">
        <v>0</v>
      </c>
      <c r="Q36" s="13" t="s">
        <v>16</v>
      </c>
    </row>
    <row r="37" spans="1:17" s="27" customFormat="1" ht="24.95" customHeight="1">
      <c r="A37" s="24" t="s">
        <v>91</v>
      </c>
      <c r="B37" s="25"/>
      <c r="C37" s="25" t="s">
        <v>44</v>
      </c>
      <c r="D37" s="25"/>
      <c r="E37" s="25"/>
      <c r="F37" s="25"/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5" t="b">
        <v>0</v>
      </c>
      <c r="N37" s="25"/>
      <c r="O37" s="25"/>
      <c r="P37" s="13">
        <v>0</v>
      </c>
      <c r="Q37" s="13" t="s">
        <v>16</v>
      </c>
    </row>
    <row r="38" spans="1:17" s="7" customFormat="1" ht="36">
      <c r="A38" s="1" t="s">
        <v>126</v>
      </c>
      <c r="B38" s="8"/>
      <c r="C38" s="9" t="s">
        <v>92</v>
      </c>
      <c r="D38" s="9" t="s">
        <v>25</v>
      </c>
      <c r="E38" s="9" t="s">
        <v>93</v>
      </c>
      <c r="F38" s="10" t="s">
        <v>27</v>
      </c>
      <c r="G38" s="11">
        <v>2</v>
      </c>
      <c r="H38" s="11">
        <f>I38*3.67</f>
        <v>7000.0111999999999</v>
      </c>
      <c r="I38" s="11">
        <v>1907.36</v>
      </c>
      <c r="J38" s="11">
        <v>0</v>
      </c>
      <c r="K38" s="11">
        <f>G38*I38</f>
        <v>3814.72</v>
      </c>
      <c r="L38" s="11">
        <v>0</v>
      </c>
      <c r="M38" s="12" t="b">
        <v>0</v>
      </c>
      <c r="N38" s="12"/>
      <c r="O38" s="12"/>
      <c r="P38" s="13">
        <v>0</v>
      </c>
      <c r="Q38" s="13" t="s">
        <v>16</v>
      </c>
    </row>
    <row r="39" spans="1:17" s="7" customFormat="1" ht="24.95" customHeight="1">
      <c r="A39" s="1" t="s">
        <v>127</v>
      </c>
      <c r="B39" s="8"/>
      <c r="C39" s="9" t="s">
        <v>28</v>
      </c>
      <c r="D39" s="9" t="s">
        <v>25</v>
      </c>
      <c r="E39" s="9" t="s">
        <v>29</v>
      </c>
      <c r="F39" s="10" t="s">
        <v>30</v>
      </c>
      <c r="G39" s="11">
        <f>128*2</f>
        <v>256</v>
      </c>
      <c r="H39" s="11">
        <f>I39*3.67</f>
        <v>73.400000000000006</v>
      </c>
      <c r="I39" s="11">
        <v>20</v>
      </c>
      <c r="J39" s="11">
        <v>0</v>
      </c>
      <c r="K39" s="11">
        <f t="shared" ref="K39:K45" si="10">G39*I39</f>
        <v>5120</v>
      </c>
      <c r="L39" s="11">
        <v>0</v>
      </c>
      <c r="M39" s="12" t="b">
        <v>0</v>
      </c>
      <c r="N39" s="12"/>
      <c r="O39" s="12"/>
      <c r="P39" s="13">
        <v>0</v>
      </c>
      <c r="Q39" s="13" t="s">
        <v>16</v>
      </c>
    </row>
    <row r="40" spans="1:17" s="7" customFormat="1" ht="24.95" customHeight="1">
      <c r="A40" s="1" t="s">
        <v>128</v>
      </c>
      <c r="B40" s="8"/>
      <c r="C40" s="9" t="s">
        <v>31</v>
      </c>
      <c r="D40" s="9" t="s">
        <v>25</v>
      </c>
      <c r="E40" s="9" t="s">
        <v>32</v>
      </c>
      <c r="F40" s="10" t="s">
        <v>33</v>
      </c>
      <c r="G40" s="11">
        <v>2</v>
      </c>
      <c r="H40" s="11">
        <f>I40*3.67</f>
        <v>1689.9983</v>
      </c>
      <c r="I40" s="11">
        <v>460.49</v>
      </c>
      <c r="J40" s="11">
        <v>0</v>
      </c>
      <c r="K40" s="11">
        <f t="shared" si="10"/>
        <v>920.98</v>
      </c>
      <c r="L40" s="11">
        <v>0</v>
      </c>
      <c r="M40" s="12" t="b">
        <v>0</v>
      </c>
      <c r="N40" s="12"/>
      <c r="O40" s="12"/>
      <c r="P40" s="13">
        <v>0</v>
      </c>
      <c r="Q40" s="13" t="s">
        <v>16</v>
      </c>
    </row>
    <row r="41" spans="1:17" s="7" customFormat="1" ht="24.95" customHeight="1">
      <c r="A41" s="1" t="s">
        <v>129</v>
      </c>
      <c r="B41" s="8"/>
      <c r="C41" s="9" t="s">
        <v>34</v>
      </c>
      <c r="D41" s="9" t="s">
        <v>25</v>
      </c>
      <c r="E41" s="9" t="s">
        <v>35</v>
      </c>
      <c r="F41" s="10" t="s">
        <v>33</v>
      </c>
      <c r="G41" s="11">
        <v>2</v>
      </c>
      <c r="H41" s="11">
        <f>I41*3.67</f>
        <v>200.01499999999999</v>
      </c>
      <c r="I41" s="11">
        <v>54.5</v>
      </c>
      <c r="J41" s="11">
        <v>0</v>
      </c>
      <c r="K41" s="11">
        <f t="shared" si="10"/>
        <v>109</v>
      </c>
      <c r="L41" s="11">
        <v>0</v>
      </c>
      <c r="M41" s="12" t="b">
        <v>0</v>
      </c>
      <c r="N41" s="12"/>
      <c r="O41" s="12"/>
      <c r="P41" s="13">
        <v>0</v>
      </c>
      <c r="Q41" s="13" t="s">
        <v>16</v>
      </c>
    </row>
    <row r="42" spans="1:17" s="7" customFormat="1" ht="24.95" customHeight="1">
      <c r="A42" s="1" t="s">
        <v>130</v>
      </c>
      <c r="B42" s="8"/>
      <c r="C42" s="9" t="s">
        <v>36</v>
      </c>
      <c r="D42" s="9" t="s">
        <v>25</v>
      </c>
      <c r="E42" s="9" t="s">
        <v>37</v>
      </c>
      <c r="F42" s="10" t="s">
        <v>33</v>
      </c>
      <c r="G42" s="11">
        <v>2</v>
      </c>
      <c r="H42" s="11">
        <f>I42*3.67</f>
        <v>300.94</v>
      </c>
      <c r="I42" s="11">
        <v>82</v>
      </c>
      <c r="J42" s="11">
        <v>0</v>
      </c>
      <c r="K42" s="11">
        <f t="shared" si="10"/>
        <v>164</v>
      </c>
      <c r="L42" s="11">
        <v>0</v>
      </c>
      <c r="M42" s="12" t="b">
        <v>0</v>
      </c>
      <c r="N42" s="12"/>
      <c r="O42" s="12"/>
      <c r="P42" s="13">
        <v>0</v>
      </c>
      <c r="Q42" s="13" t="s">
        <v>16</v>
      </c>
    </row>
    <row r="43" spans="1:17" s="7" customFormat="1" ht="24.95" customHeight="1">
      <c r="A43" s="1" t="s">
        <v>131</v>
      </c>
      <c r="B43" s="8"/>
      <c r="C43" s="9" t="s">
        <v>38</v>
      </c>
      <c r="D43" s="9" t="s">
        <v>25</v>
      </c>
      <c r="E43" s="9" t="s">
        <v>39</v>
      </c>
      <c r="F43" s="10" t="s">
        <v>33</v>
      </c>
      <c r="G43" s="11">
        <v>2</v>
      </c>
      <c r="H43" s="11">
        <f>I43*3.67</f>
        <v>479.99929999999995</v>
      </c>
      <c r="I43" s="11">
        <v>130.79</v>
      </c>
      <c r="J43" s="11">
        <v>0</v>
      </c>
      <c r="K43" s="11">
        <f t="shared" si="10"/>
        <v>261.58</v>
      </c>
      <c r="L43" s="11">
        <v>0</v>
      </c>
      <c r="M43" s="12" t="b">
        <v>0</v>
      </c>
      <c r="N43" s="12"/>
      <c r="O43" s="12"/>
      <c r="P43" s="13">
        <v>0</v>
      </c>
      <c r="Q43" s="13" t="s">
        <v>16</v>
      </c>
    </row>
    <row r="44" spans="1:17" s="7" customFormat="1" ht="24.95" customHeight="1">
      <c r="A44" s="1" t="s">
        <v>132</v>
      </c>
      <c r="B44" s="8"/>
      <c r="C44" s="9" t="s">
        <v>40</v>
      </c>
      <c r="D44" s="9" t="s">
        <v>25</v>
      </c>
      <c r="E44" s="9" t="s">
        <v>41</v>
      </c>
      <c r="F44" s="10" t="s">
        <v>33</v>
      </c>
      <c r="G44" s="11">
        <v>6</v>
      </c>
      <c r="H44" s="11">
        <f>I44*3.67</f>
        <v>290.99430000000001</v>
      </c>
      <c r="I44" s="11">
        <v>79.290000000000006</v>
      </c>
      <c r="J44" s="11">
        <v>0</v>
      </c>
      <c r="K44" s="11">
        <f t="shared" si="10"/>
        <v>475.74</v>
      </c>
      <c r="L44" s="11">
        <v>0</v>
      </c>
      <c r="M44" s="12" t="b">
        <v>0</v>
      </c>
      <c r="N44" s="12"/>
      <c r="O44" s="12"/>
      <c r="P44" s="13">
        <v>0</v>
      </c>
      <c r="Q44" s="13" t="s">
        <v>16</v>
      </c>
    </row>
    <row r="45" spans="1:17" s="7" customFormat="1" ht="24.95" customHeight="1">
      <c r="A45" s="1" t="s">
        <v>133</v>
      </c>
      <c r="B45" s="8"/>
      <c r="C45" s="9" t="s">
        <v>42</v>
      </c>
      <c r="D45" s="9" t="s">
        <v>25</v>
      </c>
      <c r="E45" s="9" t="s">
        <v>94</v>
      </c>
      <c r="F45" s="10" t="s">
        <v>27</v>
      </c>
      <c r="G45" s="11">
        <v>1</v>
      </c>
      <c r="H45" s="11">
        <f>I45*3.67</f>
        <v>300.94</v>
      </c>
      <c r="I45" s="11">
        <v>82</v>
      </c>
      <c r="J45" s="11">
        <v>0</v>
      </c>
      <c r="K45" s="11">
        <f t="shared" si="10"/>
        <v>82</v>
      </c>
      <c r="L45" s="11">
        <v>0</v>
      </c>
      <c r="M45" s="12" t="b">
        <v>0</v>
      </c>
      <c r="N45" s="12"/>
      <c r="O45" s="12"/>
      <c r="P45" s="13">
        <v>0</v>
      </c>
      <c r="Q45" s="13" t="s">
        <v>16</v>
      </c>
    </row>
    <row r="46" spans="1:17" s="27" customFormat="1" ht="24.95" customHeight="1">
      <c r="A46" s="24" t="s">
        <v>103</v>
      </c>
      <c r="B46" s="25"/>
      <c r="C46" s="25" t="s">
        <v>46</v>
      </c>
      <c r="D46" s="25"/>
      <c r="E46" s="25"/>
      <c r="F46" s="25"/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5" t="b">
        <v>0</v>
      </c>
      <c r="N46" s="25"/>
      <c r="O46" s="25"/>
      <c r="P46" s="13">
        <v>0</v>
      </c>
      <c r="Q46" s="13" t="s">
        <v>16</v>
      </c>
    </row>
    <row r="47" spans="1:17" s="7" customFormat="1" ht="36">
      <c r="A47" s="1" t="s">
        <v>104</v>
      </c>
      <c r="B47" s="8"/>
      <c r="C47" s="9" t="s">
        <v>95</v>
      </c>
      <c r="D47" s="9" t="s">
        <v>96</v>
      </c>
      <c r="E47" s="9" t="s">
        <v>97</v>
      </c>
      <c r="F47" s="10" t="s">
        <v>33</v>
      </c>
      <c r="G47" s="11">
        <v>1</v>
      </c>
      <c r="H47" s="11">
        <v>8500</v>
      </c>
      <c r="I47" s="11">
        <f t="shared" ref="I47:I48" si="11">ROUNDUP((H47/3.67),0)</f>
        <v>2317</v>
      </c>
      <c r="J47" s="11">
        <v>0</v>
      </c>
      <c r="K47" s="11">
        <f t="shared" ref="K47:K48" si="12">G47*I47</f>
        <v>2317</v>
      </c>
      <c r="L47" s="11">
        <v>0</v>
      </c>
      <c r="M47" s="12" t="b">
        <v>0</v>
      </c>
      <c r="N47" s="12"/>
      <c r="O47" s="12"/>
      <c r="P47" s="13">
        <v>0</v>
      </c>
      <c r="Q47" s="13" t="s">
        <v>16</v>
      </c>
    </row>
    <row r="48" spans="1:17" s="7" customFormat="1" ht="24.95" customHeight="1">
      <c r="A48" s="1" t="s">
        <v>115</v>
      </c>
      <c r="B48" s="8">
        <v>13001838211</v>
      </c>
      <c r="C48" s="9" t="s">
        <v>59</v>
      </c>
      <c r="D48" s="9" t="s">
        <v>25</v>
      </c>
      <c r="E48" s="9" t="s">
        <v>58</v>
      </c>
      <c r="F48" s="10" t="s">
        <v>33</v>
      </c>
      <c r="G48" s="11">
        <v>8</v>
      </c>
      <c r="H48" s="11">
        <v>47</v>
      </c>
      <c r="I48" s="11">
        <f t="shared" si="11"/>
        <v>13</v>
      </c>
      <c r="J48" s="11">
        <v>0</v>
      </c>
      <c r="K48" s="11">
        <f t="shared" si="12"/>
        <v>104</v>
      </c>
      <c r="L48" s="11">
        <v>0</v>
      </c>
      <c r="M48" s="12" t="b">
        <v>0</v>
      </c>
      <c r="N48" s="12"/>
      <c r="O48" s="12"/>
      <c r="P48" s="13">
        <v>0</v>
      </c>
      <c r="Q48" s="13" t="s">
        <v>16</v>
      </c>
    </row>
    <row r="49" spans="1:17" s="7" customFormat="1" ht="24.95" customHeight="1">
      <c r="A49" s="1" t="s">
        <v>116</v>
      </c>
      <c r="B49" s="8"/>
      <c r="C49" s="9" t="s">
        <v>101</v>
      </c>
      <c r="D49" s="9" t="s">
        <v>99</v>
      </c>
      <c r="E49" s="9" t="s">
        <v>100</v>
      </c>
      <c r="F49" s="10" t="s">
        <v>33</v>
      </c>
      <c r="G49" s="11">
        <v>2</v>
      </c>
      <c r="H49" s="11">
        <v>395</v>
      </c>
      <c r="I49" s="11">
        <f t="shared" ref="I49:I50" si="13">ROUNDUP((H49/3.67),0)</f>
        <v>108</v>
      </c>
      <c r="J49" s="11">
        <v>0</v>
      </c>
      <c r="K49" s="11">
        <f t="shared" ref="K49:K50" si="14">G49*I49</f>
        <v>216</v>
      </c>
      <c r="L49" s="11">
        <v>0</v>
      </c>
      <c r="M49" s="12" t="b">
        <v>0</v>
      </c>
      <c r="N49" s="12"/>
      <c r="O49" s="12"/>
      <c r="P49" s="13">
        <v>0</v>
      </c>
      <c r="Q49" s="13" t="s">
        <v>16</v>
      </c>
    </row>
    <row r="50" spans="1:17" s="7" customFormat="1" ht="24.95" customHeight="1">
      <c r="A50" s="1" t="s">
        <v>117</v>
      </c>
      <c r="B50" s="8"/>
      <c r="C50" s="9" t="s">
        <v>98</v>
      </c>
      <c r="D50" s="9" t="s">
        <v>99</v>
      </c>
      <c r="E50" s="9" t="s">
        <v>102</v>
      </c>
      <c r="F50" s="10" t="s">
        <v>33</v>
      </c>
      <c r="G50" s="11">
        <v>2</v>
      </c>
      <c r="H50" s="11">
        <v>395</v>
      </c>
      <c r="I50" s="11">
        <f t="shared" si="13"/>
        <v>108</v>
      </c>
      <c r="J50" s="11">
        <v>0</v>
      </c>
      <c r="K50" s="11">
        <f t="shared" si="14"/>
        <v>216</v>
      </c>
      <c r="L50" s="11">
        <v>0</v>
      </c>
      <c r="M50" s="12" t="b">
        <v>0</v>
      </c>
      <c r="N50" s="12"/>
      <c r="O50" s="12"/>
      <c r="P50" s="13">
        <v>0</v>
      </c>
      <c r="Q50" s="13" t="s">
        <v>16</v>
      </c>
    </row>
    <row r="51" spans="1:17" s="7" customFormat="1" ht="24.95" customHeight="1">
      <c r="A51" s="1" t="s">
        <v>118</v>
      </c>
      <c r="B51" s="8"/>
      <c r="C51" s="9" t="s">
        <v>62</v>
      </c>
      <c r="D51" s="9" t="s">
        <v>25</v>
      </c>
      <c r="E51" s="9" t="s">
        <v>63</v>
      </c>
      <c r="F51" s="10" t="s">
        <v>33</v>
      </c>
      <c r="G51" s="11">
        <v>2</v>
      </c>
      <c r="H51" s="11">
        <v>85</v>
      </c>
      <c r="I51" s="11">
        <f>ROUNDUP((H51/3.67),0)</f>
        <v>24</v>
      </c>
      <c r="J51" s="11">
        <v>0</v>
      </c>
      <c r="K51" s="11">
        <f>G51*I51</f>
        <v>48</v>
      </c>
      <c r="L51" s="11">
        <v>0</v>
      </c>
      <c r="M51" s="12" t="b">
        <v>0</v>
      </c>
      <c r="N51" s="12"/>
      <c r="O51" s="12"/>
      <c r="P51" s="13">
        <v>0</v>
      </c>
      <c r="Q51" s="13" t="s">
        <v>16</v>
      </c>
    </row>
    <row r="52" spans="1:17" s="7" customFormat="1" ht="24.95" customHeight="1">
      <c r="A52" s="1" t="s">
        <v>119</v>
      </c>
      <c r="B52" s="8"/>
      <c r="C52" s="9" t="s">
        <v>64</v>
      </c>
      <c r="D52" s="9" t="s">
        <v>25</v>
      </c>
      <c r="E52" s="9" t="s">
        <v>65</v>
      </c>
      <c r="F52" s="10" t="s">
        <v>33</v>
      </c>
      <c r="G52" s="11">
        <v>2</v>
      </c>
      <c r="H52" s="11">
        <v>150</v>
      </c>
      <c r="I52" s="11">
        <f>ROUNDUP((H52/3.67),0)</f>
        <v>41</v>
      </c>
      <c r="J52" s="11">
        <v>0</v>
      </c>
      <c r="K52" s="11">
        <f>G52*I52</f>
        <v>82</v>
      </c>
      <c r="L52" s="11">
        <v>0</v>
      </c>
      <c r="M52" s="12" t="b">
        <v>0</v>
      </c>
      <c r="N52" s="12"/>
      <c r="O52" s="12"/>
      <c r="P52" s="13">
        <v>0</v>
      </c>
      <c r="Q52" s="13" t="s">
        <v>16</v>
      </c>
    </row>
    <row r="53" spans="1:17" s="7" customFormat="1" ht="24.95" customHeight="1">
      <c r="A53" s="1" t="s">
        <v>120</v>
      </c>
      <c r="B53" s="8"/>
      <c r="C53" s="9" t="s">
        <v>66</v>
      </c>
      <c r="D53" s="9" t="s">
        <v>25</v>
      </c>
      <c r="E53" s="9" t="s">
        <v>67</v>
      </c>
      <c r="F53" s="10" t="s">
        <v>33</v>
      </c>
      <c r="G53" s="11">
        <v>2</v>
      </c>
      <c r="H53" s="11">
        <v>125</v>
      </c>
      <c r="I53" s="11">
        <f>ROUNDUP((H53/3.67),0)</f>
        <v>35</v>
      </c>
      <c r="J53" s="11">
        <v>0</v>
      </c>
      <c r="K53" s="11">
        <f>G53*I53</f>
        <v>70</v>
      </c>
      <c r="L53" s="11">
        <v>0</v>
      </c>
      <c r="M53" s="12" t="b">
        <v>0</v>
      </c>
      <c r="N53" s="12"/>
      <c r="O53" s="12"/>
      <c r="P53" s="13">
        <v>0</v>
      </c>
      <c r="Q53" s="13" t="s">
        <v>16</v>
      </c>
    </row>
    <row r="54" spans="1:17" s="7" customFormat="1" ht="24.95" customHeight="1">
      <c r="A54" s="1" t="s">
        <v>121</v>
      </c>
      <c r="B54" s="8">
        <v>13108625050</v>
      </c>
      <c r="C54" s="9" t="s">
        <v>105</v>
      </c>
      <c r="D54" s="9" t="s">
        <v>99</v>
      </c>
      <c r="E54" s="9" t="s">
        <v>106</v>
      </c>
      <c r="F54" s="10" t="s">
        <v>19</v>
      </c>
      <c r="G54" s="11">
        <v>2</v>
      </c>
      <c r="H54" s="11">
        <v>340</v>
      </c>
      <c r="I54" s="11">
        <f>ROUNDUP((H54/3.67),0)</f>
        <v>93</v>
      </c>
      <c r="J54" s="11">
        <v>0</v>
      </c>
      <c r="K54" s="11">
        <f>G54*I54</f>
        <v>186</v>
      </c>
      <c r="L54" s="11">
        <v>0</v>
      </c>
      <c r="M54" s="12" t="b">
        <v>0</v>
      </c>
      <c r="N54" s="12"/>
      <c r="O54" s="12"/>
      <c r="P54" s="13">
        <v>0</v>
      </c>
      <c r="Q54" s="13" t="s">
        <v>16</v>
      </c>
    </row>
    <row r="55" spans="1:17" s="7" customFormat="1" ht="24.95" customHeight="1">
      <c r="A55" s="1" t="s">
        <v>122</v>
      </c>
      <c r="B55" s="8">
        <v>13108625046</v>
      </c>
      <c r="C55" s="9" t="s">
        <v>107</v>
      </c>
      <c r="D55" s="9" t="s">
        <v>99</v>
      </c>
      <c r="E55" s="9" t="s">
        <v>108</v>
      </c>
      <c r="F55" s="10" t="s">
        <v>19</v>
      </c>
      <c r="G55" s="11">
        <v>8</v>
      </c>
      <c r="H55" s="11">
        <v>380</v>
      </c>
      <c r="I55" s="11">
        <f>ROUNDUP((H55/3.67),0)</f>
        <v>104</v>
      </c>
      <c r="J55" s="11">
        <v>0</v>
      </c>
      <c r="K55" s="11">
        <f>G55*I55</f>
        <v>832</v>
      </c>
      <c r="L55" s="11">
        <v>0</v>
      </c>
      <c r="M55" s="12" t="b">
        <v>0</v>
      </c>
      <c r="N55" s="12"/>
      <c r="O55" s="12"/>
      <c r="P55" s="13">
        <v>0</v>
      </c>
      <c r="Q55" s="13" t="s">
        <v>16</v>
      </c>
    </row>
    <row r="56" spans="1:17" s="7" customFormat="1" ht="24.95" customHeight="1">
      <c r="A56" s="1" t="s">
        <v>123</v>
      </c>
      <c r="B56" s="8">
        <v>13108425015</v>
      </c>
      <c r="C56" s="9" t="s">
        <v>109</v>
      </c>
      <c r="D56" s="9" t="s">
        <v>99</v>
      </c>
      <c r="E56" s="9" t="s">
        <v>110</v>
      </c>
      <c r="F56" s="10" t="s">
        <v>19</v>
      </c>
      <c r="G56" s="11">
        <v>6</v>
      </c>
      <c r="H56" s="11">
        <v>435</v>
      </c>
      <c r="I56" s="11">
        <f t="shared" ref="I56:I58" si="15">ROUNDUP((H56/3.67),0)</f>
        <v>119</v>
      </c>
      <c r="J56" s="11">
        <v>0</v>
      </c>
      <c r="K56" s="11">
        <f t="shared" ref="K56:K57" si="16">G56*I56</f>
        <v>714</v>
      </c>
      <c r="L56" s="11">
        <v>0</v>
      </c>
      <c r="M56" s="12" t="b">
        <v>0</v>
      </c>
      <c r="N56" s="12"/>
      <c r="O56" s="12"/>
      <c r="P56" s="13">
        <v>0</v>
      </c>
      <c r="Q56" s="13" t="s">
        <v>16</v>
      </c>
    </row>
    <row r="57" spans="1:17" s="7" customFormat="1" ht="24.95" customHeight="1">
      <c r="A57" s="1" t="s">
        <v>124</v>
      </c>
      <c r="B57" s="8">
        <v>13108425153</v>
      </c>
      <c r="C57" s="9" t="s">
        <v>111</v>
      </c>
      <c r="D57" s="9" t="s">
        <v>99</v>
      </c>
      <c r="E57" s="9" t="s">
        <v>112</v>
      </c>
      <c r="F57" s="10" t="s">
        <v>19</v>
      </c>
      <c r="G57" s="11">
        <v>2</v>
      </c>
      <c r="H57" s="11">
        <v>1140</v>
      </c>
      <c r="I57" s="11">
        <f t="shared" si="15"/>
        <v>311</v>
      </c>
      <c r="J57" s="11">
        <v>0</v>
      </c>
      <c r="K57" s="11">
        <f t="shared" si="16"/>
        <v>622</v>
      </c>
      <c r="L57" s="11">
        <v>0</v>
      </c>
      <c r="M57" s="12" t="b">
        <v>0</v>
      </c>
      <c r="N57" s="12"/>
      <c r="O57" s="12"/>
      <c r="P57" s="13">
        <v>0</v>
      </c>
      <c r="Q57" s="13" t="s">
        <v>16</v>
      </c>
    </row>
    <row r="58" spans="1:17" s="7" customFormat="1" ht="24.95" customHeight="1">
      <c r="A58" s="1" t="s">
        <v>125</v>
      </c>
      <c r="B58" s="8"/>
      <c r="C58" s="9" t="s">
        <v>113</v>
      </c>
      <c r="D58" s="9" t="s">
        <v>99</v>
      </c>
      <c r="E58" s="9" t="s">
        <v>114</v>
      </c>
      <c r="F58" s="10" t="s">
        <v>19</v>
      </c>
      <c r="G58" s="11">
        <v>1</v>
      </c>
      <c r="H58" s="11">
        <v>1676</v>
      </c>
      <c r="I58" s="11">
        <f t="shared" si="15"/>
        <v>457</v>
      </c>
      <c r="J58" s="11">
        <v>0</v>
      </c>
      <c r="K58" s="11">
        <f t="shared" ref="K58" si="17">G58*I58</f>
        <v>457</v>
      </c>
      <c r="L58" s="11">
        <v>0</v>
      </c>
      <c r="M58" s="12" t="b">
        <v>0</v>
      </c>
      <c r="N58" s="12"/>
      <c r="O58" s="12"/>
      <c r="P58" s="13">
        <v>0</v>
      </c>
      <c r="Q58" s="13" t="s">
        <v>16</v>
      </c>
    </row>
    <row r="59" spans="1:17" s="23" customFormat="1" ht="24.95" customHeight="1">
      <c r="A59" s="20" t="s">
        <v>22</v>
      </c>
      <c r="B59" s="21"/>
      <c r="C59" s="21" t="s">
        <v>165</v>
      </c>
      <c r="D59" s="21"/>
      <c r="E59" s="21"/>
      <c r="F59" s="21"/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1" t="b">
        <v>0</v>
      </c>
      <c r="N59" s="21"/>
      <c r="O59" s="21"/>
      <c r="P59" s="13">
        <v>0</v>
      </c>
      <c r="Q59" s="13" t="s">
        <v>16</v>
      </c>
    </row>
    <row r="60" spans="1:17" s="27" customFormat="1" ht="24.95" customHeight="1">
      <c r="A60" s="24" t="s">
        <v>134</v>
      </c>
      <c r="B60" s="25"/>
      <c r="C60" s="25" t="s">
        <v>44</v>
      </c>
      <c r="D60" s="25"/>
      <c r="E60" s="25"/>
      <c r="F60" s="25"/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5" t="b">
        <v>0</v>
      </c>
      <c r="N60" s="25"/>
      <c r="O60" s="25"/>
      <c r="P60" s="13">
        <v>0</v>
      </c>
      <c r="Q60" s="13" t="s">
        <v>16</v>
      </c>
    </row>
    <row r="61" spans="1:17" s="7" customFormat="1" ht="36">
      <c r="A61" s="1" t="s">
        <v>135</v>
      </c>
      <c r="B61" s="8"/>
      <c r="C61" s="9" t="s">
        <v>136</v>
      </c>
      <c r="D61" s="9" t="s">
        <v>25</v>
      </c>
      <c r="E61" s="9" t="s">
        <v>137</v>
      </c>
      <c r="F61" s="10" t="s">
        <v>27</v>
      </c>
      <c r="G61" s="11">
        <v>2</v>
      </c>
      <c r="H61" s="11">
        <f>I61*3.67</f>
        <v>12999.9841</v>
      </c>
      <c r="I61" s="11">
        <v>3542.23</v>
      </c>
      <c r="J61" s="11">
        <v>0</v>
      </c>
      <c r="K61" s="11">
        <f>G61*I61</f>
        <v>7084.46</v>
      </c>
      <c r="L61" s="11">
        <v>0</v>
      </c>
      <c r="M61" s="12" t="b">
        <v>0</v>
      </c>
      <c r="N61" s="12"/>
      <c r="O61" s="12"/>
      <c r="P61" s="13">
        <v>0</v>
      </c>
      <c r="Q61" s="13" t="s">
        <v>16</v>
      </c>
    </row>
    <row r="62" spans="1:17" s="7" customFormat="1" ht="24.95" customHeight="1">
      <c r="A62" s="1" t="s">
        <v>142</v>
      </c>
      <c r="B62" s="8"/>
      <c r="C62" s="9" t="s">
        <v>28</v>
      </c>
      <c r="D62" s="9" t="s">
        <v>25</v>
      </c>
      <c r="E62" s="9" t="s">
        <v>29</v>
      </c>
      <c r="F62" s="10" t="s">
        <v>30</v>
      </c>
      <c r="G62" s="11">
        <f>279*2</f>
        <v>558</v>
      </c>
      <c r="H62" s="11">
        <f>I62*3.67</f>
        <v>73.400000000000006</v>
      </c>
      <c r="I62" s="11">
        <v>20</v>
      </c>
      <c r="J62" s="11">
        <v>0</v>
      </c>
      <c r="K62" s="11">
        <f t="shared" ref="K62:K69" si="18">G62*I62</f>
        <v>11160</v>
      </c>
      <c r="L62" s="11">
        <v>0</v>
      </c>
      <c r="M62" s="12" t="b">
        <v>0</v>
      </c>
      <c r="N62" s="12"/>
      <c r="O62" s="12"/>
      <c r="P62" s="13">
        <v>0</v>
      </c>
      <c r="Q62" s="13" t="s">
        <v>16</v>
      </c>
    </row>
    <row r="63" spans="1:17" s="7" customFormat="1" ht="24.95" customHeight="1">
      <c r="A63" s="1" t="s">
        <v>143</v>
      </c>
      <c r="B63" s="8"/>
      <c r="C63" s="9" t="s">
        <v>138</v>
      </c>
      <c r="D63" s="9" t="s">
        <v>25</v>
      </c>
      <c r="E63" s="9" t="s">
        <v>139</v>
      </c>
      <c r="F63" s="10" t="s">
        <v>33</v>
      </c>
      <c r="G63" s="11">
        <v>2</v>
      </c>
      <c r="H63" s="11">
        <f>I63*3.67</f>
        <v>200.01499999999999</v>
      </c>
      <c r="I63" s="11">
        <v>54.5</v>
      </c>
      <c r="J63" s="11">
        <v>0</v>
      </c>
      <c r="K63" s="11">
        <f t="shared" ref="K63" si="19">G63*I63</f>
        <v>109</v>
      </c>
      <c r="L63" s="11">
        <v>0</v>
      </c>
      <c r="M63" s="12" t="b">
        <v>0</v>
      </c>
      <c r="N63" s="12"/>
      <c r="O63" s="12"/>
      <c r="P63" s="13">
        <v>0</v>
      </c>
      <c r="Q63" s="13" t="s">
        <v>16</v>
      </c>
    </row>
    <row r="64" spans="1:17" s="7" customFormat="1" ht="24.95" customHeight="1">
      <c r="A64" s="1" t="s">
        <v>144</v>
      </c>
      <c r="B64" s="8"/>
      <c r="C64" s="9" t="s">
        <v>31</v>
      </c>
      <c r="D64" s="9" t="s">
        <v>25</v>
      </c>
      <c r="E64" s="9" t="s">
        <v>32</v>
      </c>
      <c r="F64" s="10" t="s">
        <v>33</v>
      </c>
      <c r="G64" s="11">
        <v>2</v>
      </c>
      <c r="H64" s="11">
        <f>I64*3.67</f>
        <v>1689.9983</v>
      </c>
      <c r="I64" s="11">
        <v>460.49</v>
      </c>
      <c r="J64" s="11">
        <v>0</v>
      </c>
      <c r="K64" s="11">
        <f t="shared" si="18"/>
        <v>920.98</v>
      </c>
      <c r="L64" s="11">
        <v>0</v>
      </c>
      <c r="M64" s="12" t="b">
        <v>0</v>
      </c>
      <c r="N64" s="12"/>
      <c r="O64" s="12"/>
      <c r="P64" s="13">
        <v>0</v>
      </c>
      <c r="Q64" s="13" t="s">
        <v>16</v>
      </c>
    </row>
    <row r="65" spans="1:17" s="7" customFormat="1" ht="24.95" customHeight="1">
      <c r="A65" s="1" t="s">
        <v>145</v>
      </c>
      <c r="B65" s="8"/>
      <c r="C65" s="9" t="s">
        <v>34</v>
      </c>
      <c r="D65" s="9" t="s">
        <v>25</v>
      </c>
      <c r="E65" s="9" t="s">
        <v>35</v>
      </c>
      <c r="F65" s="10" t="s">
        <v>33</v>
      </c>
      <c r="G65" s="11">
        <v>2</v>
      </c>
      <c r="H65" s="11">
        <f>I65*3.67</f>
        <v>200.01499999999999</v>
      </c>
      <c r="I65" s="11">
        <v>54.5</v>
      </c>
      <c r="J65" s="11">
        <v>0</v>
      </c>
      <c r="K65" s="11">
        <f t="shared" si="18"/>
        <v>109</v>
      </c>
      <c r="L65" s="11">
        <v>0</v>
      </c>
      <c r="M65" s="12" t="b">
        <v>0</v>
      </c>
      <c r="N65" s="12"/>
      <c r="O65" s="12"/>
      <c r="P65" s="13">
        <v>0</v>
      </c>
      <c r="Q65" s="13" t="s">
        <v>16</v>
      </c>
    </row>
    <row r="66" spans="1:17" s="7" customFormat="1" ht="24.95" customHeight="1">
      <c r="A66" s="1" t="s">
        <v>146</v>
      </c>
      <c r="B66" s="8"/>
      <c r="C66" s="9" t="s">
        <v>36</v>
      </c>
      <c r="D66" s="9" t="s">
        <v>25</v>
      </c>
      <c r="E66" s="9" t="s">
        <v>37</v>
      </c>
      <c r="F66" s="10" t="s">
        <v>33</v>
      </c>
      <c r="G66" s="11">
        <v>2</v>
      </c>
      <c r="H66" s="11">
        <f>I66*3.67</f>
        <v>300.94</v>
      </c>
      <c r="I66" s="11">
        <v>82</v>
      </c>
      <c r="J66" s="11">
        <v>0</v>
      </c>
      <c r="K66" s="11">
        <f t="shared" si="18"/>
        <v>164</v>
      </c>
      <c r="L66" s="11">
        <v>0</v>
      </c>
      <c r="M66" s="12" t="b">
        <v>0</v>
      </c>
      <c r="N66" s="12"/>
      <c r="O66" s="12"/>
      <c r="P66" s="13">
        <v>0</v>
      </c>
      <c r="Q66" s="13" t="s">
        <v>16</v>
      </c>
    </row>
    <row r="67" spans="1:17" s="7" customFormat="1" ht="24.95" customHeight="1">
      <c r="A67" s="1" t="s">
        <v>147</v>
      </c>
      <c r="B67" s="8"/>
      <c r="C67" s="9" t="s">
        <v>140</v>
      </c>
      <c r="D67" s="9" t="s">
        <v>25</v>
      </c>
      <c r="E67" s="9" t="s">
        <v>141</v>
      </c>
      <c r="F67" s="10" t="s">
        <v>33</v>
      </c>
      <c r="G67" s="11">
        <v>2</v>
      </c>
      <c r="H67" s="11">
        <f>I67*3.67</f>
        <v>2640.0145000000002</v>
      </c>
      <c r="I67" s="11">
        <v>719.35</v>
      </c>
      <c r="J67" s="11">
        <v>0</v>
      </c>
      <c r="K67" s="11">
        <f t="shared" ref="K67" si="20">G67*I67</f>
        <v>1438.7</v>
      </c>
      <c r="L67" s="11">
        <v>0</v>
      </c>
      <c r="M67" s="12" t="b">
        <v>0</v>
      </c>
      <c r="N67" s="12"/>
      <c r="O67" s="12"/>
      <c r="P67" s="13">
        <v>0</v>
      </c>
      <c r="Q67" s="13" t="s">
        <v>16</v>
      </c>
    </row>
    <row r="68" spans="1:17" s="7" customFormat="1" ht="24.95" customHeight="1">
      <c r="A68" s="1" t="s">
        <v>148</v>
      </c>
      <c r="B68" s="8"/>
      <c r="C68" s="9" t="s">
        <v>40</v>
      </c>
      <c r="D68" s="9" t="s">
        <v>25</v>
      </c>
      <c r="E68" s="9" t="s">
        <v>41</v>
      </c>
      <c r="F68" s="10">
        <v>8</v>
      </c>
      <c r="G68" s="11">
        <v>8</v>
      </c>
      <c r="H68" s="11">
        <f>I68*3.67</f>
        <v>290.99430000000001</v>
      </c>
      <c r="I68" s="11">
        <v>79.290000000000006</v>
      </c>
      <c r="J68" s="11">
        <v>0</v>
      </c>
      <c r="K68" s="11">
        <f t="shared" si="18"/>
        <v>634.32000000000005</v>
      </c>
      <c r="L68" s="11">
        <v>0</v>
      </c>
      <c r="M68" s="12" t="b">
        <v>0</v>
      </c>
      <c r="N68" s="12"/>
      <c r="O68" s="12"/>
      <c r="P68" s="13">
        <v>0</v>
      </c>
      <c r="Q68" s="13" t="s">
        <v>16</v>
      </c>
    </row>
    <row r="69" spans="1:17" s="7" customFormat="1" ht="24.95" customHeight="1">
      <c r="A69" s="1" t="s">
        <v>149</v>
      </c>
      <c r="B69" s="8"/>
      <c r="C69" s="9" t="s">
        <v>42</v>
      </c>
      <c r="D69" s="9" t="s">
        <v>25</v>
      </c>
      <c r="E69" s="9" t="s">
        <v>94</v>
      </c>
      <c r="F69" s="10" t="s">
        <v>27</v>
      </c>
      <c r="G69" s="11">
        <v>1</v>
      </c>
      <c r="H69" s="11">
        <f>I69*3.67</f>
        <v>300.94</v>
      </c>
      <c r="I69" s="11">
        <v>82</v>
      </c>
      <c r="J69" s="11">
        <v>0</v>
      </c>
      <c r="K69" s="11">
        <f t="shared" si="18"/>
        <v>82</v>
      </c>
      <c r="L69" s="11">
        <v>0</v>
      </c>
      <c r="M69" s="12" t="b">
        <v>0</v>
      </c>
      <c r="N69" s="12"/>
      <c r="O69" s="12"/>
      <c r="P69" s="13">
        <v>0</v>
      </c>
      <c r="Q69" s="13" t="s">
        <v>16</v>
      </c>
    </row>
    <row r="70" spans="1:17" s="27" customFormat="1" ht="24.95" customHeight="1">
      <c r="A70" s="24" t="s">
        <v>150</v>
      </c>
      <c r="B70" s="25"/>
      <c r="C70" s="25" t="s">
        <v>46</v>
      </c>
      <c r="D70" s="25"/>
      <c r="E70" s="25"/>
      <c r="F70" s="25"/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5" t="b">
        <v>0</v>
      </c>
      <c r="N70" s="25"/>
      <c r="O70" s="25"/>
      <c r="P70" s="13">
        <v>0</v>
      </c>
      <c r="Q70" s="13" t="s">
        <v>16</v>
      </c>
    </row>
    <row r="71" spans="1:17" s="7" customFormat="1" ht="24.95" customHeight="1">
      <c r="A71" s="1" t="s">
        <v>151</v>
      </c>
      <c r="B71" s="8">
        <v>13001838211</v>
      </c>
      <c r="C71" s="9" t="s">
        <v>59</v>
      </c>
      <c r="D71" s="9" t="s">
        <v>25</v>
      </c>
      <c r="E71" s="9" t="s">
        <v>58</v>
      </c>
      <c r="F71" s="10" t="s">
        <v>33</v>
      </c>
      <c r="G71" s="11">
        <v>16</v>
      </c>
      <c r="H71" s="11">
        <v>47</v>
      </c>
      <c r="I71" s="11">
        <f t="shared" ref="I71:I73" si="21">ROUNDUP((H71/3.67),0)</f>
        <v>13</v>
      </c>
      <c r="J71" s="11">
        <v>0</v>
      </c>
      <c r="K71" s="11">
        <f t="shared" ref="K71:K73" si="22">G71*I71</f>
        <v>208</v>
      </c>
      <c r="L71" s="11">
        <v>0</v>
      </c>
      <c r="M71" s="12" t="b">
        <v>0</v>
      </c>
      <c r="N71" s="12"/>
      <c r="O71" s="12"/>
      <c r="P71" s="13">
        <v>0</v>
      </c>
      <c r="Q71" s="13" t="s">
        <v>16</v>
      </c>
    </row>
    <row r="72" spans="1:17" s="7" customFormat="1" ht="24.95" customHeight="1">
      <c r="A72" s="1" t="s">
        <v>152</v>
      </c>
      <c r="B72" s="8"/>
      <c r="C72" s="9" t="s">
        <v>101</v>
      </c>
      <c r="D72" s="9" t="s">
        <v>99</v>
      </c>
      <c r="E72" s="9" t="s">
        <v>100</v>
      </c>
      <c r="F72" s="10" t="s">
        <v>33</v>
      </c>
      <c r="G72" s="11">
        <v>2</v>
      </c>
      <c r="H72" s="11">
        <v>395</v>
      </c>
      <c r="I72" s="11">
        <f t="shared" si="21"/>
        <v>108</v>
      </c>
      <c r="J72" s="11">
        <v>0</v>
      </c>
      <c r="K72" s="11">
        <f t="shared" si="22"/>
        <v>216</v>
      </c>
      <c r="L72" s="11">
        <v>0</v>
      </c>
      <c r="M72" s="12" t="b">
        <v>0</v>
      </c>
      <c r="N72" s="12"/>
      <c r="O72" s="12"/>
      <c r="P72" s="13">
        <v>0</v>
      </c>
      <c r="Q72" s="13" t="s">
        <v>16</v>
      </c>
    </row>
    <row r="73" spans="1:17" s="7" customFormat="1" ht="24.95" customHeight="1">
      <c r="A73" s="1" t="s">
        <v>153</v>
      </c>
      <c r="B73" s="8"/>
      <c r="C73" s="9" t="s">
        <v>98</v>
      </c>
      <c r="D73" s="9" t="s">
        <v>99</v>
      </c>
      <c r="E73" s="9" t="s">
        <v>102</v>
      </c>
      <c r="F73" s="10" t="s">
        <v>33</v>
      </c>
      <c r="G73" s="11">
        <v>2</v>
      </c>
      <c r="H73" s="11">
        <v>395</v>
      </c>
      <c r="I73" s="11">
        <f t="shared" si="21"/>
        <v>108</v>
      </c>
      <c r="J73" s="11">
        <v>0</v>
      </c>
      <c r="K73" s="11">
        <f t="shared" si="22"/>
        <v>216</v>
      </c>
      <c r="L73" s="11">
        <v>0</v>
      </c>
      <c r="M73" s="12" t="b">
        <v>0</v>
      </c>
      <c r="N73" s="12"/>
      <c r="O73" s="12"/>
      <c r="P73" s="13">
        <v>0</v>
      </c>
      <c r="Q73" s="13" t="s">
        <v>16</v>
      </c>
    </row>
    <row r="74" spans="1:17" s="7" customFormat="1" ht="24.95" customHeight="1">
      <c r="A74" s="1" t="s">
        <v>154</v>
      </c>
      <c r="B74" s="8"/>
      <c r="C74" s="9" t="s">
        <v>62</v>
      </c>
      <c r="D74" s="9" t="s">
        <v>25</v>
      </c>
      <c r="E74" s="9" t="s">
        <v>63</v>
      </c>
      <c r="F74" s="10" t="s">
        <v>33</v>
      </c>
      <c r="G74" s="11">
        <v>2</v>
      </c>
      <c r="H74" s="11">
        <v>85</v>
      </c>
      <c r="I74" s="11">
        <f>ROUNDUP((H74/3.67),0)</f>
        <v>24</v>
      </c>
      <c r="J74" s="11">
        <v>0</v>
      </c>
      <c r="K74" s="11">
        <f>G74*I74</f>
        <v>48</v>
      </c>
      <c r="L74" s="11">
        <v>0</v>
      </c>
      <c r="M74" s="12" t="b">
        <v>0</v>
      </c>
      <c r="N74" s="12"/>
      <c r="O74" s="12"/>
      <c r="P74" s="13">
        <v>0</v>
      </c>
      <c r="Q74" s="13" t="s">
        <v>16</v>
      </c>
    </row>
    <row r="75" spans="1:17" s="7" customFormat="1" ht="24.95" customHeight="1">
      <c r="A75" s="1" t="s">
        <v>155</v>
      </c>
      <c r="B75" s="8"/>
      <c r="C75" s="9" t="s">
        <v>64</v>
      </c>
      <c r="D75" s="9" t="s">
        <v>25</v>
      </c>
      <c r="E75" s="9" t="s">
        <v>65</v>
      </c>
      <c r="F75" s="10" t="s">
        <v>33</v>
      </c>
      <c r="G75" s="11">
        <v>2</v>
      </c>
      <c r="H75" s="11">
        <v>150</v>
      </c>
      <c r="I75" s="11">
        <f>ROUNDUP((H75/3.67),0)</f>
        <v>41</v>
      </c>
      <c r="J75" s="11">
        <v>0</v>
      </c>
      <c r="K75" s="11">
        <f>G75*I75</f>
        <v>82</v>
      </c>
      <c r="L75" s="11">
        <v>0</v>
      </c>
      <c r="M75" s="12" t="b">
        <v>0</v>
      </c>
      <c r="N75" s="12"/>
      <c r="O75" s="12"/>
      <c r="P75" s="13">
        <v>0</v>
      </c>
      <c r="Q75" s="13" t="s">
        <v>16</v>
      </c>
    </row>
    <row r="76" spans="1:17" s="7" customFormat="1" ht="24.95" customHeight="1">
      <c r="A76" s="1" t="s">
        <v>156</v>
      </c>
      <c r="B76" s="8"/>
      <c r="C76" s="9" t="s">
        <v>66</v>
      </c>
      <c r="D76" s="9" t="s">
        <v>25</v>
      </c>
      <c r="E76" s="9" t="s">
        <v>67</v>
      </c>
      <c r="F76" s="10" t="s">
        <v>33</v>
      </c>
      <c r="G76" s="11">
        <v>2</v>
      </c>
      <c r="H76" s="11">
        <v>125</v>
      </c>
      <c r="I76" s="11">
        <f>ROUNDUP((H76/3.67),0)</f>
        <v>35</v>
      </c>
      <c r="J76" s="11">
        <v>0</v>
      </c>
      <c r="K76" s="11">
        <f>G76*I76</f>
        <v>70</v>
      </c>
      <c r="L76" s="11">
        <v>0</v>
      </c>
      <c r="M76" s="12" t="b">
        <v>0</v>
      </c>
      <c r="N76" s="12"/>
      <c r="O76" s="12"/>
      <c r="P76" s="13">
        <v>0</v>
      </c>
      <c r="Q76" s="13" t="s">
        <v>16</v>
      </c>
    </row>
    <row r="77" spans="1:17" s="7" customFormat="1" ht="24.95" customHeight="1">
      <c r="A77" s="1" t="s">
        <v>157</v>
      </c>
      <c r="B77" s="8">
        <v>13108625050</v>
      </c>
      <c r="C77" s="9" t="s">
        <v>105</v>
      </c>
      <c r="D77" s="9" t="s">
        <v>99</v>
      </c>
      <c r="E77" s="9" t="s">
        <v>106</v>
      </c>
      <c r="F77" s="10" t="s">
        <v>19</v>
      </c>
      <c r="G77" s="11">
        <v>2</v>
      </c>
      <c r="H77" s="11">
        <v>340</v>
      </c>
      <c r="I77" s="11">
        <f>ROUNDUP((H77/3.67),0)</f>
        <v>93</v>
      </c>
      <c r="J77" s="11">
        <v>0</v>
      </c>
      <c r="K77" s="11">
        <f>G77*I77</f>
        <v>186</v>
      </c>
      <c r="L77" s="11">
        <v>0</v>
      </c>
      <c r="M77" s="12" t="b">
        <v>0</v>
      </c>
      <c r="N77" s="12"/>
      <c r="O77" s="12"/>
      <c r="P77" s="13">
        <v>0</v>
      </c>
      <c r="Q77" s="13" t="s">
        <v>16</v>
      </c>
    </row>
    <row r="78" spans="1:17" s="7" customFormat="1" ht="24.95" customHeight="1">
      <c r="A78" s="1" t="s">
        <v>158</v>
      </c>
      <c r="B78" s="8">
        <v>13108625046</v>
      </c>
      <c r="C78" s="9" t="s">
        <v>107</v>
      </c>
      <c r="D78" s="9" t="s">
        <v>99</v>
      </c>
      <c r="E78" s="9" t="s">
        <v>108</v>
      </c>
      <c r="F78" s="10" t="s">
        <v>19</v>
      </c>
      <c r="G78" s="11">
        <v>8</v>
      </c>
      <c r="H78" s="11">
        <v>380</v>
      </c>
      <c r="I78" s="11">
        <f>ROUNDUP((H78/3.67),0)</f>
        <v>104</v>
      </c>
      <c r="J78" s="11">
        <v>0</v>
      </c>
      <c r="K78" s="11">
        <f>G78*I78</f>
        <v>832</v>
      </c>
      <c r="L78" s="11">
        <v>0</v>
      </c>
      <c r="M78" s="12" t="b">
        <v>0</v>
      </c>
      <c r="N78" s="12"/>
      <c r="O78" s="12"/>
      <c r="P78" s="13">
        <v>0</v>
      </c>
      <c r="Q78" s="13" t="s">
        <v>16</v>
      </c>
    </row>
    <row r="79" spans="1:17" s="7" customFormat="1" ht="24.95" customHeight="1">
      <c r="A79" s="1" t="s">
        <v>159</v>
      </c>
      <c r="B79" s="8">
        <v>13108425015</v>
      </c>
      <c r="C79" s="9" t="s">
        <v>109</v>
      </c>
      <c r="D79" s="9" t="s">
        <v>99</v>
      </c>
      <c r="E79" s="9" t="s">
        <v>110</v>
      </c>
      <c r="F79" s="10" t="s">
        <v>19</v>
      </c>
      <c r="G79" s="11">
        <v>6</v>
      </c>
      <c r="H79" s="11">
        <v>435</v>
      </c>
      <c r="I79" s="11">
        <f t="shared" ref="I79:I81" si="23">ROUNDUP((H79/3.67),0)</f>
        <v>119</v>
      </c>
      <c r="J79" s="11">
        <v>0</v>
      </c>
      <c r="K79" s="11">
        <f t="shared" ref="K79:K81" si="24">G79*I79</f>
        <v>714</v>
      </c>
      <c r="L79" s="11">
        <v>0</v>
      </c>
      <c r="M79" s="12" t="b">
        <v>0</v>
      </c>
      <c r="N79" s="12"/>
      <c r="O79" s="12"/>
      <c r="P79" s="13">
        <v>0</v>
      </c>
      <c r="Q79" s="13" t="s">
        <v>16</v>
      </c>
    </row>
    <row r="80" spans="1:17" s="7" customFormat="1" ht="24.95" customHeight="1">
      <c r="A80" s="1" t="s">
        <v>160</v>
      </c>
      <c r="B80" s="8">
        <v>13108425153</v>
      </c>
      <c r="C80" s="9" t="s">
        <v>111</v>
      </c>
      <c r="D80" s="9" t="s">
        <v>99</v>
      </c>
      <c r="E80" s="9" t="s">
        <v>112</v>
      </c>
      <c r="F80" s="10" t="s">
        <v>19</v>
      </c>
      <c r="G80" s="11">
        <v>2</v>
      </c>
      <c r="H80" s="11">
        <v>1140</v>
      </c>
      <c r="I80" s="11">
        <f t="shared" si="23"/>
        <v>311</v>
      </c>
      <c r="J80" s="11">
        <v>0</v>
      </c>
      <c r="K80" s="11">
        <f t="shared" si="24"/>
        <v>622</v>
      </c>
      <c r="L80" s="11">
        <v>0</v>
      </c>
      <c r="M80" s="12" t="b">
        <v>0</v>
      </c>
      <c r="N80" s="12"/>
      <c r="O80" s="12"/>
      <c r="P80" s="13">
        <v>0</v>
      </c>
      <c r="Q80" s="13" t="s">
        <v>16</v>
      </c>
    </row>
    <row r="81" spans="1:17" s="7" customFormat="1" ht="24.95" customHeight="1">
      <c r="A81" s="1" t="s">
        <v>161</v>
      </c>
      <c r="B81" s="8"/>
      <c r="C81" s="9" t="s">
        <v>113</v>
      </c>
      <c r="D81" s="9" t="s">
        <v>99</v>
      </c>
      <c r="E81" s="9" t="s">
        <v>114</v>
      </c>
      <c r="F81" s="10" t="s">
        <v>19</v>
      </c>
      <c r="G81" s="11">
        <v>1</v>
      </c>
      <c r="H81" s="11">
        <v>1676</v>
      </c>
      <c r="I81" s="11">
        <f t="shared" si="23"/>
        <v>457</v>
      </c>
      <c r="J81" s="11">
        <v>0</v>
      </c>
      <c r="K81" s="11">
        <f t="shared" si="24"/>
        <v>457</v>
      </c>
      <c r="L81" s="11">
        <v>0</v>
      </c>
      <c r="M81" s="12" t="b">
        <v>0</v>
      </c>
      <c r="N81" s="12"/>
      <c r="O81" s="12"/>
      <c r="P81" s="13">
        <v>0</v>
      </c>
      <c r="Q81" s="13" t="s">
        <v>16</v>
      </c>
    </row>
    <row r="82" spans="1:17" s="23" customFormat="1" ht="24.95" customHeight="1">
      <c r="A82" s="20" t="s">
        <v>23</v>
      </c>
      <c r="B82" s="21"/>
      <c r="C82" s="21" t="s">
        <v>166</v>
      </c>
      <c r="D82" s="21"/>
      <c r="E82" s="21"/>
      <c r="F82" s="21"/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1" t="b">
        <v>0</v>
      </c>
      <c r="N82" s="21"/>
      <c r="O82" s="21"/>
      <c r="P82" s="13">
        <v>0</v>
      </c>
      <c r="Q82" s="13" t="s">
        <v>16</v>
      </c>
    </row>
    <row r="83" spans="1:17" s="27" customFormat="1" ht="24.95" customHeight="1">
      <c r="A83" s="24" t="s">
        <v>167</v>
      </c>
      <c r="B83" s="25"/>
      <c r="C83" s="25" t="s">
        <v>44</v>
      </c>
      <c r="D83" s="25"/>
      <c r="E83" s="25"/>
      <c r="F83" s="25"/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5" t="b">
        <v>0</v>
      </c>
      <c r="N83" s="25"/>
      <c r="O83" s="25"/>
      <c r="P83" s="13">
        <v>0</v>
      </c>
      <c r="Q83" s="13" t="s">
        <v>16</v>
      </c>
    </row>
    <row r="84" spans="1:17" s="7" customFormat="1" ht="36">
      <c r="A84" s="1" t="s">
        <v>168</v>
      </c>
      <c r="B84" s="8">
        <v>10350512545</v>
      </c>
      <c r="C84" s="9" t="s">
        <v>209</v>
      </c>
      <c r="D84" s="9" t="s">
        <v>169</v>
      </c>
      <c r="E84" s="9" t="s">
        <v>172</v>
      </c>
      <c r="F84" s="10" t="s">
        <v>33</v>
      </c>
      <c r="G84" s="11">
        <v>2</v>
      </c>
      <c r="H84" s="11">
        <f>1108.717*1.3</f>
        <v>1441.3321000000001</v>
      </c>
      <c r="I84" s="11">
        <f t="shared" ref="I84:I98" si="25">ROUNDUP((H84/3.67),0)</f>
        <v>393</v>
      </c>
      <c r="J84" s="11">
        <v>0</v>
      </c>
      <c r="K84" s="11">
        <f t="shared" ref="K84" si="26">G84*I84</f>
        <v>786</v>
      </c>
      <c r="L84" s="11">
        <v>0</v>
      </c>
      <c r="M84" s="12" t="b">
        <v>0</v>
      </c>
      <c r="N84" s="12"/>
      <c r="O84" s="12"/>
      <c r="P84" s="13">
        <v>0</v>
      </c>
      <c r="Q84" s="13" t="s">
        <v>16</v>
      </c>
    </row>
    <row r="85" spans="1:17" s="7" customFormat="1" ht="36">
      <c r="A85" s="1" t="s">
        <v>185</v>
      </c>
      <c r="B85" s="8">
        <v>10350512547</v>
      </c>
      <c r="C85" s="9" t="s">
        <v>210</v>
      </c>
      <c r="D85" s="9" t="s">
        <v>169</v>
      </c>
      <c r="E85" s="9" t="s">
        <v>171</v>
      </c>
      <c r="F85" s="10" t="s">
        <v>33</v>
      </c>
      <c r="G85" s="11">
        <v>8</v>
      </c>
      <c r="H85" s="11">
        <f>829.68*1.3</f>
        <v>1078.5840000000001</v>
      </c>
      <c r="I85" s="11">
        <f t="shared" si="25"/>
        <v>294</v>
      </c>
      <c r="J85" s="11">
        <v>0</v>
      </c>
      <c r="K85" s="11">
        <f t="shared" ref="K85" si="27">G85*I85</f>
        <v>2352</v>
      </c>
      <c r="L85" s="11">
        <v>0</v>
      </c>
      <c r="M85" s="12" t="b">
        <v>0</v>
      </c>
      <c r="N85" s="12"/>
      <c r="O85" s="12"/>
      <c r="P85" s="13">
        <v>0</v>
      </c>
      <c r="Q85" s="13" t="s">
        <v>16</v>
      </c>
    </row>
    <row r="86" spans="1:17" s="7" customFormat="1" ht="36">
      <c r="A86" s="1" t="s">
        <v>186</v>
      </c>
      <c r="B86" s="8">
        <v>10341512120</v>
      </c>
      <c r="C86" s="9" t="s">
        <v>211</v>
      </c>
      <c r="D86" s="9" t="s">
        <v>169</v>
      </c>
      <c r="E86" s="9" t="s">
        <v>170</v>
      </c>
      <c r="F86" s="10" t="s">
        <v>33</v>
      </c>
      <c r="G86" s="11">
        <v>1</v>
      </c>
      <c r="H86" s="11">
        <v>120</v>
      </c>
      <c r="I86" s="11">
        <f t="shared" si="25"/>
        <v>33</v>
      </c>
      <c r="J86" s="11">
        <v>0</v>
      </c>
      <c r="K86" s="11">
        <f t="shared" ref="K86:K89" si="28">G86*I86</f>
        <v>33</v>
      </c>
      <c r="L86" s="11">
        <v>0</v>
      </c>
      <c r="M86" s="12" t="b">
        <v>0</v>
      </c>
      <c r="N86" s="12"/>
      <c r="O86" s="12"/>
      <c r="P86" s="13">
        <v>0</v>
      </c>
      <c r="Q86" s="13" t="s">
        <v>16</v>
      </c>
    </row>
    <row r="87" spans="1:17" s="7" customFormat="1" ht="36">
      <c r="A87" s="1" t="s">
        <v>187</v>
      </c>
      <c r="B87" s="8">
        <v>10341512122</v>
      </c>
      <c r="C87" s="9" t="s">
        <v>212</v>
      </c>
      <c r="D87" s="9" t="s">
        <v>169</v>
      </c>
      <c r="E87" s="9" t="s">
        <v>173</v>
      </c>
      <c r="F87" s="10" t="s">
        <v>33</v>
      </c>
      <c r="G87" s="11">
        <v>7</v>
      </c>
      <c r="H87" s="11">
        <v>80</v>
      </c>
      <c r="I87" s="11">
        <f t="shared" si="25"/>
        <v>22</v>
      </c>
      <c r="J87" s="11">
        <v>0</v>
      </c>
      <c r="K87" s="11">
        <f t="shared" si="28"/>
        <v>154</v>
      </c>
      <c r="L87" s="11">
        <v>0</v>
      </c>
      <c r="M87" s="12" t="b">
        <v>0</v>
      </c>
      <c r="N87" s="12"/>
      <c r="O87" s="12"/>
      <c r="P87" s="13">
        <v>0</v>
      </c>
      <c r="Q87" s="13" t="s">
        <v>16</v>
      </c>
    </row>
    <row r="88" spans="1:17" s="7" customFormat="1" ht="48">
      <c r="A88" s="1" t="s">
        <v>188</v>
      </c>
      <c r="B88" s="8">
        <v>10351012068</v>
      </c>
      <c r="C88" s="9" t="s">
        <v>213</v>
      </c>
      <c r="D88" s="9" t="s">
        <v>169</v>
      </c>
      <c r="E88" s="9" t="s">
        <v>174</v>
      </c>
      <c r="F88" s="10" t="s">
        <v>33</v>
      </c>
      <c r="G88" s="11">
        <v>10</v>
      </c>
      <c r="H88" s="11">
        <f>120*1.3</f>
        <v>156</v>
      </c>
      <c r="I88" s="11">
        <f t="shared" si="25"/>
        <v>43</v>
      </c>
      <c r="J88" s="11">
        <v>0</v>
      </c>
      <c r="K88" s="11">
        <f t="shared" si="28"/>
        <v>430</v>
      </c>
      <c r="L88" s="11">
        <v>0</v>
      </c>
      <c r="M88" s="12" t="b">
        <v>0</v>
      </c>
      <c r="N88" s="12"/>
      <c r="O88" s="12"/>
      <c r="P88" s="13">
        <v>0</v>
      </c>
      <c r="Q88" s="13" t="s">
        <v>16</v>
      </c>
    </row>
    <row r="89" spans="1:17" s="7" customFormat="1" ht="48">
      <c r="A89" s="1" t="s">
        <v>189</v>
      </c>
      <c r="B89" s="8">
        <v>10343012208</v>
      </c>
      <c r="C89" s="9" t="s">
        <v>214</v>
      </c>
      <c r="D89" s="9" t="s">
        <v>169</v>
      </c>
      <c r="E89" s="9" t="s">
        <v>175</v>
      </c>
      <c r="F89" s="10" t="s">
        <v>33</v>
      </c>
      <c r="G89" s="11">
        <v>10</v>
      </c>
      <c r="H89" s="11">
        <v>130</v>
      </c>
      <c r="I89" s="11">
        <f t="shared" si="25"/>
        <v>36</v>
      </c>
      <c r="J89" s="11">
        <v>0</v>
      </c>
      <c r="K89" s="11">
        <f t="shared" si="28"/>
        <v>360</v>
      </c>
      <c r="L89" s="11">
        <v>0</v>
      </c>
      <c r="M89" s="12" t="b">
        <v>0</v>
      </c>
      <c r="N89" s="12"/>
      <c r="O89" s="12"/>
      <c r="P89" s="13">
        <v>0</v>
      </c>
      <c r="Q89" s="13" t="s">
        <v>16</v>
      </c>
    </row>
    <row r="90" spans="1:17" s="7" customFormat="1" ht="48">
      <c r="A90" s="1" t="s">
        <v>190</v>
      </c>
      <c r="B90" s="8">
        <v>10343512033</v>
      </c>
      <c r="C90" s="9" t="s">
        <v>215</v>
      </c>
      <c r="D90" s="9" t="s">
        <v>169</v>
      </c>
      <c r="E90" s="9" t="s">
        <v>176</v>
      </c>
      <c r="F90" s="10" t="s">
        <v>33</v>
      </c>
      <c r="G90" s="11">
        <v>6</v>
      </c>
      <c r="H90" s="11">
        <v>70</v>
      </c>
      <c r="I90" s="11">
        <f t="shared" si="25"/>
        <v>20</v>
      </c>
      <c r="J90" s="11">
        <v>0</v>
      </c>
      <c r="K90" s="11">
        <f t="shared" ref="K90:K96" si="29">G90*I90</f>
        <v>120</v>
      </c>
      <c r="L90" s="11">
        <v>0</v>
      </c>
      <c r="M90" s="12" t="b">
        <v>0</v>
      </c>
      <c r="N90" s="12"/>
      <c r="O90" s="12"/>
      <c r="P90" s="13">
        <v>0</v>
      </c>
      <c r="Q90" s="13" t="s">
        <v>16</v>
      </c>
    </row>
    <row r="91" spans="1:17" s="7" customFormat="1" ht="48">
      <c r="A91" s="1" t="s">
        <v>191</v>
      </c>
      <c r="B91" s="8">
        <v>10343512032</v>
      </c>
      <c r="C91" s="9" t="s">
        <v>216</v>
      </c>
      <c r="D91" s="9" t="s">
        <v>169</v>
      </c>
      <c r="E91" s="9" t="s">
        <v>177</v>
      </c>
      <c r="F91" s="10" t="s">
        <v>33</v>
      </c>
      <c r="G91" s="11">
        <v>2</v>
      </c>
      <c r="H91" s="11">
        <v>70</v>
      </c>
      <c r="I91" s="11">
        <f t="shared" si="25"/>
        <v>20</v>
      </c>
      <c r="J91" s="11">
        <v>0</v>
      </c>
      <c r="K91" s="11">
        <f t="shared" si="29"/>
        <v>40</v>
      </c>
      <c r="L91" s="11">
        <v>0</v>
      </c>
      <c r="M91" s="12" t="b">
        <v>0</v>
      </c>
      <c r="N91" s="12"/>
      <c r="O91" s="12"/>
      <c r="P91" s="13">
        <v>0</v>
      </c>
      <c r="Q91" s="13" t="s">
        <v>16</v>
      </c>
    </row>
    <row r="92" spans="1:17" s="7" customFormat="1" ht="24">
      <c r="A92" s="1" t="s">
        <v>192</v>
      </c>
      <c r="B92" s="8">
        <v>10349012606</v>
      </c>
      <c r="C92" s="9" t="s">
        <v>217</v>
      </c>
      <c r="D92" s="9" t="s">
        <v>169</v>
      </c>
      <c r="E92" s="28" t="s">
        <v>178</v>
      </c>
      <c r="F92" s="10" t="s">
        <v>33</v>
      </c>
      <c r="G92" s="11">
        <v>16</v>
      </c>
      <c r="H92" s="11">
        <v>20</v>
      </c>
      <c r="I92" s="11">
        <f t="shared" si="25"/>
        <v>6</v>
      </c>
      <c r="J92" s="11">
        <v>0</v>
      </c>
      <c r="K92" s="11">
        <f t="shared" si="29"/>
        <v>96</v>
      </c>
      <c r="L92" s="11">
        <v>0</v>
      </c>
      <c r="M92" s="12" t="b">
        <v>0</v>
      </c>
      <c r="N92" s="12"/>
      <c r="O92" s="12"/>
      <c r="P92" s="13">
        <v>0</v>
      </c>
      <c r="Q92" s="13" t="s">
        <v>16</v>
      </c>
    </row>
    <row r="93" spans="1:17" s="7" customFormat="1" ht="24">
      <c r="A93" s="1" t="s">
        <v>193</v>
      </c>
      <c r="B93" s="8">
        <v>10353512525</v>
      </c>
      <c r="C93" s="9" t="s">
        <v>218</v>
      </c>
      <c r="D93" s="9" t="s">
        <v>169</v>
      </c>
      <c r="E93" s="9" t="s">
        <v>179</v>
      </c>
      <c r="F93" s="10" t="s">
        <v>33</v>
      </c>
      <c r="G93" s="11">
        <v>2</v>
      </c>
      <c r="H93" s="11">
        <v>600</v>
      </c>
      <c r="I93" s="11">
        <f t="shared" si="25"/>
        <v>164</v>
      </c>
      <c r="J93" s="11">
        <v>0</v>
      </c>
      <c r="K93" s="11">
        <f t="shared" si="29"/>
        <v>328</v>
      </c>
      <c r="L93" s="11">
        <v>0</v>
      </c>
      <c r="M93" s="12" t="b">
        <v>0</v>
      </c>
      <c r="N93" s="12"/>
      <c r="O93" s="12"/>
      <c r="P93" s="13">
        <v>0</v>
      </c>
      <c r="Q93" s="13" t="s">
        <v>16</v>
      </c>
    </row>
    <row r="94" spans="1:17" s="7" customFormat="1" ht="36">
      <c r="A94" s="1" t="s">
        <v>194</v>
      </c>
      <c r="B94" s="8">
        <v>10354012380</v>
      </c>
      <c r="C94" s="9" t="s">
        <v>219</v>
      </c>
      <c r="D94" s="9" t="s">
        <v>169</v>
      </c>
      <c r="E94" s="9" t="s">
        <v>180</v>
      </c>
      <c r="F94" s="10" t="s">
        <v>33</v>
      </c>
      <c r="G94" s="11">
        <v>1</v>
      </c>
      <c r="H94" s="11">
        <v>386.84</v>
      </c>
      <c r="I94" s="11">
        <f t="shared" si="25"/>
        <v>106</v>
      </c>
      <c r="J94" s="11">
        <v>0</v>
      </c>
      <c r="K94" s="11">
        <f t="shared" si="29"/>
        <v>106</v>
      </c>
      <c r="L94" s="11">
        <v>0</v>
      </c>
      <c r="M94" s="12" t="b">
        <v>0</v>
      </c>
      <c r="N94" s="12"/>
      <c r="O94" s="12"/>
      <c r="P94" s="13">
        <v>0</v>
      </c>
      <c r="Q94" s="13" t="s">
        <v>16</v>
      </c>
    </row>
    <row r="95" spans="1:17" s="7" customFormat="1" ht="24.95" customHeight="1">
      <c r="A95" s="1" t="s">
        <v>195</v>
      </c>
      <c r="B95" s="8"/>
      <c r="C95" s="9" t="s">
        <v>181</v>
      </c>
      <c r="D95" s="9" t="s">
        <v>169</v>
      </c>
      <c r="E95" s="9"/>
      <c r="F95" s="10" t="s">
        <v>33</v>
      </c>
      <c r="G95" s="11">
        <v>6</v>
      </c>
      <c r="H95" s="11">
        <v>20</v>
      </c>
      <c r="I95" s="11">
        <f t="shared" si="25"/>
        <v>6</v>
      </c>
      <c r="J95" s="11">
        <v>0</v>
      </c>
      <c r="K95" s="11">
        <f t="shared" si="29"/>
        <v>36</v>
      </c>
      <c r="L95" s="11">
        <v>0</v>
      </c>
      <c r="M95" s="12" t="b">
        <v>0</v>
      </c>
      <c r="N95" s="12"/>
      <c r="O95" s="12"/>
      <c r="P95" s="13">
        <v>0</v>
      </c>
      <c r="Q95" s="13" t="s">
        <v>16</v>
      </c>
    </row>
    <row r="96" spans="1:17" s="7" customFormat="1" ht="24">
      <c r="A96" s="1" t="s">
        <v>196</v>
      </c>
      <c r="B96" s="8">
        <v>10341512022</v>
      </c>
      <c r="C96" s="9" t="s">
        <v>220</v>
      </c>
      <c r="D96" s="9" t="s">
        <v>169</v>
      </c>
      <c r="E96" s="28" t="s">
        <v>182</v>
      </c>
      <c r="F96" s="10" t="s">
        <v>33</v>
      </c>
      <c r="G96" s="11">
        <v>1</v>
      </c>
      <c r="H96" s="11">
        <v>690</v>
      </c>
      <c r="I96" s="11">
        <f t="shared" si="25"/>
        <v>189</v>
      </c>
      <c r="J96" s="11">
        <v>0</v>
      </c>
      <c r="K96" s="11">
        <f t="shared" si="29"/>
        <v>189</v>
      </c>
      <c r="L96" s="11">
        <v>0</v>
      </c>
      <c r="M96" s="12" t="b">
        <v>0</v>
      </c>
      <c r="N96" s="12"/>
      <c r="O96" s="12"/>
      <c r="P96" s="13">
        <v>0</v>
      </c>
      <c r="Q96" s="13" t="s">
        <v>16</v>
      </c>
    </row>
    <row r="97" spans="1:17" s="7" customFormat="1" ht="24.95" customHeight="1">
      <c r="A97" s="1" t="s">
        <v>197</v>
      </c>
      <c r="B97" s="8">
        <v>10352528139</v>
      </c>
      <c r="C97" s="9" t="s">
        <v>221</v>
      </c>
      <c r="D97" s="9" t="s">
        <v>169</v>
      </c>
      <c r="E97" s="28" t="s">
        <v>183</v>
      </c>
      <c r="F97" s="10" t="s">
        <v>33</v>
      </c>
      <c r="G97" s="11">
        <v>1</v>
      </c>
      <c r="H97" s="11">
        <f>334.47*1.15*1.3</f>
        <v>500.03264999999999</v>
      </c>
      <c r="I97" s="11">
        <f t="shared" si="25"/>
        <v>137</v>
      </c>
      <c r="J97" s="11">
        <v>0</v>
      </c>
      <c r="K97" s="11">
        <f t="shared" ref="K97:K98" si="30">G97*I97</f>
        <v>137</v>
      </c>
      <c r="L97" s="11">
        <v>0</v>
      </c>
      <c r="M97" s="12" t="b">
        <v>0</v>
      </c>
      <c r="N97" s="12"/>
      <c r="O97" s="12"/>
      <c r="P97" s="13">
        <v>0</v>
      </c>
      <c r="Q97" s="13" t="s">
        <v>16</v>
      </c>
    </row>
    <row r="98" spans="1:17" s="7" customFormat="1" ht="24.95" customHeight="1">
      <c r="A98" s="1" t="s">
        <v>198</v>
      </c>
      <c r="B98" s="8">
        <v>10346012640</v>
      </c>
      <c r="C98" s="9" t="s">
        <v>222</v>
      </c>
      <c r="D98" s="9" t="s">
        <v>169</v>
      </c>
      <c r="E98" s="9" t="s">
        <v>184</v>
      </c>
      <c r="F98" s="10" t="s">
        <v>33</v>
      </c>
      <c r="G98" s="11">
        <v>1</v>
      </c>
      <c r="H98" s="11">
        <v>170</v>
      </c>
      <c r="I98" s="11">
        <f t="shared" si="25"/>
        <v>47</v>
      </c>
      <c r="J98" s="11">
        <v>0</v>
      </c>
      <c r="K98" s="11">
        <f t="shared" si="30"/>
        <v>47</v>
      </c>
      <c r="L98" s="11">
        <v>0</v>
      </c>
      <c r="M98" s="12" t="b">
        <v>0</v>
      </c>
      <c r="N98" s="12"/>
      <c r="O98" s="12"/>
      <c r="P98" s="13">
        <v>0</v>
      </c>
      <c r="Q98" s="13" t="s">
        <v>16</v>
      </c>
    </row>
    <row r="99" spans="1:17" s="27" customFormat="1" ht="24.95" customHeight="1">
      <c r="A99" s="24" t="s">
        <v>199</v>
      </c>
      <c r="B99" s="25"/>
      <c r="C99" s="25" t="s">
        <v>46</v>
      </c>
      <c r="D99" s="25"/>
      <c r="E99" s="25"/>
      <c r="F99" s="25"/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5" t="b">
        <v>0</v>
      </c>
      <c r="N99" s="25"/>
      <c r="O99" s="25"/>
      <c r="P99" s="13">
        <v>0</v>
      </c>
      <c r="Q99" s="13" t="s">
        <v>16</v>
      </c>
    </row>
    <row r="100" spans="1:17" s="7" customFormat="1" ht="36">
      <c r="A100" s="1" t="s">
        <v>200</v>
      </c>
      <c r="B100" s="8"/>
      <c r="C100" s="9" t="s">
        <v>56</v>
      </c>
      <c r="D100" s="9" t="s">
        <v>25</v>
      </c>
      <c r="E100" s="9" t="s">
        <v>57</v>
      </c>
      <c r="F100" s="10" t="s">
        <v>33</v>
      </c>
      <c r="G100" s="11">
        <v>1</v>
      </c>
      <c r="H100" s="11">
        <v>3500</v>
      </c>
      <c r="I100" s="11">
        <f t="shared" ref="I100:I105" si="31">ROUNDUP((H100/3.67),0)</f>
        <v>954</v>
      </c>
      <c r="J100" s="11">
        <v>0</v>
      </c>
      <c r="K100" s="11">
        <f t="shared" ref="K100:K104" si="32">G100*I100</f>
        <v>954</v>
      </c>
      <c r="L100" s="11">
        <v>0</v>
      </c>
      <c r="M100" s="12" t="b">
        <v>0</v>
      </c>
      <c r="N100" s="12"/>
      <c r="O100" s="12"/>
      <c r="P100" s="13">
        <v>0</v>
      </c>
      <c r="Q100" s="13" t="s">
        <v>16</v>
      </c>
    </row>
    <row r="101" spans="1:17" s="7" customFormat="1" ht="24.95" customHeight="1">
      <c r="A101" s="1" t="s">
        <v>204</v>
      </c>
      <c r="B101" s="8">
        <v>13002238210</v>
      </c>
      <c r="C101" s="15" t="s">
        <v>202</v>
      </c>
      <c r="D101" s="9" t="s">
        <v>25</v>
      </c>
      <c r="E101" s="9" t="s">
        <v>201</v>
      </c>
      <c r="F101" s="10" t="s">
        <v>33</v>
      </c>
      <c r="G101" s="11">
        <v>6</v>
      </c>
      <c r="H101" s="11">
        <f>32+7</f>
        <v>39</v>
      </c>
      <c r="I101" s="11">
        <f t="shared" si="31"/>
        <v>11</v>
      </c>
      <c r="J101" s="11">
        <v>0</v>
      </c>
      <c r="K101" s="11">
        <f t="shared" si="32"/>
        <v>66</v>
      </c>
      <c r="L101" s="11">
        <v>0</v>
      </c>
      <c r="M101" s="12" t="b">
        <v>0</v>
      </c>
      <c r="N101" s="12"/>
      <c r="O101" s="12"/>
      <c r="P101" s="13">
        <v>0</v>
      </c>
      <c r="Q101" s="13" t="s">
        <v>16</v>
      </c>
    </row>
    <row r="102" spans="1:17" s="7" customFormat="1" ht="24.95" customHeight="1">
      <c r="A102" s="1" t="s">
        <v>205</v>
      </c>
      <c r="B102" s="8"/>
      <c r="C102" s="9" t="s">
        <v>62</v>
      </c>
      <c r="D102" s="9" t="s">
        <v>25</v>
      </c>
      <c r="E102" s="9" t="s">
        <v>63</v>
      </c>
      <c r="F102" s="10" t="s">
        <v>33</v>
      </c>
      <c r="G102" s="11">
        <v>1</v>
      </c>
      <c r="H102" s="11">
        <v>85</v>
      </c>
      <c r="I102" s="11">
        <f t="shared" si="31"/>
        <v>24</v>
      </c>
      <c r="J102" s="11">
        <v>0</v>
      </c>
      <c r="K102" s="11">
        <f t="shared" si="32"/>
        <v>24</v>
      </c>
      <c r="L102" s="11">
        <v>0</v>
      </c>
      <c r="M102" s="12" t="b">
        <v>0</v>
      </c>
      <c r="N102" s="12"/>
      <c r="O102" s="12"/>
      <c r="P102" s="13">
        <v>0</v>
      </c>
      <c r="Q102" s="13" t="s">
        <v>16</v>
      </c>
    </row>
    <row r="103" spans="1:17" s="7" customFormat="1" ht="24.95" customHeight="1">
      <c r="A103" s="1" t="s">
        <v>206</v>
      </c>
      <c r="B103" s="8"/>
      <c r="C103" s="9" t="s">
        <v>64</v>
      </c>
      <c r="D103" s="9" t="s">
        <v>25</v>
      </c>
      <c r="E103" s="9" t="s">
        <v>65</v>
      </c>
      <c r="F103" s="10" t="s">
        <v>33</v>
      </c>
      <c r="G103" s="11">
        <v>1</v>
      </c>
      <c r="H103" s="11">
        <v>150</v>
      </c>
      <c r="I103" s="11">
        <f t="shared" si="31"/>
        <v>41</v>
      </c>
      <c r="J103" s="11">
        <v>0</v>
      </c>
      <c r="K103" s="11">
        <f t="shared" si="32"/>
        <v>41</v>
      </c>
      <c r="L103" s="11">
        <v>0</v>
      </c>
      <c r="M103" s="12" t="b">
        <v>0</v>
      </c>
      <c r="N103" s="12"/>
      <c r="O103" s="12"/>
      <c r="P103" s="13">
        <v>0</v>
      </c>
      <c r="Q103" s="13" t="s">
        <v>16</v>
      </c>
    </row>
    <row r="104" spans="1:17" s="7" customFormat="1" ht="24.95" customHeight="1">
      <c r="A104" s="1" t="s">
        <v>207</v>
      </c>
      <c r="B104" s="8"/>
      <c r="C104" s="9" t="s">
        <v>66</v>
      </c>
      <c r="D104" s="9" t="s">
        <v>25</v>
      </c>
      <c r="E104" s="9" t="s">
        <v>67</v>
      </c>
      <c r="F104" s="10" t="s">
        <v>33</v>
      </c>
      <c r="G104" s="11">
        <v>1</v>
      </c>
      <c r="H104" s="11">
        <v>125</v>
      </c>
      <c r="I104" s="11">
        <f t="shared" si="31"/>
        <v>35</v>
      </c>
      <c r="J104" s="11">
        <v>0</v>
      </c>
      <c r="K104" s="11">
        <f t="shared" si="32"/>
        <v>35</v>
      </c>
      <c r="L104" s="11">
        <v>0</v>
      </c>
      <c r="M104" s="12" t="b">
        <v>0</v>
      </c>
      <c r="N104" s="12"/>
      <c r="O104" s="12"/>
      <c r="P104" s="13">
        <v>0</v>
      </c>
      <c r="Q104" s="13" t="s">
        <v>16</v>
      </c>
    </row>
    <row r="105" spans="1:17" s="7" customFormat="1" ht="24.95" customHeight="1">
      <c r="A105" s="1" t="s">
        <v>208</v>
      </c>
      <c r="B105" s="8"/>
      <c r="C105" s="9" t="s">
        <v>203</v>
      </c>
      <c r="D105" s="9" t="s">
        <v>169</v>
      </c>
      <c r="E105" s="9"/>
      <c r="F105" s="10" t="s">
        <v>27</v>
      </c>
      <c r="G105" s="11">
        <v>1</v>
      </c>
      <c r="H105" s="11">
        <v>300</v>
      </c>
      <c r="I105" s="11">
        <f t="shared" si="31"/>
        <v>82</v>
      </c>
      <c r="J105" s="11">
        <v>0</v>
      </c>
      <c r="K105" s="11">
        <f t="shared" ref="K105" si="33">G105*I105</f>
        <v>82</v>
      </c>
      <c r="L105" s="11">
        <v>0</v>
      </c>
      <c r="M105" s="12" t="b">
        <v>0</v>
      </c>
      <c r="N105" s="12"/>
      <c r="O105" s="12"/>
      <c r="P105" s="13">
        <v>0</v>
      </c>
      <c r="Q105" s="13" t="s">
        <v>16</v>
      </c>
    </row>
    <row r="106" spans="1:17" ht="24.95" customHeight="1">
      <c r="K106" s="18">
        <f>SUM(K2:K105)</f>
        <v>57928.340000000004</v>
      </c>
    </row>
  </sheetData>
  <autoFilter ref="A1:Q8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 mawarid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2023-10-04T12:18:43Z</dcterms:modified>
</cp:coreProperties>
</file>