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PAIX" sheetId="13" r:id="rId1"/>
  </sheets>
  <definedNames>
    <definedName name="_xlnm.Print_Area" localSheetId="0">PAIX!$A$1:$Q$19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3" l="1"/>
  <c r="H16" i="13"/>
  <c r="H13" i="13"/>
  <c r="I13" i="13" s="1"/>
  <c r="K13" i="13" s="1"/>
  <c r="I12" i="13"/>
  <c r="K12" i="13" s="1"/>
  <c r="H7" i="13"/>
  <c r="I19" i="13" l="1"/>
  <c r="K19" i="13" s="1"/>
  <c r="I18" i="13"/>
  <c r="K18" i="13" s="1"/>
  <c r="I17" i="13"/>
  <c r="K17" i="13" s="1"/>
  <c r="I16" i="13"/>
  <c r="K16" i="13" s="1"/>
  <c r="I15" i="13"/>
  <c r="K15" i="13" s="1"/>
  <c r="I10" i="13" l="1"/>
  <c r="K10" i="13" s="1"/>
  <c r="I9" i="13"/>
  <c r="K9" i="13" s="1"/>
  <c r="I8" i="13"/>
  <c r="K8" i="13" s="1"/>
  <c r="I7" i="13"/>
  <c r="I6" i="13"/>
  <c r="H5" i="13"/>
  <c r="I5" i="13" s="1"/>
  <c r="I4" i="13"/>
  <c r="K7" i="13" l="1"/>
  <c r="K4" i="13"/>
  <c r="K5" i="13" l="1"/>
  <c r="K6" i="13"/>
</calcChain>
</file>

<file path=xl/sharedStrings.xml><?xml version="1.0" encoding="utf-8"?>
<sst xmlns="http://schemas.openxmlformats.org/spreadsheetml/2006/main" count="109" uniqueCount="68">
  <si>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</si>
  <si>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</si>
  <si>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</si>
  <si>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</si>
  <si>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</si>
  <si>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</si>
  <si>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</si>
  <si>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</si>
  <si>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</si>
  <si>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</si>
  <si>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</si>
  <si>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</si>
  <si>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</si>
  <si>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</si>
  <si>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</si>
  <si>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</si>
  <si>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</si>
  <si>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</si>
  <si>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</si>
  <si>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</si>
  <si>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</si>
  <si>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NAFFCO</t>
  </si>
  <si>
    <t>SET</t>
  </si>
  <si>
    <t>FOAM FIGHTING - GENERATOR ROOM</t>
  </si>
  <si>
    <t>1.1</t>
  </si>
  <si>
    <t>MECHANICAL COMPONENTS</t>
  </si>
  <si>
    <t>AFFF CONCENTRATE - 3%</t>
  </si>
  <si>
    <t>GAL</t>
  </si>
  <si>
    <t>SD-DVA</t>
  </si>
  <si>
    <t>1.1.1</t>
  </si>
  <si>
    <t>SD-OSY200FF-D</t>
  </si>
  <si>
    <t>SD-YS300FF-D</t>
  </si>
  <si>
    <t>FOAM-WATER SPRINKLER 1/2 INCH BSPT BRONZE</t>
  </si>
  <si>
    <t>NH500</t>
  </si>
  <si>
    <t>1.1.2</t>
  </si>
  <si>
    <t>1.1.3</t>
  </si>
  <si>
    <t>1.1.4</t>
  </si>
  <si>
    <t>1.1.5</t>
  </si>
  <si>
    <t>1.1.6</t>
  </si>
  <si>
    <t>AIR RELEASE VALVE 1" BSPT THREADED, PN20 (20 BAR W/P), FORGED BRASS, MODEL: NWR 104</t>
  </si>
  <si>
    <t>NWR 104</t>
  </si>
  <si>
    <t>ELECTRICAL COMPONENTS</t>
  </si>
  <si>
    <t>EXTINGUISHING CONTROL PANEL
(2) DETECTION ZONE (1) RELEASE AREA
COMPLETE WITH: 24 VDC BACK-UP BATTERY</t>
  </si>
  <si>
    <t>AX-T</t>
  </si>
  <si>
    <t>NO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</si>
  <si>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</si>
  <si>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</si>
  <si>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</si>
  <si>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</si>
  <si>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WARNING SIGN (3 NOS. PER SET)</t>
  </si>
  <si>
    <t>1.1.7</t>
  </si>
  <si>
    <t>1.2</t>
  </si>
  <si>
    <t>1.2.1</t>
  </si>
  <si>
    <t>1.2.2</t>
  </si>
  <si>
    <t>FOAM BLADDER TANK, VERTICAL TYPE, CAPACITY: 36 GLN, RED COLOUR, UL LISTED - NAFFCO, UAE.</t>
  </si>
  <si>
    <t>NFVBT - 36</t>
  </si>
  <si>
    <t>2" DELUGE VALVE COMPLETE WITH:
BASIC TRIM, ELECTRIC TRIM, 24V DC SOLENOID VALVE, MANUAL RELEASE, WATER MOTOR ALARM GONG, PRESSURE SWITCH, MAIN DRAIN VALVE, PRESSURE GAUGE</t>
  </si>
  <si>
    <t>OS&amp;Y GATE VALVE 2" CLASS 125 FLANGED, 200 PSI WORKING UL/FM APPROVED WITH TAMPER SWITCH</t>
  </si>
  <si>
    <t>Y-STRAINER 2" CLASS 150 BOTH FLANGED ENDS, 300 PSI WORKING UL/ULC APPROVED WITH LISTED - FLANGED X FLANGED SS304 SCREEN -SHIELD</t>
  </si>
  <si>
    <t>SPARE PARTS AS PER SPECIFICATION</t>
  </si>
  <si>
    <t>S-C2014</t>
  </si>
  <si>
    <t>CONVENTIONAL HEAT DETECTOR, 170F, UL LISTED, MODEL: S-C2014 - SHIELD WITH BASE</t>
  </si>
  <si>
    <t>1.3</t>
  </si>
  <si>
    <t>1.3.1</t>
  </si>
  <si>
    <t>1.3.2</t>
  </si>
  <si>
    <t>1.3.3</t>
  </si>
  <si>
    <t>1.3.4</t>
  </si>
  <si>
    <t>1.3.5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</si>
</sst>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Arial"/>
      <family val="2"/>
    </font>
    <font>
      <sz val="8"/>
      <name val="Arial"/>
      <family val="2"/>
    </font>
    <font>
      <sz val="8"/>
      <name val="Gadug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43">
    <xf numFmtId="0" fontId="0" fillId="0" borderId="0" xfId="0"/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/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0" xfId="0" applyFont="1" applyFill="1"/>
    <xf numFmtId="49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5" borderId="0" xfId="0" applyFont="1" applyFill="1"/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Fill="1"/>
    <xf numFmtId="164" fontId="8" fillId="4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view="pageBreakPreview" zoomScale="90" zoomScaleNormal="90" zoomScaleSheetLayoutView="90" workbookViewId="0">
      <selection activeCell="J9" sqref="J9"/>
    </sheetView>
  </sheetViews>
  <sheetFormatPr defaultRowHeight="24.95" customHeight="1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5.140625" style="16" bestFit="1" customWidth="1"/>
    <col min="7" max="7" width="7.42578125" style="17" bestFit="1" customWidth="1"/>
    <col min="8" max="8" width="12.42578125" style="17" bestFit="1" customWidth="1"/>
    <col min="9" max="9" width="9" style="17" bestFit="1" customWidth="1"/>
    <col min="10" max="10" width="7" style="17" bestFit="1" customWidth="1"/>
    <col min="11" max="11" width="9.425781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25" customFormat="1" ht="24.95" customHeight="1">
      <c r="A2" s="21" t="s">
        <v>15</v>
      </c>
      <c r="B2" s="22"/>
      <c r="C2" s="23" t="s">
        <v>23</v>
      </c>
      <c r="D2" s="23"/>
      <c r="E2" s="23"/>
      <c r="F2" s="23"/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23" t="b">
        <v>0</v>
      </c>
      <c r="N2" s="23"/>
      <c r="O2" s="23"/>
      <c r="P2" s="24">
        <v>0</v>
      </c>
      <c r="Q2" s="24" t="s">
        <v>16</v>
      </c>
    </row>
    <row r="3" spans="1:17" s="29" customFormat="1" ht="24.95" customHeight="1">
      <c r="A3" s="26" t="s">
        <v>24</v>
      </c>
      <c r="B3" s="27"/>
      <c r="C3" s="28" t="s">
        <v>25</v>
      </c>
      <c r="D3" s="28"/>
      <c r="E3" s="28"/>
      <c r="F3" s="28"/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31" t="b">
        <v>0</v>
      </c>
      <c r="N3" s="31"/>
      <c r="O3" s="31"/>
      <c r="P3" s="32">
        <v>0</v>
      </c>
      <c r="Q3" s="32" t="s">
        <v>16</v>
      </c>
    </row>
    <row r="4" spans="1:17" s="7" customFormat="1" ht="24.95" customHeight="1">
      <c r="A4" s="1" t="s">
        <v>29</v>
      </c>
      <c r="B4" s="19"/>
      <c r="C4" s="2" t="s">
        <v>54</v>
      </c>
      <c r="D4" s="2" t="s">
        <v>21</v>
      </c>
      <c r="E4" s="8" t="s">
        <v>55</v>
      </c>
      <c r="F4" s="9" t="s">
        <v>22</v>
      </c>
      <c r="G4" s="10">
        <v>1</v>
      </c>
      <c r="H4" s="10">
        <v>16700</v>
      </c>
      <c r="I4" s="10">
        <f>ROUNDUP((H4/3.67),0)</f>
        <v>4551</v>
      </c>
      <c r="J4" s="10">
        <v>0</v>
      </c>
      <c r="K4" s="10">
        <f>G4*I4</f>
        <v>4551</v>
      </c>
      <c r="L4" s="10">
        <v>0</v>
      </c>
      <c r="M4" s="11" t="b">
        <v>0</v>
      </c>
      <c r="N4" s="11"/>
      <c r="O4" s="11"/>
      <c r="P4" s="12">
        <v>0</v>
      </c>
      <c r="Q4" s="12" t="s">
        <v>16</v>
      </c>
    </row>
    <row r="5" spans="1:17" s="7" customFormat="1" ht="24.95" customHeight="1">
      <c r="A5" s="1" t="s">
        <v>34</v>
      </c>
      <c r="B5" s="19"/>
      <c r="C5" s="2" t="s">
        <v>26</v>
      </c>
      <c r="D5" s="2" t="s">
        <v>21</v>
      </c>
      <c r="E5" s="8"/>
      <c r="F5" s="9" t="s">
        <v>27</v>
      </c>
      <c r="G5" s="10">
        <v>29</v>
      </c>
      <c r="H5" s="10">
        <f>10*3.785</f>
        <v>37.85</v>
      </c>
      <c r="I5" s="10">
        <f>ROUNDUP((H5/3.67),0)</f>
        <v>11</v>
      </c>
      <c r="J5" s="10">
        <v>0</v>
      </c>
      <c r="K5" s="10">
        <f t="shared" ref="K5:K6" si="0">G5*I5</f>
        <v>319</v>
      </c>
      <c r="L5" s="10">
        <v>0</v>
      </c>
      <c r="M5" s="11" t="b">
        <v>0</v>
      </c>
      <c r="N5" s="11"/>
      <c r="O5" s="11"/>
      <c r="P5" s="12">
        <v>0</v>
      </c>
      <c r="Q5" s="12" t="s">
        <v>16</v>
      </c>
    </row>
    <row r="6" spans="1:17" s="7" customFormat="1" ht="45">
      <c r="A6" s="1" t="s">
        <v>35</v>
      </c>
      <c r="B6" s="19"/>
      <c r="C6" s="2" t="s">
        <v>56</v>
      </c>
      <c r="D6" s="2" t="s">
        <v>20</v>
      </c>
      <c r="E6" s="8" t="s">
        <v>28</v>
      </c>
      <c r="F6" s="9" t="s">
        <v>22</v>
      </c>
      <c r="G6" s="10">
        <v>1</v>
      </c>
      <c r="H6" s="10">
        <v>4400</v>
      </c>
      <c r="I6" s="10">
        <f>ROUNDUP((H6/3.67),0)</f>
        <v>1199</v>
      </c>
      <c r="J6" s="10">
        <v>0</v>
      </c>
      <c r="K6" s="10">
        <f t="shared" si="0"/>
        <v>1199</v>
      </c>
      <c r="L6" s="10">
        <v>0</v>
      </c>
      <c r="M6" s="11" t="b">
        <v>0</v>
      </c>
      <c r="N6" s="11"/>
      <c r="O6" s="11"/>
      <c r="P6" s="12">
        <v>0</v>
      </c>
      <c r="Q6" s="12" t="s">
        <v>16</v>
      </c>
    </row>
    <row r="7" spans="1:17" s="7" customFormat="1" ht="24.95" customHeight="1">
      <c r="A7" s="1" t="s">
        <v>36</v>
      </c>
      <c r="B7" s="19"/>
      <c r="C7" s="2" t="s">
        <v>57</v>
      </c>
      <c r="D7" s="2" t="s">
        <v>20</v>
      </c>
      <c r="E7" s="8" t="s">
        <v>30</v>
      </c>
      <c r="F7" s="9" t="s">
        <v>19</v>
      </c>
      <c r="G7" s="10">
        <v>1</v>
      </c>
      <c r="H7" s="10">
        <f>360+167</f>
        <v>527</v>
      </c>
      <c r="I7" s="10">
        <f>ROUNDUP((H7/3.67),0)</f>
        <v>144</v>
      </c>
      <c r="J7" s="10">
        <v>0</v>
      </c>
      <c r="K7" s="10">
        <f t="shared" ref="K7" si="1">G7*I7</f>
        <v>144</v>
      </c>
      <c r="L7" s="10">
        <v>0</v>
      </c>
      <c r="M7" s="11" t="b">
        <v>0</v>
      </c>
      <c r="N7" s="11"/>
      <c r="O7" s="11"/>
      <c r="P7" s="12">
        <v>0</v>
      </c>
      <c r="Q7" s="12" t="s">
        <v>16</v>
      </c>
    </row>
    <row r="8" spans="1:17" s="7" customFormat="1" ht="22.5">
      <c r="A8" s="1" t="s">
        <v>37</v>
      </c>
      <c r="B8" s="19"/>
      <c r="C8" s="2" t="s">
        <v>58</v>
      </c>
      <c r="D8" s="2" t="s">
        <v>20</v>
      </c>
      <c r="E8" s="8" t="s">
        <v>31</v>
      </c>
      <c r="F8" s="9" t="s">
        <v>19</v>
      </c>
      <c r="G8" s="10">
        <v>1</v>
      </c>
      <c r="H8" s="10">
        <v>210</v>
      </c>
      <c r="I8" s="10">
        <f t="shared" ref="I8:I10" si="2">ROUNDUP((H8/3.67),0)</f>
        <v>58</v>
      </c>
      <c r="J8" s="10">
        <v>0</v>
      </c>
      <c r="K8" s="10">
        <f t="shared" ref="K8:K10" si="3">G8*I8</f>
        <v>58</v>
      </c>
      <c r="L8" s="10">
        <v>0</v>
      </c>
      <c r="M8" s="11" t="b">
        <v>0</v>
      </c>
      <c r="N8" s="11"/>
      <c r="O8" s="11"/>
      <c r="P8" s="12">
        <v>0</v>
      </c>
      <c r="Q8" s="12" t="s">
        <v>16</v>
      </c>
    </row>
    <row r="9" spans="1:17" s="7" customFormat="1" ht="24.95" customHeight="1">
      <c r="A9" s="1" t="s">
        <v>38</v>
      </c>
      <c r="B9" s="19">
        <v>10556775100</v>
      </c>
      <c r="C9" s="2" t="s">
        <v>32</v>
      </c>
      <c r="D9" s="2" t="s">
        <v>20</v>
      </c>
      <c r="E9" s="8" t="s">
        <v>33</v>
      </c>
      <c r="F9" s="9" t="s">
        <v>19</v>
      </c>
      <c r="G9" s="10">
        <v>4</v>
      </c>
      <c r="H9" s="10">
        <v>160</v>
      </c>
      <c r="I9" s="10">
        <f t="shared" si="2"/>
        <v>44</v>
      </c>
      <c r="J9" s="10">
        <v>0</v>
      </c>
      <c r="K9" s="10">
        <f t="shared" si="3"/>
        <v>176</v>
      </c>
      <c r="L9" s="10">
        <v>0</v>
      </c>
      <c r="M9" s="11" t="b">
        <v>0</v>
      </c>
      <c r="N9" s="11"/>
      <c r="O9" s="11"/>
      <c r="P9" s="12">
        <v>0</v>
      </c>
      <c r="Q9" s="12" t="s">
        <v>16</v>
      </c>
    </row>
    <row r="10" spans="1:17" s="7" customFormat="1" ht="24.95" customHeight="1">
      <c r="A10" s="1" t="s">
        <v>50</v>
      </c>
      <c r="B10" s="20">
        <v>11900510025</v>
      </c>
      <c r="C10" s="2" t="s">
        <v>39</v>
      </c>
      <c r="D10" s="2" t="s">
        <v>21</v>
      </c>
      <c r="E10" s="8" t="s">
        <v>40</v>
      </c>
      <c r="F10" s="9" t="s">
        <v>19</v>
      </c>
      <c r="G10" s="10">
        <v>1</v>
      </c>
      <c r="H10" s="10">
        <v>29</v>
      </c>
      <c r="I10" s="10">
        <f t="shared" si="2"/>
        <v>8</v>
      </c>
      <c r="J10" s="10">
        <v>0</v>
      </c>
      <c r="K10" s="10">
        <f t="shared" si="3"/>
        <v>8</v>
      </c>
      <c r="L10" s="10">
        <v>0</v>
      </c>
      <c r="M10" s="11" t="b">
        <v>0</v>
      </c>
      <c r="N10" s="11"/>
      <c r="O10" s="11"/>
      <c r="P10" s="12">
        <v>0</v>
      </c>
      <c r="Q10" s="12" t="s">
        <v>16</v>
      </c>
    </row>
    <row r="11" spans="1:17" s="29" customFormat="1" ht="24.95" customHeight="1">
      <c r="A11" s="26" t="s">
        <v>51</v>
      </c>
      <c r="B11" s="27"/>
      <c r="C11" s="28" t="s">
        <v>59</v>
      </c>
      <c r="D11" s="28"/>
      <c r="E11" s="28"/>
      <c r="F11" s="28"/>
      <c r="G11" s="41"/>
      <c r="H11" s="41"/>
      <c r="I11" s="41"/>
      <c r="J11" s="41"/>
      <c r="K11" s="41"/>
      <c r="L11" s="41"/>
      <c r="M11" s="31"/>
      <c r="N11" s="31"/>
      <c r="O11" s="31"/>
      <c r="P11" s="32"/>
      <c r="Q11" s="32"/>
    </row>
    <row r="12" spans="1:17" s="7" customFormat="1" ht="24.95" customHeight="1">
      <c r="A12" s="1" t="s">
        <v>52</v>
      </c>
      <c r="B12" s="19">
        <v>10556775100</v>
      </c>
      <c r="C12" s="2" t="s">
        <v>32</v>
      </c>
      <c r="D12" s="2" t="s">
        <v>20</v>
      </c>
      <c r="E12" s="8" t="s">
        <v>33</v>
      </c>
      <c r="F12" s="9" t="s">
        <v>19</v>
      </c>
      <c r="G12" s="10">
        <v>1</v>
      </c>
      <c r="H12" s="10">
        <v>160</v>
      </c>
      <c r="I12" s="10">
        <f t="shared" ref="I12" si="4">ROUNDUP((H12/3.67),0)</f>
        <v>44</v>
      </c>
      <c r="J12" s="10">
        <v>0</v>
      </c>
      <c r="K12" s="10">
        <f t="shared" ref="K12:K13" si="5">G12*I12</f>
        <v>44</v>
      </c>
      <c r="L12" s="10">
        <v>0</v>
      </c>
      <c r="M12" s="11" t="b">
        <v>0</v>
      </c>
      <c r="N12" s="11"/>
      <c r="O12" s="11"/>
      <c r="P12" s="12">
        <v>0</v>
      </c>
      <c r="Q12" s="12" t="s">
        <v>16</v>
      </c>
    </row>
    <row r="13" spans="1:17" s="7" customFormat="1" ht="24.95" customHeight="1">
      <c r="A13" s="1" t="s">
        <v>53</v>
      </c>
      <c r="B13" s="19"/>
      <c r="C13" s="2" t="s">
        <v>26</v>
      </c>
      <c r="D13" s="2" t="s">
        <v>21</v>
      </c>
      <c r="E13" s="8"/>
      <c r="F13" s="9" t="s">
        <v>27</v>
      </c>
      <c r="G13" s="10">
        <v>4</v>
      </c>
      <c r="H13" s="10">
        <f>10*3.785</f>
        <v>37.85</v>
      </c>
      <c r="I13" s="10">
        <f>ROUNDUP((H13/3.67),0)</f>
        <v>11</v>
      </c>
      <c r="J13" s="10">
        <v>0</v>
      </c>
      <c r="K13" s="10">
        <f t="shared" si="5"/>
        <v>44</v>
      </c>
      <c r="L13" s="10">
        <v>0</v>
      </c>
      <c r="M13" s="11" t="b">
        <v>0</v>
      </c>
      <c r="N13" s="11"/>
      <c r="O13" s="11"/>
      <c r="P13" s="12">
        <v>0</v>
      </c>
      <c r="Q13" s="12" t="s">
        <v>16</v>
      </c>
    </row>
    <row r="14" spans="1:17" s="33" customFormat="1" ht="24.95" customHeight="1">
      <c r="A14" s="30" t="s">
        <v>62</v>
      </c>
      <c r="B14" s="31"/>
      <c r="C14" s="31" t="s">
        <v>41</v>
      </c>
      <c r="D14" s="31"/>
      <c r="E14" s="31"/>
      <c r="F14" s="31"/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31" t="b">
        <v>0</v>
      </c>
      <c r="N14" s="31"/>
      <c r="O14" s="31"/>
      <c r="P14" s="32">
        <v>0</v>
      </c>
      <c r="Q14" s="32" t="s">
        <v>16</v>
      </c>
    </row>
    <row r="15" spans="1:17" s="40" customFormat="1" ht="36">
      <c r="A15" s="34" t="s">
        <v>63</v>
      </c>
      <c r="B15" s="35"/>
      <c r="C15" s="36" t="s">
        <v>42</v>
      </c>
      <c r="D15" s="36" t="s">
        <v>20</v>
      </c>
      <c r="E15" s="36" t="s">
        <v>43</v>
      </c>
      <c r="F15" s="37" t="s">
        <v>22</v>
      </c>
      <c r="G15" s="38">
        <v>1</v>
      </c>
      <c r="H15" s="38">
        <v>3500</v>
      </c>
      <c r="I15" s="38">
        <f t="shared" ref="I15:I19" si="6">ROUNDUP((H15/3.67),0)</f>
        <v>954</v>
      </c>
      <c r="J15" s="38">
        <v>0</v>
      </c>
      <c r="K15" s="38">
        <f t="shared" ref="K15:K19" si="7">G15*I15</f>
        <v>954</v>
      </c>
      <c r="L15" s="38">
        <v>0</v>
      </c>
      <c r="M15" s="39" t="b">
        <v>0</v>
      </c>
      <c r="N15" s="39"/>
      <c r="O15" s="39"/>
      <c r="P15" s="32">
        <v>0</v>
      </c>
      <c r="Q15" s="32" t="s">
        <v>16</v>
      </c>
    </row>
    <row r="16" spans="1:17" s="40" customFormat="1" ht="24.95" customHeight="1">
      <c r="A16" s="34" t="s">
        <v>64</v>
      </c>
      <c r="B16" s="35">
        <v>13002238214</v>
      </c>
      <c r="C16" s="36" t="s">
        <v>61</v>
      </c>
      <c r="D16" s="36" t="s">
        <v>20</v>
      </c>
      <c r="E16" s="36" t="s">
        <v>60</v>
      </c>
      <c r="F16" s="37" t="s">
        <v>44</v>
      </c>
      <c r="G16" s="38">
        <v>2</v>
      </c>
      <c r="H16" s="38">
        <f>33+7</f>
        <v>40</v>
      </c>
      <c r="I16" s="38">
        <f t="shared" si="6"/>
        <v>11</v>
      </c>
      <c r="J16" s="38">
        <v>0</v>
      </c>
      <c r="K16" s="38">
        <f t="shared" si="7"/>
        <v>22</v>
      </c>
      <c r="L16" s="38">
        <v>0</v>
      </c>
      <c r="M16" s="39" t="b">
        <v>0</v>
      </c>
      <c r="N16" s="39"/>
      <c r="O16" s="39"/>
      <c r="P16" s="32">
        <v>0</v>
      </c>
      <c r="Q16" s="32" t="s">
        <v>16</v>
      </c>
    </row>
    <row r="17" spans="1:17" s="40" customFormat="1" ht="24.95" customHeight="1">
      <c r="A17" s="34" t="s">
        <v>65</v>
      </c>
      <c r="B17" s="35"/>
      <c r="C17" s="36" t="s">
        <v>45</v>
      </c>
      <c r="D17" s="36" t="s">
        <v>20</v>
      </c>
      <c r="E17" s="36" t="s">
        <v>46</v>
      </c>
      <c r="F17" s="37" t="s">
        <v>44</v>
      </c>
      <c r="G17" s="38">
        <v>1</v>
      </c>
      <c r="H17" s="38">
        <v>150</v>
      </c>
      <c r="I17" s="38">
        <f t="shared" si="6"/>
        <v>41</v>
      </c>
      <c r="J17" s="38">
        <v>0</v>
      </c>
      <c r="K17" s="38">
        <f t="shared" si="7"/>
        <v>41</v>
      </c>
      <c r="L17" s="38">
        <v>0</v>
      </c>
      <c r="M17" s="39" t="b">
        <v>0</v>
      </c>
      <c r="N17" s="39"/>
      <c r="O17" s="39"/>
      <c r="P17" s="32">
        <v>0</v>
      </c>
      <c r="Q17" s="32" t="s">
        <v>16</v>
      </c>
    </row>
    <row r="18" spans="1:17" s="40" customFormat="1" ht="24.95" customHeight="1">
      <c r="A18" s="34" t="s">
        <v>66</v>
      </c>
      <c r="B18" s="35"/>
      <c r="C18" s="36" t="s">
        <v>47</v>
      </c>
      <c r="D18" s="36" t="s">
        <v>20</v>
      </c>
      <c r="E18" s="36" t="s">
        <v>48</v>
      </c>
      <c r="F18" s="37" t="s">
        <v>44</v>
      </c>
      <c r="G18" s="38">
        <v>1</v>
      </c>
      <c r="H18" s="38">
        <v>125</v>
      </c>
      <c r="I18" s="38">
        <f t="shared" si="6"/>
        <v>35</v>
      </c>
      <c r="J18" s="38">
        <v>0</v>
      </c>
      <c r="K18" s="38">
        <f t="shared" si="7"/>
        <v>35</v>
      </c>
      <c r="L18" s="38">
        <v>0</v>
      </c>
      <c r="M18" s="39" t="b">
        <v>0</v>
      </c>
      <c r="N18" s="39"/>
      <c r="O18" s="39"/>
      <c r="P18" s="32">
        <v>0</v>
      </c>
      <c r="Q18" s="32" t="s">
        <v>16</v>
      </c>
    </row>
    <row r="19" spans="1:17" s="40" customFormat="1" ht="24.95" customHeight="1">
      <c r="A19" s="34" t="s">
        <v>67</v>
      </c>
      <c r="B19" s="35"/>
      <c r="C19" s="36" t="s">
        <v>49</v>
      </c>
      <c r="D19" s="36" t="s">
        <v>21</v>
      </c>
      <c r="E19" s="36"/>
      <c r="F19" s="37" t="s">
        <v>22</v>
      </c>
      <c r="G19" s="38">
        <v>1</v>
      </c>
      <c r="H19" s="38">
        <v>300</v>
      </c>
      <c r="I19" s="38">
        <f t="shared" si="6"/>
        <v>82</v>
      </c>
      <c r="J19" s="38">
        <v>0</v>
      </c>
      <c r="K19" s="38">
        <f t="shared" si="7"/>
        <v>82</v>
      </c>
      <c r="L19" s="38">
        <v>0</v>
      </c>
      <c r="M19" s="39" t="b">
        <v>0</v>
      </c>
      <c r="N19" s="39"/>
      <c r="O19" s="39"/>
      <c r="P19" s="32">
        <v>0</v>
      </c>
      <c r="Q19" s="32" t="s">
        <v>16</v>
      </c>
    </row>
    <row r="20" spans="1:17" ht="24.95" customHeight="1">
      <c r="K20" s="17">
        <f>SUM(K4:K19)</f>
        <v>7677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PAIX</vt:lpstr>
      <vt:lpstr>PAIX!Print_Area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2023-10-13T04:12:00Z</cp:lastPrinted>
  <dcterms:created xsi:type="dcterms:W3CDTF">2023-04-06T09:44:42Z</dcterms:created>
  <dcterms:modified xsi:type="dcterms:W3CDTF">2023-10-18T04:08:13Z</dcterms:modified>
</cp:coreProperties>
</file>