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ing\Python\FANGS\"/>
    </mc:Choice>
  </mc:AlternateContent>
  <bookViews>
    <workbookView xWindow="1110" yWindow="0" windowWidth="16560" windowHeight="6120" activeTab="1"/>
  </bookViews>
  <sheets>
    <sheet name="Old" sheetId="1" r:id="rId1"/>
    <sheet name="Calcula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37" i="2"/>
  <c r="C16" i="2"/>
  <c r="C13" i="2"/>
  <c r="C35" i="2"/>
  <c r="C33" i="2"/>
  <c r="C10" i="2"/>
  <c r="C22" i="2"/>
  <c r="C23" i="2" s="1"/>
  <c r="C28" i="2" s="1"/>
  <c r="C19" i="2"/>
  <c r="C20" i="2" s="1"/>
  <c r="C26" i="2" s="1"/>
  <c r="A40" i="2" l="1"/>
  <c r="A7" i="2"/>
  <c r="A22" i="2" s="1"/>
  <c r="A31" i="2" s="1"/>
  <c r="A37" i="2" s="1"/>
  <c r="A16" i="2"/>
  <c r="A19" i="2"/>
  <c r="A28" i="2" s="1"/>
  <c r="A34" i="2" s="1"/>
  <c r="W21" i="1" l="1"/>
  <c r="W12" i="1"/>
  <c r="H12" i="1"/>
  <c r="D7" i="1"/>
  <c r="B2" i="1"/>
  <c r="A2" i="1"/>
  <c r="A1" i="1"/>
</calcChain>
</file>

<file path=xl/sharedStrings.xml><?xml version="1.0" encoding="utf-8"?>
<sst xmlns="http://schemas.openxmlformats.org/spreadsheetml/2006/main" count="36" uniqueCount="32">
  <si>
    <t>Amazon</t>
  </si>
  <si>
    <t>Walmart</t>
  </si>
  <si>
    <t>Amazon with PE = 20</t>
  </si>
  <si>
    <t>Future Value at 7% real return</t>
  </si>
  <si>
    <t>EPS required for 20 PE, current</t>
  </si>
  <si>
    <t>EPS required for 20 PE, future</t>
  </si>
  <si>
    <t>Current Sales</t>
  </si>
  <si>
    <t>NPM required for future profits from 2% sales growth</t>
  </si>
  <si>
    <t>Present Value of one share (roughly)</t>
  </si>
  <si>
    <t>Future Sales with 2% growth</t>
  </si>
  <si>
    <t>Shares outstanding current and future (for simplicity)</t>
  </si>
  <si>
    <t>Current Net Profit Margin</t>
  </si>
  <si>
    <t>Profit required for 20 PE current</t>
  </si>
  <si>
    <t>Profit required for 20 PE future</t>
  </si>
  <si>
    <t>Sales required for 20 PE future at 2% NPM</t>
  </si>
  <si>
    <t>Sales required for 20 PE current at 2% NPM</t>
  </si>
  <si>
    <t>Amazon in 2027</t>
  </si>
  <si>
    <t>AWS Operating Income Current</t>
  </si>
  <si>
    <t>AWS Net Sales Current</t>
  </si>
  <si>
    <t>AWS Share of Operating Income</t>
  </si>
  <si>
    <t>AWS vs Consumer Business</t>
  </si>
  <si>
    <t>Non-AWS Sales required for P/E of 20</t>
  </si>
  <si>
    <t>Profit from non-AWS required</t>
  </si>
  <si>
    <t>AWS Share of Net Sales</t>
  </si>
  <si>
    <t>Scenario 2: AWS constant</t>
  </si>
  <si>
    <t>Scenario 1: AWS keeps growth pace</t>
  </si>
  <si>
    <t>AWS Net Income Roughly</t>
  </si>
  <si>
    <t>AWS Profit Margin Roughly</t>
  </si>
  <si>
    <t>values in dollars, current is 2016 annual</t>
  </si>
  <si>
    <t>Non-AWS Profit Margin Required to Achieve if 2% Sales Growth</t>
  </si>
  <si>
    <t>Current Non-AWS Profit Margin Roughly</t>
  </si>
  <si>
    <t>Non-AWS Profit Margin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</si>
</sst>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9" fontId="0" fillId="0" borderId="0" xfId="2" applyFont="1"/>
    <xf numFmtId="165" fontId="0" fillId="0" borderId="0" xfId="2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left" indent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7283726557774E-2"/>
          <c:y val="0.12037411177261378"/>
          <c:w val="0.93345432546884455"/>
          <c:h val="0.617280365824450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Old!$G$11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5F06-48B0-87B7-B0A64E9E3076}"/>
              </c:ext>
            </c:extLst>
          </c:dPt>
          <c:dLbls>
            <c:numFmt formatCode="&quot;$&quot;#,##0.0&quot;B&quot;;\-#,##0.0&quot;B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Old!$G$11:$G$12</c:f>
              <c:strCache>
                <c:ptCount val="2"/>
                <c:pt idx="0">
                  <c:v>Amazon</c:v>
                </c:pt>
                <c:pt idx="1">
                  <c:v>Walmart</c:v>
                </c:pt>
              </c:strCache>
            </c:strRef>
          </c:cat>
          <c:val>
            <c:numRef>
              <c:f>Old!$H$11:$I$11</c:f>
              <c:numCache>
                <c:formatCode>General</c:formatCode>
                <c:ptCount val="2"/>
                <c:pt idx="0">
                  <c:v>136</c:v>
                </c:pt>
                <c:pt idx="1">
                  <c:v>485.6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24-4644-B59F-869B97C9C0B2}"/>
            </c:ext>
          </c:extLst>
        </c:ser>
        <c:ser>
          <c:idx val="1"/>
          <c:order val="1"/>
          <c:tx>
            <c:strRef>
              <c:f>Old!$G$12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Old!$G$11:$G$12</c:f>
              <c:strCache>
                <c:ptCount val="2"/>
                <c:pt idx="0">
                  <c:v>Amazon</c:v>
                </c:pt>
                <c:pt idx="1">
                  <c:v>Walmart</c:v>
                </c:pt>
              </c:strCache>
            </c:strRef>
          </c:cat>
          <c:val>
            <c:numRef>
              <c:f>Old!$H$12</c:f>
              <c:numCache>
                <c:formatCode>General</c:formatCode>
                <c:ptCount val="1"/>
                <c:pt idx="0">
                  <c:v>1089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24-4644-B59F-869B97C9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680744"/>
        <c:axId val="388679960"/>
      </c:barChart>
      <c:catAx>
        <c:axId val="3886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88679960"/>
        <c:crosses val="autoZero"/>
        <c:auto val="1"/>
        <c:lblAlgn val="ctr"/>
        <c:lblOffset val="100"/>
        <c:noMultiLvlLbl val="0"/>
      </c:catAx>
      <c:valAx>
        <c:axId val="38867996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68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179070</xdr:rowOff>
    </xdr:from>
    <xdr:to>
      <xdr:col>17</xdr:col>
      <xdr:colOff>45720</xdr:colOff>
      <xdr:row>26</xdr:row>
      <xdr:rowOff>22860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98B9E57F-EDD0-4018-A30F-7F0FE18772AC}"/>
            </a:ext>
          </a:extLst>
        </xdr:cNvPr>
        <xdr:cNvGrpSpPr/>
      </xdr:nvGrpSpPr>
      <xdr:grpSpPr>
        <a:xfrm>
          <a:off x="7458075" y="750570"/>
          <a:ext cx="4198620" cy="4225290"/>
          <a:chOff x="7520940" y="727710"/>
          <a:chExt cx="4198620" cy="405003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xmlns="" id="{995A0CB6-688F-42DC-97E5-B4CE02B31F10}"/>
              </a:ext>
            </a:extLst>
          </xdr:cNvPr>
          <xdr:cNvGraphicFramePr/>
        </xdr:nvGraphicFramePr>
        <xdr:xfrm>
          <a:off x="7520940" y="727710"/>
          <a:ext cx="4198620" cy="40500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F5C305B4-5D8F-49CA-9609-62F9C2E089B8}"/>
              </a:ext>
            </a:extLst>
          </xdr:cNvPr>
          <xdr:cNvSpPr txBox="1"/>
        </xdr:nvSpPr>
        <xdr:spPr>
          <a:xfrm>
            <a:off x="9258300" y="1706880"/>
            <a:ext cx="2209800" cy="1005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</a:rPr>
              <a:t>For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Amazon to</a:t>
            </a: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</a:rPr>
              <a:t> achieve a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price to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earnings ratio of 20, an additional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$1,089B of revenue ($1,225B total)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is required at the current net profit </a:t>
            </a:r>
          </a:p>
          <a:p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margin and $1000 share price.</a:t>
            </a:r>
            <a:endParaRPr lang="en-US" sz="11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0.15608</cdr:x>
      <cdr:y>0.80648</cdr:y>
    </cdr:from>
    <cdr:to>
      <cdr:x>0.37387</cdr:x>
      <cdr:y>0.93136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BE2A82F7-195A-4A83-A038-6CE2F0798662}"/>
            </a:ext>
          </a:extLst>
        </cdr:cNvPr>
        <cdr:cNvSpPr txBox="1"/>
      </cdr:nvSpPr>
      <cdr:spPr>
        <a:xfrm xmlns:a="http://schemas.openxmlformats.org/drawingml/2006/main">
          <a:off x="655320" y="3266278"/>
          <a:ext cx="914400" cy="50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Price to Earnings Ratio:</a:t>
          </a:r>
        </a:p>
        <a:p xmlns:a="http://schemas.openxmlformats.org/drawingml/2006/main"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167.0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(2017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Q1)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0.62916</cdr:x>
      <cdr:y>0.80284</cdr:y>
    </cdr:from>
    <cdr:to>
      <cdr:x>0.84694</cdr:x>
      <cdr:y>0.92771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F915974-59BE-4DA5-8092-D00C80EA96B9}"/>
            </a:ext>
          </a:extLst>
        </cdr:cNvPr>
        <cdr:cNvSpPr txBox="1"/>
      </cdr:nvSpPr>
      <cdr:spPr>
        <a:xfrm xmlns:a="http://schemas.openxmlformats.org/drawingml/2006/main">
          <a:off x="2641600" y="3251507"/>
          <a:ext cx="914400" cy="50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Price to Earnings Ratio:</a:t>
          </a:r>
        </a:p>
        <a:p xmlns:a="http://schemas.openxmlformats.org/drawingml/2006/main"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17.1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(2017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Q1)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0.00726</cdr:x>
      <cdr:y>0.92098</cdr:y>
    </cdr:from>
    <cdr:to>
      <cdr:x>0.22505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59DCCC21-B849-40B3-B84F-925FC56A929B}"/>
            </a:ext>
          </a:extLst>
        </cdr:cNvPr>
        <cdr:cNvSpPr txBox="1"/>
      </cdr:nvSpPr>
      <cdr:spPr>
        <a:xfrm xmlns:a="http://schemas.openxmlformats.org/drawingml/2006/main">
          <a:off x="30480" y="3729990"/>
          <a:ext cx="9144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Source: Company financial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 statements, calculations CEPR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0.37205</cdr:x>
      <cdr:y>0.21543</cdr:y>
    </cdr:from>
    <cdr:to>
      <cdr:x>0.40109</cdr:x>
      <cdr:y>0.67262</cdr:y>
    </cdr:to>
    <cdr:sp macro="" textlink="">
      <cdr:nvSpPr>
        <cdr:cNvPr id="10" name="Right Brace 9">
          <a:extLst xmlns:a="http://schemas.openxmlformats.org/drawingml/2006/main">
            <a:ext uri="{FF2B5EF4-FFF2-40B4-BE49-F238E27FC236}">
              <a16:creationId xmlns:a16="http://schemas.microsoft.com/office/drawing/2014/main" xmlns="" id="{04AB3F01-C478-4223-80AA-289D6FCDD030}"/>
            </a:ext>
          </a:extLst>
        </cdr:cNvPr>
        <cdr:cNvSpPr/>
      </cdr:nvSpPr>
      <cdr:spPr>
        <a:xfrm xmlns:a="http://schemas.openxmlformats.org/drawingml/2006/main">
          <a:off x="1562100" y="872490"/>
          <a:ext cx="121920" cy="1851660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0.01815</cdr:x>
      <cdr:y>0.01599</cdr:y>
    </cdr:from>
    <cdr:to>
      <cdr:x>0.93648</cdr:x>
      <cdr:y>0.20226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918147A1-43C5-44FE-B049-53B36FE6DF60}"/>
            </a:ext>
          </a:extLst>
        </cdr:cNvPr>
        <cdr:cNvSpPr txBox="1"/>
      </cdr:nvSpPr>
      <cdr:spPr>
        <a:xfrm xmlns:a="http://schemas.openxmlformats.org/drawingml/2006/main">
          <a:off x="76200" y="64770"/>
          <a:ext cx="385572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Amazon and Walmart Revenue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 xmlns:a="http://schemas.openxmlformats.org/drawingml/2006/main">
          <a:pPr rtl="0"/>
          <a:r>
            <a:rPr lang="en-US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</a:t>
          </a:r>
          <a:r>
            <a:rPr lang="en-US" sz="1000" b="0" i="1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2016 actual annual revenue and additional amount </a:t>
          </a:r>
        </a:p>
        <a:p xmlns:a="http://schemas.openxmlformats.org/drawingml/2006/main">
          <a:pPr rtl="0"/>
          <a:r>
            <a:rPr lang="en-US" sz="1000" b="0" i="1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required to achieve a more standard valuation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B3" sqref="B3"/>
    </sheetView>
  </sheetViews>
  <sheetFormatPr defaultRowHeight="15" x14ac:dyDescent="0.25"/>
  <cols>
    <col min="1" max="1" width="17.28515625" bestFit="1" customWidth="1"/>
    <col min="2" max="2" width="19.7109375" bestFit="1" customWidth="1"/>
  </cols>
  <sheetData>
    <row r="1" spans="1:23" x14ac:dyDescent="0.25">
      <c r="A1">
        <f>1000.56/886.54</f>
        <v>1.1286123581564282</v>
      </c>
    </row>
    <row r="2" spans="1:23" x14ac:dyDescent="0.25">
      <c r="A2" s="1">
        <f>50*490000000</f>
        <v>24500000000</v>
      </c>
      <c r="B2" s="2">
        <f>A2/0.02</f>
        <v>1225000000000</v>
      </c>
    </row>
    <row r="5" spans="1:23" x14ac:dyDescent="0.25">
      <c r="D5">
        <v>485.9</v>
      </c>
    </row>
    <row r="6" spans="1:23" x14ac:dyDescent="0.25">
      <c r="D6">
        <v>1200</v>
      </c>
    </row>
    <row r="7" spans="1:23" x14ac:dyDescent="0.25">
      <c r="D7">
        <f>D6/D5</f>
        <v>2.469643959662482</v>
      </c>
    </row>
    <row r="10" spans="1:23" x14ac:dyDescent="0.25">
      <c r="H10" t="s">
        <v>0</v>
      </c>
      <c r="I10" t="s">
        <v>1</v>
      </c>
    </row>
    <row r="11" spans="1:23" x14ac:dyDescent="0.25">
      <c r="G11" t="s">
        <v>0</v>
      </c>
      <c r="H11">
        <v>136</v>
      </c>
      <c r="I11">
        <v>485.6</v>
      </c>
    </row>
    <row r="12" spans="1:23" x14ac:dyDescent="0.25">
      <c r="G12" t="s">
        <v>1</v>
      </c>
      <c r="H12">
        <f>H13-H11</f>
        <v>1089</v>
      </c>
      <c r="W12">
        <f>1.2/17.95</f>
        <v>6.6852367688022288E-2</v>
      </c>
    </row>
    <row r="13" spans="1:23" x14ac:dyDescent="0.25">
      <c r="G13" t="s">
        <v>2</v>
      </c>
      <c r="H13">
        <v>1225</v>
      </c>
    </row>
    <row r="21" spans="23:23" x14ac:dyDescent="0.25">
      <c r="W21">
        <f>24.5/0.02</f>
        <v>1225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/>
  </sheetViews>
  <sheetFormatPr defaultRowHeight="15" x14ac:dyDescent="0.25"/>
  <cols>
    <col min="1" max="1" width="49.42578125" bestFit="1" customWidth="1"/>
    <col min="3" max="3" width="40.7109375" customWidth="1"/>
  </cols>
  <sheetData>
    <row r="1" spans="1:3" ht="23.25" x14ac:dyDescent="0.35">
      <c r="A1" s="9" t="s">
        <v>16</v>
      </c>
      <c r="C1" s="9" t="s">
        <v>20</v>
      </c>
    </row>
    <row r="2" spans="1:3" x14ac:dyDescent="0.25">
      <c r="A2" s="13" t="s">
        <v>28</v>
      </c>
    </row>
    <row r="3" spans="1:3" x14ac:dyDescent="0.25">
      <c r="A3" s="8" t="s">
        <v>8</v>
      </c>
      <c r="C3" s="8" t="s">
        <v>18</v>
      </c>
    </row>
    <row r="4" spans="1:3" x14ac:dyDescent="0.25">
      <c r="A4">
        <v>1000</v>
      </c>
      <c r="C4" s="3">
        <v>12219000000</v>
      </c>
    </row>
    <row r="6" spans="1:3" x14ac:dyDescent="0.25">
      <c r="A6" s="8" t="s">
        <v>3</v>
      </c>
      <c r="C6" s="8" t="s">
        <v>17</v>
      </c>
    </row>
    <row r="7" spans="1:3" x14ac:dyDescent="0.25">
      <c r="A7" s="4">
        <f>1000*((1.07)^10)</f>
        <v>1967.1513572895656</v>
      </c>
      <c r="C7" s="5">
        <v>3108000000</v>
      </c>
    </row>
    <row r="9" spans="1:3" x14ac:dyDescent="0.25">
      <c r="A9" s="8" t="s">
        <v>11</v>
      </c>
      <c r="C9" s="8" t="s">
        <v>26</v>
      </c>
    </row>
    <row r="10" spans="1:3" x14ac:dyDescent="0.25">
      <c r="A10" s="6">
        <v>0.02</v>
      </c>
      <c r="C10" s="5">
        <f>C7*(725/1005)</f>
        <v>2242089552.2388062</v>
      </c>
    </row>
    <row r="12" spans="1:3" x14ac:dyDescent="0.25">
      <c r="A12" s="8" t="s">
        <v>6</v>
      </c>
      <c r="C12" s="8" t="s">
        <v>27</v>
      </c>
    </row>
    <row r="13" spans="1:3" x14ac:dyDescent="0.25">
      <c r="A13" s="3">
        <v>135987000000</v>
      </c>
      <c r="C13" s="7">
        <f>C10/C4</f>
        <v>0.18349206581870908</v>
      </c>
    </row>
    <row r="15" spans="1:3" x14ac:dyDescent="0.25">
      <c r="A15" s="8" t="s">
        <v>9</v>
      </c>
      <c r="C15" s="8" t="s">
        <v>30</v>
      </c>
    </row>
    <row r="16" spans="1:3" x14ac:dyDescent="0.25">
      <c r="A16" s="5">
        <f>A13*(1.02)^10</f>
        <v>165767394191.82703</v>
      </c>
      <c r="C16" s="7">
        <f>(4186-3108)*(725/1005)/(135987-12219)</f>
        <v>6.283220958101356E-3</v>
      </c>
    </row>
    <row r="18" spans="1:3" x14ac:dyDescent="0.25">
      <c r="A18" s="8" t="s">
        <v>4</v>
      </c>
      <c r="C18" s="8" t="s">
        <v>23</v>
      </c>
    </row>
    <row r="19" spans="1:3" x14ac:dyDescent="0.25">
      <c r="A19">
        <f>A4/20</f>
        <v>50</v>
      </c>
      <c r="C19" s="7">
        <f>C4/135987000000</f>
        <v>8.9854177237530058E-2</v>
      </c>
    </row>
    <row r="20" spans="1:3" x14ac:dyDescent="0.25">
      <c r="C20" s="11">
        <f>1-C19</f>
        <v>0.91014582276246991</v>
      </c>
    </row>
    <row r="21" spans="1:3" x14ac:dyDescent="0.25">
      <c r="A21" s="8" t="s">
        <v>5</v>
      </c>
      <c r="C21" s="8" t="s">
        <v>19</v>
      </c>
    </row>
    <row r="22" spans="1:3" x14ac:dyDescent="0.25">
      <c r="A22" s="4">
        <f>A7/20</f>
        <v>98.357567864478284</v>
      </c>
      <c r="C22" s="7">
        <f>C7/4186000000</f>
        <v>0.74247491638795982</v>
      </c>
    </row>
    <row r="23" spans="1:3" x14ac:dyDescent="0.25">
      <c r="C23" s="11">
        <f>1-C22</f>
        <v>0.25752508361204018</v>
      </c>
    </row>
    <row r="24" spans="1:3" x14ac:dyDescent="0.25">
      <c r="A24" s="8" t="s">
        <v>10</v>
      </c>
      <c r="C24" s="10" t="s">
        <v>25</v>
      </c>
    </row>
    <row r="25" spans="1:3" x14ac:dyDescent="0.25">
      <c r="A25" s="3">
        <v>497000000</v>
      </c>
      <c r="C25" s="8" t="s">
        <v>21</v>
      </c>
    </row>
    <row r="26" spans="1:3" x14ac:dyDescent="0.25">
      <c r="C26" s="12">
        <f>A37*C20</f>
        <v>2224565278793.9365</v>
      </c>
    </row>
    <row r="27" spans="1:3" x14ac:dyDescent="0.25">
      <c r="A27" s="8" t="s">
        <v>12</v>
      </c>
      <c r="C27" s="8" t="s">
        <v>22</v>
      </c>
    </row>
    <row r="28" spans="1:3" x14ac:dyDescent="0.25">
      <c r="A28" s="5">
        <f>A19*A25</f>
        <v>24850000000</v>
      </c>
      <c r="C28" s="12">
        <f>A31*C23</f>
        <v>12588781821.423813</v>
      </c>
    </row>
    <row r="29" spans="1:3" x14ac:dyDescent="0.25">
      <c r="C29" s="8" t="s">
        <v>31</v>
      </c>
    </row>
    <row r="30" spans="1:3" x14ac:dyDescent="0.25">
      <c r="A30" s="8" t="s">
        <v>13</v>
      </c>
      <c r="C30" s="7">
        <f>C28/C26</f>
        <v>5.6589851246122607E-3</v>
      </c>
    </row>
    <row r="31" spans="1:3" x14ac:dyDescent="0.25">
      <c r="A31" s="5">
        <f>A22*A25</f>
        <v>48883711228.645706</v>
      </c>
      <c r="C31" s="10" t="s">
        <v>24</v>
      </c>
    </row>
    <row r="32" spans="1:3" x14ac:dyDescent="0.25">
      <c r="C32" s="8" t="s">
        <v>21</v>
      </c>
    </row>
    <row r="33" spans="1:3" x14ac:dyDescent="0.25">
      <c r="A33" s="8" t="s">
        <v>15</v>
      </c>
      <c r="C33" s="12">
        <f>A37-C4</f>
        <v>2431966561432.2852</v>
      </c>
    </row>
    <row r="34" spans="1:3" x14ac:dyDescent="0.25">
      <c r="A34" s="5">
        <f>A28/0.02</f>
        <v>1242500000000</v>
      </c>
      <c r="C34" s="8" t="s">
        <v>22</v>
      </c>
    </row>
    <row r="35" spans="1:3" x14ac:dyDescent="0.25">
      <c r="C35" s="12">
        <f>A31-C10</f>
        <v>46641621676.406898</v>
      </c>
    </row>
    <row r="36" spans="1:3" x14ac:dyDescent="0.25">
      <c r="A36" s="8" t="s">
        <v>14</v>
      </c>
      <c r="C36" s="8" t="s">
        <v>29</v>
      </c>
    </row>
    <row r="37" spans="1:3" x14ac:dyDescent="0.25">
      <c r="A37" s="5">
        <f>A31/0.02</f>
        <v>2444185561432.2852</v>
      </c>
      <c r="C37" s="7">
        <f>(C35)/(A16-C4)</f>
        <v>0.30375844646175731</v>
      </c>
    </row>
    <row r="39" spans="1:3" x14ac:dyDescent="0.25">
      <c r="A39" s="8" t="s">
        <v>7</v>
      </c>
    </row>
    <row r="40" spans="1:3" x14ac:dyDescent="0.25">
      <c r="A40" s="7">
        <f>A31/A16</f>
        <v>0.29489340450195639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2017-07-13T17:31:14Z</dcterms:created>
  <dcterms:modified xsi:type="dcterms:W3CDTF">2017-07-14T22:25:14Z</dcterms:modified>
</cp:coreProperties>
</file>