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Working\Python\PSD\"/>
    </mc:Choice>
  </mc:AlternateContent>
  <bookViews>
    <workbookView xWindow="0" yWindow="0" windowWidth="27696" windowHeight="13020"/>
  </bookViews>
  <sheets>
    <sheet name="Report_Calculations" sheetId="2" r:id="rId1"/>
    <sheet name="Wins_16plus" sheetId="3" r:id="rId2"/>
  </sheets>
  <calcPr calcId="171027"/>
</workbook>
</file>

<file path=xl/calcChain.xml><?xml version="1.0" encoding="utf-8"?>
<calcChain xmlns="http://schemas.openxmlformats.org/spreadsheetml/2006/main">
  <c r="R4" i="3" l="1"/>
  <c r="T4" i="3" s="1"/>
  <c r="W4" i="3"/>
  <c r="AA4" i="3"/>
  <c r="AE4" i="3"/>
  <c r="R5" i="3"/>
  <c r="T5" i="3" s="1"/>
  <c r="V5" i="3"/>
  <c r="W5" i="3"/>
  <c r="Z5" i="3"/>
  <c r="AA5" i="3"/>
  <c r="AD5" i="3"/>
  <c r="AE5" i="3"/>
  <c r="R6" i="3"/>
  <c r="T6" i="3" s="1"/>
  <c r="U6" i="3"/>
  <c r="V6" i="3"/>
  <c r="W6" i="3"/>
  <c r="Y6" i="3"/>
  <c r="Z6" i="3"/>
  <c r="AA6" i="3"/>
  <c r="AC6" i="3"/>
  <c r="AD6" i="3"/>
  <c r="AE6" i="3"/>
  <c r="R7" i="3"/>
  <c r="T7" i="3"/>
  <c r="U7" i="3"/>
  <c r="V7" i="3"/>
  <c r="W7" i="3"/>
  <c r="X7" i="3"/>
  <c r="Y7" i="3"/>
  <c r="Z7" i="3"/>
  <c r="AA7" i="3"/>
  <c r="AB7" i="3"/>
  <c r="AC7" i="3"/>
  <c r="AD7" i="3"/>
  <c r="AE7" i="3"/>
  <c r="R8" i="3"/>
  <c r="T8" i="3" s="1"/>
  <c r="W8" i="3"/>
  <c r="AA8" i="3"/>
  <c r="AE8" i="3"/>
  <c r="R9" i="3"/>
  <c r="T9" i="3" s="1"/>
  <c r="V9" i="3"/>
  <c r="W9" i="3"/>
  <c r="Z9" i="3"/>
  <c r="AA9" i="3"/>
  <c r="AB9" i="3"/>
  <c r="AD9" i="3"/>
  <c r="AE9" i="3"/>
  <c r="R10" i="3"/>
  <c r="T10" i="3" s="1"/>
  <c r="U10" i="3"/>
  <c r="V10" i="3"/>
  <c r="W10" i="3"/>
  <c r="Y10" i="3"/>
  <c r="Z10" i="3"/>
  <c r="AA10" i="3"/>
  <c r="AC10" i="3"/>
  <c r="AD10" i="3"/>
  <c r="AE10" i="3"/>
  <c r="R11" i="3"/>
  <c r="T11" i="3"/>
  <c r="U11" i="3"/>
  <c r="V11" i="3"/>
  <c r="W11" i="3"/>
  <c r="X11" i="3"/>
  <c r="Y11" i="3"/>
  <c r="Z11" i="3"/>
  <c r="AA11" i="3"/>
  <c r="AB11" i="3"/>
  <c r="AC11" i="3"/>
  <c r="AD11" i="3"/>
  <c r="AE11" i="3"/>
  <c r="R12" i="3"/>
  <c r="T12" i="3" s="1"/>
  <c r="W12" i="3"/>
  <c r="AA12" i="3"/>
  <c r="AB12" i="3"/>
  <c r="AE12" i="3"/>
  <c r="R13" i="3"/>
  <c r="T13" i="3" s="1"/>
  <c r="V13" i="3"/>
  <c r="W13" i="3"/>
  <c r="Z13" i="3"/>
  <c r="AA13" i="3"/>
  <c r="AD13" i="3"/>
  <c r="AE13" i="3"/>
  <c r="R14" i="3"/>
  <c r="T14" i="3" s="1"/>
  <c r="U14" i="3"/>
  <c r="V14" i="3"/>
  <c r="W14" i="3"/>
  <c r="Y14" i="3"/>
  <c r="Z14" i="3"/>
  <c r="AA14" i="3"/>
  <c r="AC14" i="3"/>
  <c r="AD14" i="3"/>
  <c r="AE14" i="3"/>
  <c r="R15" i="3"/>
  <c r="T15" i="3"/>
  <c r="U15" i="3"/>
  <c r="V15" i="3"/>
  <c r="W15" i="3"/>
  <c r="X15" i="3"/>
  <c r="Y15" i="3"/>
  <c r="Z15" i="3"/>
  <c r="AA15" i="3"/>
  <c r="AB15" i="3"/>
  <c r="AC15" i="3"/>
  <c r="AD15" i="3"/>
  <c r="AE15" i="3"/>
  <c r="R16" i="3"/>
  <c r="T16" i="3" s="1"/>
  <c r="W16" i="3"/>
  <c r="X16" i="3"/>
  <c r="AA16" i="3"/>
  <c r="AB16" i="3"/>
  <c r="AE16" i="3"/>
  <c r="R17" i="3"/>
  <c r="T17" i="3" s="1"/>
  <c r="V17" i="3"/>
  <c r="W17" i="3"/>
  <c r="Z17" i="3"/>
  <c r="AA17" i="3"/>
  <c r="AD17" i="3"/>
  <c r="AE17" i="3"/>
  <c r="R18" i="3"/>
  <c r="T18" i="3" s="1"/>
  <c r="U18" i="3"/>
  <c r="V18" i="3"/>
  <c r="W18" i="3"/>
  <c r="Y18" i="3"/>
  <c r="Z18" i="3"/>
  <c r="AA18" i="3"/>
  <c r="AC18" i="3"/>
  <c r="AD18" i="3"/>
  <c r="AE18" i="3"/>
  <c r="R19" i="3"/>
  <c r="T19" i="3"/>
  <c r="U19" i="3"/>
  <c r="V19" i="3"/>
  <c r="W19" i="3"/>
  <c r="X19" i="3"/>
  <c r="Y19" i="3"/>
  <c r="Z19" i="3"/>
  <c r="AA19" i="3"/>
  <c r="AB19" i="3"/>
  <c r="AC19" i="3"/>
  <c r="AD19" i="3"/>
  <c r="AE19" i="3"/>
  <c r="R20" i="3"/>
  <c r="T20" i="3" s="1"/>
  <c r="W20" i="3"/>
  <c r="X20" i="3"/>
  <c r="AA20" i="3"/>
  <c r="AB20" i="3"/>
  <c r="AE20" i="3"/>
  <c r="R21" i="3"/>
  <c r="V21" i="3" s="1"/>
  <c r="W21" i="3"/>
  <c r="Z21" i="3"/>
  <c r="AA21" i="3"/>
  <c r="AD21" i="3"/>
  <c r="AE21" i="3"/>
  <c r="R22" i="3"/>
  <c r="T22" i="3"/>
  <c r="U22" i="3"/>
  <c r="V22" i="3"/>
  <c r="W22" i="3"/>
  <c r="X22" i="3"/>
  <c r="Y22" i="3"/>
  <c r="Z22" i="3"/>
  <c r="AA22" i="3"/>
  <c r="AB22" i="3"/>
  <c r="AC22" i="3"/>
  <c r="AD22" i="3"/>
  <c r="AE22" i="3"/>
  <c r="R23" i="3"/>
  <c r="V23" i="3" s="1"/>
  <c r="T23" i="3"/>
  <c r="U23" i="3"/>
  <c r="W23" i="3"/>
  <c r="X23" i="3"/>
  <c r="Y23" i="3"/>
  <c r="Z23" i="3"/>
  <c r="AA23" i="3"/>
  <c r="AB23" i="3"/>
  <c r="AC23" i="3"/>
  <c r="AD23" i="3"/>
  <c r="AE23" i="3"/>
  <c r="R24" i="3"/>
  <c r="T24" i="3" s="1"/>
  <c r="W24" i="3"/>
  <c r="X24" i="3"/>
  <c r="AA24" i="3"/>
  <c r="AB24" i="3"/>
  <c r="AE24" i="3"/>
  <c r="R25" i="3"/>
  <c r="T25" i="3" s="1"/>
  <c r="V25" i="3"/>
  <c r="W25" i="3"/>
  <c r="Z25" i="3"/>
  <c r="AA25" i="3"/>
  <c r="AD25" i="3"/>
  <c r="AE25" i="3"/>
  <c r="R26" i="3"/>
  <c r="T26" i="3" s="1"/>
  <c r="U26" i="3"/>
  <c r="V26" i="3"/>
  <c r="W26" i="3"/>
  <c r="Y26" i="3"/>
  <c r="Z26" i="3"/>
  <c r="AA26" i="3"/>
  <c r="AB26" i="3"/>
  <c r="AC26" i="3"/>
  <c r="AD26" i="3"/>
  <c r="AE26" i="3"/>
  <c r="R27" i="3"/>
  <c r="T27" i="3"/>
  <c r="U27" i="3"/>
  <c r="V27" i="3"/>
  <c r="W27" i="3"/>
  <c r="X27" i="3"/>
  <c r="Y27" i="3"/>
  <c r="Z27" i="3"/>
  <c r="AA27" i="3"/>
  <c r="AB27" i="3"/>
  <c r="AC27" i="3"/>
  <c r="AD27" i="3"/>
  <c r="AE27" i="3"/>
  <c r="R28" i="3"/>
  <c r="T28" i="3" s="1"/>
  <c r="W28" i="3"/>
  <c r="AA28" i="3"/>
  <c r="AB28" i="3"/>
  <c r="AE28" i="3"/>
  <c r="R29" i="3"/>
  <c r="T29" i="3" s="1"/>
  <c r="V29" i="3"/>
  <c r="W29" i="3"/>
  <c r="Z29" i="3"/>
  <c r="AA29" i="3"/>
  <c r="AD29" i="3"/>
  <c r="AE29" i="3"/>
  <c r="R30" i="3"/>
  <c r="T30" i="3" s="1"/>
  <c r="U30" i="3"/>
  <c r="V30" i="3"/>
  <c r="W30" i="3"/>
  <c r="Y30" i="3"/>
  <c r="Z30" i="3"/>
  <c r="AA30" i="3"/>
  <c r="AC30" i="3"/>
  <c r="AD30" i="3"/>
  <c r="AE30" i="3"/>
  <c r="R31" i="3"/>
  <c r="T31" i="3"/>
  <c r="U31" i="3"/>
  <c r="V31" i="3"/>
  <c r="W31" i="3"/>
  <c r="X31" i="3"/>
  <c r="Y31" i="3"/>
  <c r="Z31" i="3"/>
  <c r="AA31" i="3"/>
  <c r="AB31" i="3"/>
  <c r="AC31" i="3"/>
  <c r="AD31" i="3"/>
  <c r="AE31" i="3"/>
  <c r="R32" i="3"/>
  <c r="T32" i="3" s="1"/>
  <c r="W32" i="3"/>
  <c r="AA32" i="3"/>
  <c r="AB32" i="3"/>
  <c r="AE32" i="3"/>
  <c r="R33" i="3"/>
  <c r="T33" i="3" s="1"/>
  <c r="V33" i="3"/>
  <c r="W33" i="3"/>
  <c r="Z33" i="3"/>
  <c r="AA33" i="3"/>
  <c r="AD33" i="3"/>
  <c r="AE33" i="3"/>
  <c r="R34" i="3"/>
  <c r="T34" i="3" s="1"/>
  <c r="U34" i="3"/>
  <c r="V34" i="3"/>
  <c r="W34" i="3"/>
  <c r="Y34" i="3"/>
  <c r="Z34" i="3"/>
  <c r="AA34" i="3"/>
  <c r="AC34" i="3"/>
  <c r="AD34" i="3"/>
  <c r="AE34" i="3"/>
  <c r="R35" i="3"/>
  <c r="T35" i="3"/>
  <c r="U35" i="3"/>
  <c r="V35" i="3"/>
  <c r="W35" i="3"/>
  <c r="X35" i="3"/>
  <c r="Y35" i="3"/>
  <c r="Z35" i="3"/>
  <c r="AA35" i="3"/>
  <c r="AB35" i="3"/>
  <c r="AC35" i="3"/>
  <c r="AD35" i="3"/>
  <c r="AE35" i="3"/>
  <c r="R36" i="3"/>
  <c r="T36" i="3" s="1"/>
  <c r="W36" i="3"/>
  <c r="X36" i="3"/>
  <c r="AA36" i="3"/>
  <c r="AB36" i="3"/>
  <c r="AE36" i="3"/>
  <c r="R37" i="3"/>
  <c r="T37" i="3" s="1"/>
  <c r="V37" i="3"/>
  <c r="W37" i="3"/>
  <c r="Z37" i="3"/>
  <c r="AA37" i="3"/>
  <c r="AD37" i="3"/>
  <c r="AE37" i="3"/>
  <c r="R38" i="3"/>
  <c r="T38" i="3" s="1"/>
  <c r="U38" i="3"/>
  <c r="V38" i="3"/>
  <c r="W38" i="3"/>
  <c r="Y38" i="3"/>
  <c r="Z38" i="3"/>
  <c r="AA38" i="3"/>
  <c r="AB38" i="3"/>
  <c r="AC38" i="3"/>
  <c r="AD38" i="3"/>
  <c r="AE38" i="3"/>
  <c r="R39" i="3"/>
  <c r="T39" i="3"/>
  <c r="U39" i="3"/>
  <c r="V39" i="3"/>
  <c r="W39" i="3"/>
  <c r="X39" i="3"/>
  <c r="Y39" i="3"/>
  <c r="Z39" i="3"/>
  <c r="AA39" i="3"/>
  <c r="AB39" i="3"/>
  <c r="AC39" i="3"/>
  <c r="AD39" i="3"/>
  <c r="AE39" i="3"/>
  <c r="R40" i="3"/>
  <c r="T40" i="3" s="1"/>
  <c r="W40" i="3"/>
  <c r="X40" i="3"/>
  <c r="AA40" i="3"/>
  <c r="AB40" i="3"/>
  <c r="AE40" i="3"/>
  <c r="R41" i="3"/>
  <c r="T41" i="3" s="1"/>
  <c r="V41" i="3"/>
  <c r="W41" i="3"/>
  <c r="Z41" i="3"/>
  <c r="AA41" i="3"/>
  <c r="AD41" i="3"/>
  <c r="AE41" i="3"/>
  <c r="R42" i="3"/>
  <c r="T42" i="3" s="1"/>
  <c r="U42" i="3"/>
  <c r="V42" i="3"/>
  <c r="W42" i="3"/>
  <c r="X42" i="3"/>
  <c r="Y42" i="3"/>
  <c r="Z42" i="3"/>
  <c r="AA42" i="3"/>
  <c r="AB42" i="3"/>
  <c r="AC42" i="3"/>
  <c r="AD42" i="3"/>
  <c r="AE42" i="3"/>
  <c r="R43" i="3"/>
  <c r="T43" i="3"/>
  <c r="U43" i="3"/>
  <c r="V43" i="3"/>
  <c r="W43" i="3"/>
  <c r="X43" i="3"/>
  <c r="Y43" i="3"/>
  <c r="Z43" i="3"/>
  <c r="AA43" i="3"/>
  <c r="AB43" i="3"/>
  <c r="AC43" i="3"/>
  <c r="AD43" i="3"/>
  <c r="AE43" i="3"/>
  <c r="F44" i="3"/>
  <c r="G44" i="3"/>
  <c r="H44" i="3"/>
  <c r="I44" i="3"/>
  <c r="J44" i="3"/>
  <c r="K44" i="3"/>
  <c r="L44" i="3"/>
  <c r="M44" i="3"/>
  <c r="N44" i="3"/>
  <c r="O44" i="3"/>
  <c r="P44" i="3"/>
  <c r="W44" i="3"/>
  <c r="AA44" i="3"/>
  <c r="AE44" i="3"/>
  <c r="E45" i="3"/>
  <c r="F45" i="3"/>
  <c r="G45" i="3"/>
  <c r="H45" i="3"/>
  <c r="I45" i="3"/>
  <c r="J45" i="3"/>
  <c r="K45" i="3"/>
  <c r="L45" i="3"/>
  <c r="M45" i="3"/>
  <c r="N45" i="3"/>
  <c r="O45" i="3"/>
  <c r="P45" i="3"/>
  <c r="W45" i="3"/>
  <c r="AA45" i="3"/>
  <c r="AE45" i="3"/>
  <c r="F9" i="2"/>
  <c r="AC41" i="3" l="1"/>
  <c r="Y41" i="3"/>
  <c r="U41" i="3"/>
  <c r="AD40" i="3"/>
  <c r="Z40" i="3"/>
  <c r="V40" i="3"/>
  <c r="X38" i="3"/>
  <c r="AC37" i="3"/>
  <c r="Y37" i="3"/>
  <c r="U37" i="3"/>
  <c r="AD36" i="3"/>
  <c r="Z36" i="3"/>
  <c r="V36" i="3"/>
  <c r="AB34" i="3"/>
  <c r="X34" i="3"/>
  <c r="AC33" i="3"/>
  <c r="Y33" i="3"/>
  <c r="U33" i="3"/>
  <c r="AD32" i="3"/>
  <c r="Z32" i="3"/>
  <c r="V32" i="3"/>
  <c r="AB30" i="3"/>
  <c r="X30" i="3"/>
  <c r="AC29" i="3"/>
  <c r="Y29" i="3"/>
  <c r="U29" i="3"/>
  <c r="AD28" i="3"/>
  <c r="Z28" i="3"/>
  <c r="V28" i="3"/>
  <c r="X26" i="3"/>
  <c r="AC25" i="3"/>
  <c r="Y25" i="3"/>
  <c r="U25" i="3"/>
  <c r="AD24" i="3"/>
  <c r="Z24" i="3"/>
  <c r="V24" i="3"/>
  <c r="AC21" i="3"/>
  <c r="Y21" i="3"/>
  <c r="U21" i="3"/>
  <c r="AD20" i="3"/>
  <c r="Z20" i="3"/>
  <c r="V20" i="3"/>
  <c r="AB18" i="3"/>
  <c r="X18" i="3"/>
  <c r="AC17" i="3"/>
  <c r="Y17" i="3"/>
  <c r="U17" i="3"/>
  <c r="AD16" i="3"/>
  <c r="Z16" i="3"/>
  <c r="V16" i="3"/>
  <c r="AB14" i="3"/>
  <c r="X14" i="3"/>
  <c r="AC13" i="3"/>
  <c r="Y13" i="3"/>
  <c r="U13" i="3"/>
  <c r="AD12" i="3"/>
  <c r="Z12" i="3"/>
  <c r="V12" i="3"/>
  <c r="AB10" i="3"/>
  <c r="X10" i="3"/>
  <c r="AC9" i="3"/>
  <c r="Y9" i="3"/>
  <c r="U9" i="3"/>
  <c r="AD8" i="3"/>
  <c r="Z8" i="3"/>
  <c r="V8" i="3"/>
  <c r="AB6" i="3"/>
  <c r="X6" i="3"/>
  <c r="AC5" i="3"/>
  <c r="Y5" i="3"/>
  <c r="U5" i="3"/>
  <c r="AD4" i="3"/>
  <c r="Z4" i="3"/>
  <c r="V4" i="3"/>
  <c r="AB41" i="3"/>
  <c r="X41" i="3"/>
  <c r="AC40" i="3"/>
  <c r="Y40" i="3"/>
  <c r="U40" i="3"/>
  <c r="AB37" i="3"/>
  <c r="X37" i="3"/>
  <c r="AC36" i="3"/>
  <c r="Y36" i="3"/>
  <c r="U36" i="3"/>
  <c r="AB33" i="3"/>
  <c r="X33" i="3"/>
  <c r="AC32" i="3"/>
  <c r="Y32" i="3"/>
  <c r="U32" i="3"/>
  <c r="AB29" i="3"/>
  <c r="X29" i="3"/>
  <c r="AC28" i="3"/>
  <c r="Y28" i="3"/>
  <c r="U28" i="3"/>
  <c r="AB25" i="3"/>
  <c r="X25" i="3"/>
  <c r="AC24" i="3"/>
  <c r="Y24" i="3"/>
  <c r="U24" i="3"/>
  <c r="AB21" i="3"/>
  <c r="X21" i="3"/>
  <c r="T21" i="3"/>
  <c r="T45" i="3" s="1"/>
  <c r="AC20" i="3"/>
  <c r="Y20" i="3"/>
  <c r="U20" i="3"/>
  <c r="AB17" i="3"/>
  <c r="X17" i="3"/>
  <c r="AC16" i="3"/>
  <c r="Y16" i="3"/>
  <c r="U16" i="3"/>
  <c r="AB13" i="3"/>
  <c r="X13" i="3"/>
  <c r="AC12" i="3"/>
  <c r="Y12" i="3"/>
  <c r="U12" i="3"/>
  <c r="X9" i="3"/>
  <c r="AC8" i="3"/>
  <c r="Y8" i="3"/>
  <c r="U8" i="3"/>
  <c r="AB5" i="3"/>
  <c r="X5" i="3"/>
  <c r="AC4" i="3"/>
  <c r="Y4" i="3"/>
  <c r="U4" i="3"/>
  <c r="X32" i="3"/>
  <c r="X28" i="3"/>
  <c r="X12" i="3"/>
  <c r="AB8" i="3"/>
  <c r="X8" i="3"/>
  <c r="AB4" i="3"/>
  <c r="X4" i="3"/>
  <c r="I13" i="2"/>
  <c r="I15" i="2" s="1"/>
  <c r="J15" i="2" s="1"/>
  <c r="F13" i="2"/>
  <c r="F15" i="2" s="1"/>
  <c r="F11" i="2"/>
  <c r="I9" i="2"/>
  <c r="I11" i="2" s="1"/>
  <c r="J11" i="2" s="1"/>
  <c r="C6" i="2"/>
  <c r="C7" i="2" s="1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B6" i="2"/>
  <c r="B7" i="2" s="1"/>
  <c r="J7" i="2" l="1"/>
  <c r="U45" i="3"/>
  <c r="U44" i="3"/>
  <c r="X44" i="3"/>
  <c r="X45" i="3"/>
  <c r="Y44" i="3"/>
  <c r="Y45" i="3"/>
  <c r="AB44" i="3"/>
  <c r="AB45" i="3"/>
  <c r="AC44" i="3"/>
  <c r="AC45" i="3"/>
  <c r="V45" i="3"/>
  <c r="V44" i="3"/>
  <c r="Z44" i="3"/>
  <c r="Z45" i="3"/>
  <c r="AD44" i="3"/>
  <c r="AD45" i="3"/>
  <c r="T44" i="3"/>
</calcChain>
</file>

<file path=xl/sharedStrings.xml><?xml version="1.0" encoding="utf-8"?>
<sst xmlns="http://schemas.openxmlformats.org/spreadsheetml/2006/main" count="146" uniqueCount="83">
  <si>
    <t>Law_Year</t>
  </si>
  <si>
    <t>Location</t>
  </si>
  <si>
    <t>sID</t>
  </si>
  <si>
    <t>Type</t>
  </si>
  <si>
    <t>San Francisco, CA</t>
  </si>
  <si>
    <t>CA</t>
  </si>
  <si>
    <t>City</t>
  </si>
  <si>
    <t>Washington, DC</t>
  </si>
  <si>
    <t>DC</t>
  </si>
  <si>
    <t>Seattle, WA</t>
  </si>
  <si>
    <t>WA</t>
  </si>
  <si>
    <t>New York, NY</t>
  </si>
  <si>
    <t>NY</t>
  </si>
  <si>
    <t>Jersey City, NJ</t>
  </si>
  <si>
    <t>NJ</t>
  </si>
  <si>
    <t>Portland, OR</t>
  </si>
  <si>
    <t>OR</t>
  </si>
  <si>
    <t>Oakland, CA</t>
  </si>
  <si>
    <t>Newark, NJ</t>
  </si>
  <si>
    <t>East Orange, NJ</t>
  </si>
  <si>
    <t>Irvington, NJ</t>
  </si>
  <si>
    <t>Passaic, NJ</t>
  </si>
  <si>
    <t>Paterson, NJ</t>
  </si>
  <si>
    <t>Montclair, NJ</t>
  </si>
  <si>
    <t>Trenton, NJ</t>
  </si>
  <si>
    <t>Emeryville, CA</t>
  </si>
  <si>
    <t>Bloomfield, NJ</t>
  </si>
  <si>
    <t>Elizabeth, NJ</t>
  </si>
  <si>
    <t>New Brunswick, NJ</t>
  </si>
  <si>
    <t>Philadelphia, PA</t>
  </si>
  <si>
    <t>PA</t>
  </si>
  <si>
    <t>Pittsburgh, PA</t>
  </si>
  <si>
    <t>Tacoma, WA</t>
  </si>
  <si>
    <t>Los Angeles, CA</t>
  </si>
  <si>
    <t>Santa Monica, CA</t>
  </si>
  <si>
    <t>Plainfield, NJ</t>
  </si>
  <si>
    <t>Spokane, WA</t>
  </si>
  <si>
    <t>Minneapolis, MN</t>
  </si>
  <si>
    <t>MN</t>
  </si>
  <si>
    <t>San Diego, CA</t>
  </si>
  <si>
    <t>Chicago, IL</t>
  </si>
  <si>
    <t>IL</t>
  </si>
  <si>
    <t>Berkeley, CA</t>
  </si>
  <si>
    <t>St. Paul, MN</t>
  </si>
  <si>
    <t>Morristown, NJ</t>
  </si>
  <si>
    <t>Connecticut</t>
  </si>
  <si>
    <t>CT</t>
  </si>
  <si>
    <t>State</t>
  </si>
  <si>
    <t>California</t>
  </si>
  <si>
    <t>Massachusetts</t>
  </si>
  <si>
    <t>MA</t>
  </si>
  <si>
    <t>Oregon</t>
  </si>
  <si>
    <t>Vermont</t>
  </si>
  <si>
    <t>VT</t>
  </si>
  <si>
    <t>Washington</t>
  </si>
  <si>
    <t>Arizona</t>
  </si>
  <si>
    <t>AZ</t>
  </si>
  <si>
    <t>Montgomery Co., MD</t>
  </si>
  <si>
    <t>MD</t>
  </si>
  <si>
    <t>County</t>
  </si>
  <si>
    <t>Cook Co., IL</t>
  </si>
  <si>
    <t>Part time</t>
  </si>
  <si>
    <t>Total (m)</t>
  </si>
  <si>
    <t>Total Civilian Workforce</t>
  </si>
  <si>
    <t>Part time share of workers (from BLS)</t>
  </si>
  <si>
    <t>Civilian Workers with Access</t>
  </si>
  <si>
    <t>In millions</t>
  </si>
  <si>
    <t>Calculations - BLS NCS Reports</t>
  </si>
  <si>
    <t>Percent of Civilian Workers with PSD Access</t>
  </si>
  <si>
    <t>Part time workers total (Estimate)</t>
  </si>
  <si>
    <t>Part time share with PSD Access</t>
  </si>
  <si>
    <t>Part time workers with PSD Access</t>
  </si>
  <si>
    <t>Quartile</t>
  </si>
  <si>
    <t>Number of workers in bottom quartile</t>
  </si>
  <si>
    <t>Bottom quartile workers with PSD Access</t>
  </si>
  <si>
    <t>Bottom quartile share of PSD Access</t>
  </si>
  <si>
    <t>Total</t>
  </si>
  <si>
    <t>Bottom Quartile</t>
  </si>
  <si>
    <t>Report PDF File</t>
  </si>
  <si>
    <t>In Millions</t>
  </si>
  <si>
    <t>TOTAL</t>
  </si>
  <si>
    <t>Census 16+</t>
  </si>
  <si>
    <t>Calcuate the 16+ age population for each jurisdiction with wins and the total population (avoiding double counting) in all places with wins for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</si>
</sst>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9" formatCode="_(* #,##0.00_);_(* \(#,##0.00\);_(* \-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169" fontId="20" fillId="0" borderId="0" applyBorder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left" indent="2"/>
    </xf>
    <xf numFmtId="0" fontId="16" fillId="0" borderId="0" xfId="0" applyFont="1"/>
    <xf numFmtId="0" fontId="18" fillId="0" borderId="0" xfId="0" applyFont="1"/>
    <xf numFmtId="17" fontId="19" fillId="0" borderId="0" xfId="43" applyNumberFormat="1" applyAlignment="1">
      <alignment vertical="center"/>
    </xf>
    <xf numFmtId="0" fontId="20" fillId="0" borderId="0" xfId="44"/>
    <xf numFmtId="164" fontId="20" fillId="0" borderId="0" xfId="44" applyNumberFormat="1"/>
    <xf numFmtId="1" fontId="20" fillId="0" borderId="0" xfId="44" applyNumberFormat="1"/>
    <xf numFmtId="3" fontId="20" fillId="0" borderId="0" xfId="44" applyNumberFormat="1"/>
    <xf numFmtId="1" fontId="0" fillId="0" borderId="0" xfId="45" applyNumberFormat="1" applyFont="1" applyBorder="1" applyAlignment="1" applyProtection="1"/>
    <xf numFmtId="0" fontId="21" fillId="0" borderId="0" xfId="44" applyFont="1"/>
    <xf numFmtId="0" fontId="0" fillId="0" borderId="0" xfId="0" applyAlignment="1">
      <alignment horizontal="right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25695596993068398"/>
          <c:w val="0.5"/>
          <c:h val="0.502684760324124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</c:spPr>
          <c:invertIfNegative val="0"/>
          <c:extLst>
            <c:ext xmlns:c16="http://schemas.microsoft.com/office/drawing/2014/chart" uri="{C3380CC4-5D6E-409C-BE32-E72D297353CC}">
              <c16:uniqueId val="{00000000-E611-451E-B758-00E0DE53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173440"/>
        <c:axId val="5875580"/>
      </c:barChart>
      <c:catAx>
        <c:axId val="14173440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75580"/>
        <c:crosses val="autoZero"/>
        <c:auto val="1"/>
        <c:lblAlgn val="ctr"/>
        <c:lblOffset val="100"/>
        <c:noMultiLvlLbl val="1"/>
      </c:catAx>
      <c:valAx>
        <c:axId val="5875580"/>
        <c:scaling>
          <c:orientation val="minMax"/>
        </c:scaling>
        <c:delete val="1"/>
        <c:axPos val="l"/>
        <c:numFmt formatCode="0.0" sourceLinked="0"/>
        <c:majorTickMark val="none"/>
        <c:minorTickMark val="none"/>
        <c:tickLblPos val="nextTo"/>
        <c:crossAx val="14173440"/>
        <c:crosses val="autoZero"/>
        <c:crossBetween val="midCat"/>
        <c:majorUnit val="2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360</xdr:colOff>
      <xdr:row>47</xdr:row>
      <xdr:rowOff>132120</xdr:rowOff>
    </xdr:from>
    <xdr:ext cx="360" cy="35348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s.gov/news.release/pdf/ebs2.pdf" TargetMode="External"/><Relationship Id="rId3" Type="http://schemas.openxmlformats.org/officeDocument/2006/relationships/hyperlink" Target="https://www.bls.gov/ncs/ebs/benefits/2012/ebbl0050.pdf" TargetMode="External"/><Relationship Id="rId7" Type="http://schemas.openxmlformats.org/officeDocument/2006/relationships/hyperlink" Target="https://www.bls.gov/ncs/ebs/benefits/2016/ebbl0059.pdf" TargetMode="External"/><Relationship Id="rId2" Type="http://schemas.openxmlformats.org/officeDocument/2006/relationships/hyperlink" Target="https://www.bls.gov/ncs/ebs/benefits/2011/ebbl0048.pdf" TargetMode="External"/><Relationship Id="rId1" Type="http://schemas.openxmlformats.org/officeDocument/2006/relationships/hyperlink" Target="https://www.bls.gov/ncs/ebs/benefits/2010/ebbl0046.pdf" TargetMode="External"/><Relationship Id="rId6" Type="http://schemas.openxmlformats.org/officeDocument/2006/relationships/hyperlink" Target="https://www.bls.gov/ncs/ebs/benefits/2015/ebbl0057.pdf" TargetMode="External"/><Relationship Id="rId5" Type="http://schemas.openxmlformats.org/officeDocument/2006/relationships/hyperlink" Target="https://www.bls.gov/ncs/ebs/benefits/2014/ebbl0055.pdf" TargetMode="External"/><Relationship Id="rId4" Type="http://schemas.openxmlformats.org/officeDocument/2006/relationships/hyperlink" Target="https://www.bls.gov/ncs/ebs/benefits/2013/ebbl0052.pdf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/>
  </sheetViews>
  <sheetFormatPr defaultRowHeight="14.4" x14ac:dyDescent="0.3"/>
  <cols>
    <col min="1" max="1" width="37.109375" bestFit="1" customWidth="1"/>
    <col min="2" max="5" width="10" bestFit="1" customWidth="1"/>
    <col min="6" max="6" width="13.6640625" bestFit="1" customWidth="1"/>
    <col min="7" max="8" width="10" bestFit="1" customWidth="1"/>
    <col min="9" max="9" width="13.6640625" bestFit="1" customWidth="1"/>
    <col min="10" max="10" width="12.5546875" bestFit="1" customWidth="1"/>
  </cols>
  <sheetData>
    <row r="1" spans="1:10" ht="18" x14ac:dyDescent="0.35">
      <c r="A1" s="5" t="s">
        <v>67</v>
      </c>
    </row>
    <row r="2" spans="1:10" x14ac:dyDescent="0.3">
      <c r="A2" s="13" t="s">
        <v>78</v>
      </c>
      <c r="B2" s="6">
        <v>40238</v>
      </c>
      <c r="C2" s="6">
        <v>40603</v>
      </c>
      <c r="D2" s="6">
        <v>40969</v>
      </c>
      <c r="E2" s="6">
        <v>41334</v>
      </c>
      <c r="F2" s="6">
        <v>41699</v>
      </c>
      <c r="G2" s="6">
        <v>42064</v>
      </c>
      <c r="H2" s="6">
        <v>42430</v>
      </c>
      <c r="I2" s="6">
        <v>42795</v>
      </c>
    </row>
    <row r="3" spans="1:10" x14ac:dyDescent="0.3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 s="4" t="s">
        <v>76</v>
      </c>
    </row>
    <row r="4" spans="1:10" x14ac:dyDescent="0.3">
      <c r="A4" t="s">
        <v>68</v>
      </c>
      <c r="B4">
        <v>67</v>
      </c>
      <c r="C4">
        <v>67</v>
      </c>
      <c r="D4">
        <v>66</v>
      </c>
      <c r="E4">
        <v>65</v>
      </c>
      <c r="F4">
        <v>65</v>
      </c>
      <c r="G4">
        <v>65</v>
      </c>
      <c r="H4">
        <v>68</v>
      </c>
      <c r="I4">
        <v>72</v>
      </c>
    </row>
    <row r="5" spans="1:10" x14ac:dyDescent="0.3">
      <c r="A5" t="s">
        <v>63</v>
      </c>
      <c r="B5">
        <v>118042100</v>
      </c>
      <c r="C5">
        <v>119726200</v>
      </c>
      <c r="D5">
        <v>122742800</v>
      </c>
      <c r="E5">
        <v>124992900</v>
      </c>
      <c r="F5">
        <v>128093600</v>
      </c>
      <c r="G5">
        <v>130508100</v>
      </c>
      <c r="H5">
        <v>133189200</v>
      </c>
      <c r="I5">
        <v>135130100</v>
      </c>
    </row>
    <row r="6" spans="1:10" x14ac:dyDescent="0.3">
      <c r="A6" t="s">
        <v>65</v>
      </c>
      <c r="B6">
        <f>B5*(B4/100)</f>
        <v>79088207</v>
      </c>
      <c r="C6">
        <f t="shared" ref="C6:I6" si="0">C5*(C4/100)</f>
        <v>80216554</v>
      </c>
      <c r="D6">
        <f t="shared" si="0"/>
        <v>81010248</v>
      </c>
      <c r="E6">
        <f t="shared" si="0"/>
        <v>81245385</v>
      </c>
      <c r="F6">
        <f t="shared" si="0"/>
        <v>83260840</v>
      </c>
      <c r="G6">
        <f t="shared" si="0"/>
        <v>84830265</v>
      </c>
      <c r="H6">
        <f t="shared" si="0"/>
        <v>90568656</v>
      </c>
      <c r="I6">
        <f t="shared" si="0"/>
        <v>97293672</v>
      </c>
      <c r="J6" t="s">
        <v>62</v>
      </c>
    </row>
    <row r="7" spans="1:10" x14ac:dyDescent="0.3">
      <c r="A7" s="3" t="s">
        <v>66</v>
      </c>
      <c r="B7">
        <f>B6/1000000</f>
        <v>79.088206999999997</v>
      </c>
      <c r="C7">
        <f t="shared" ref="C7:I7" si="1">C6/1000000</f>
        <v>80.216554000000002</v>
      </c>
      <c r="D7">
        <f t="shared" si="1"/>
        <v>81.010248000000004</v>
      </c>
      <c r="E7">
        <f t="shared" si="1"/>
        <v>81.245384999999999</v>
      </c>
      <c r="F7">
        <f t="shared" si="1"/>
        <v>83.260840000000002</v>
      </c>
      <c r="G7">
        <f t="shared" si="1"/>
        <v>84.830264999999997</v>
      </c>
      <c r="H7">
        <f t="shared" si="1"/>
        <v>90.568656000000004</v>
      </c>
      <c r="I7">
        <f t="shared" si="1"/>
        <v>97.293672000000001</v>
      </c>
      <c r="J7">
        <f>I7-F7</f>
        <v>14.032831999999999</v>
      </c>
    </row>
    <row r="8" spans="1:10" x14ac:dyDescent="0.3">
      <c r="A8" t="s">
        <v>64</v>
      </c>
      <c r="F8">
        <v>0.18982946162028619</v>
      </c>
      <c r="I8">
        <v>0.18041176470588235</v>
      </c>
    </row>
    <row r="9" spans="1:10" x14ac:dyDescent="0.3">
      <c r="A9" t="s">
        <v>69</v>
      </c>
      <c r="F9" s="1">
        <f>F5*F8</f>
        <v>24315939.125004292</v>
      </c>
      <c r="G9" s="1"/>
      <c r="H9" s="1"/>
      <c r="I9" s="1">
        <f t="shared" ref="I9" si="2">I5*I8</f>
        <v>24379059.805882353</v>
      </c>
    </row>
    <row r="10" spans="1:10" x14ac:dyDescent="0.3">
      <c r="A10" t="s">
        <v>70</v>
      </c>
      <c r="F10">
        <v>0.25</v>
      </c>
      <c r="I10">
        <v>0.36</v>
      </c>
      <c r="J10" t="s">
        <v>61</v>
      </c>
    </row>
    <row r="11" spans="1:10" x14ac:dyDescent="0.3">
      <c r="A11" t="s">
        <v>71</v>
      </c>
      <c r="F11" s="2">
        <f>F10*F9</f>
        <v>6078984.7812510729</v>
      </c>
      <c r="G11" s="2"/>
      <c r="H11" s="2"/>
      <c r="I11" s="2">
        <f t="shared" ref="I11" si="3">I10*I9</f>
        <v>8776461.5301176477</v>
      </c>
      <c r="J11" s="2">
        <f>I11-F11</f>
        <v>2697476.7488665748</v>
      </c>
    </row>
    <row r="12" spans="1:10" x14ac:dyDescent="0.3">
      <c r="A12" t="s">
        <v>72</v>
      </c>
      <c r="F12">
        <v>0.25</v>
      </c>
      <c r="I12">
        <v>0.25</v>
      </c>
    </row>
    <row r="13" spans="1:10" x14ac:dyDescent="0.3">
      <c r="A13" t="s">
        <v>73</v>
      </c>
      <c r="F13">
        <f>F5*F12</f>
        <v>32023400</v>
      </c>
      <c r="I13">
        <f t="shared" ref="I13" si="4">I5*I12</f>
        <v>33782525</v>
      </c>
    </row>
    <row r="14" spans="1:10" x14ac:dyDescent="0.3">
      <c r="A14" t="s">
        <v>75</v>
      </c>
      <c r="F14">
        <v>0.34</v>
      </c>
      <c r="I14">
        <v>0.46</v>
      </c>
      <c r="J14" t="s">
        <v>77</v>
      </c>
    </row>
    <row r="15" spans="1:10" x14ac:dyDescent="0.3">
      <c r="A15" t="s">
        <v>74</v>
      </c>
      <c r="F15">
        <f>F14*F13</f>
        <v>10887956</v>
      </c>
      <c r="I15">
        <f t="shared" ref="I15" si="5">I14*I13</f>
        <v>15539961.5</v>
      </c>
      <c r="J15" s="1">
        <f>I15-F15</f>
        <v>4652005.5</v>
      </c>
    </row>
  </sheetData>
  <hyperlinks>
    <hyperlink ref="B2" r:id="rId1" display="https://www.bls.gov/ncs/ebs/benefits/2010/ebbl0046.pdf"/>
    <hyperlink ref="C2" r:id="rId2" display="https://www.bls.gov/ncs/ebs/benefits/2011/ebbl0048.pdf"/>
    <hyperlink ref="D2" r:id="rId3" display="https://www.bls.gov/ncs/ebs/benefits/2012/ebbl0050.pdf"/>
    <hyperlink ref="E2" r:id="rId4" display="https://www.bls.gov/ncs/ebs/benefits/2013/ebbl0052.pdf"/>
    <hyperlink ref="F2" r:id="rId5" display="https://www.bls.gov/ncs/ebs/benefits/2014/ebbl0055.pdf"/>
    <hyperlink ref="G2" r:id="rId6" display="https://www.bls.gov/ncs/ebs/benefits/2015/ebbl0057.pdf"/>
    <hyperlink ref="H2" r:id="rId7" display="https://www.bls.gov/ncs/ebs/benefits/2016/ebbl0059.pdf"/>
    <hyperlink ref="I2" r:id="rId8" display="https://www.bls.gov/news.release/pdf/ebs2.pdf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Normal="100" workbookViewId="0">
      <selection activeCell="H15" sqref="H15"/>
    </sheetView>
  </sheetViews>
  <sheetFormatPr defaultRowHeight="14.4" x14ac:dyDescent="0.3"/>
  <cols>
    <col min="1" max="16384" width="8.88671875" style="7"/>
  </cols>
  <sheetData>
    <row r="1" spans="1:31" ht="15.6" x14ac:dyDescent="0.3">
      <c r="A1" s="12" t="s">
        <v>82</v>
      </c>
    </row>
    <row r="3" spans="1:31" x14ac:dyDescent="0.3">
      <c r="A3" s="7" t="s">
        <v>0</v>
      </c>
      <c r="B3" s="7" t="s">
        <v>1</v>
      </c>
      <c r="C3" s="7" t="s">
        <v>2</v>
      </c>
      <c r="D3" s="7" t="s">
        <v>3</v>
      </c>
      <c r="E3" s="7">
        <v>2005</v>
      </c>
      <c r="F3" s="7">
        <v>2006</v>
      </c>
      <c r="G3" s="7">
        <v>2007</v>
      </c>
      <c r="H3" s="7">
        <v>2008</v>
      </c>
      <c r="I3" s="7">
        <v>2009</v>
      </c>
      <c r="J3" s="7">
        <v>2010</v>
      </c>
      <c r="K3" s="7">
        <v>2011</v>
      </c>
      <c r="L3" s="7">
        <v>2012</v>
      </c>
      <c r="M3" s="7">
        <v>2013</v>
      </c>
      <c r="N3" s="7">
        <v>2014</v>
      </c>
      <c r="O3" s="7">
        <v>2015</v>
      </c>
      <c r="P3" s="7">
        <v>2016</v>
      </c>
      <c r="Q3" s="7" t="s">
        <v>81</v>
      </c>
      <c r="T3" s="7">
        <v>2005</v>
      </c>
      <c r="U3" s="7">
        <v>2006</v>
      </c>
      <c r="V3" s="7">
        <v>2007</v>
      </c>
      <c r="W3" s="7">
        <v>2008</v>
      </c>
      <c r="X3" s="7">
        <v>2009</v>
      </c>
      <c r="Y3" s="7">
        <v>2010</v>
      </c>
      <c r="Z3" s="7">
        <v>2011</v>
      </c>
      <c r="AA3" s="7">
        <v>2012</v>
      </c>
      <c r="AB3" s="7">
        <v>2013</v>
      </c>
      <c r="AC3" s="7">
        <v>2014</v>
      </c>
      <c r="AD3" s="7">
        <v>2015</v>
      </c>
      <c r="AE3" s="7">
        <v>2016</v>
      </c>
    </row>
    <row r="4" spans="1:31" x14ac:dyDescent="0.3">
      <c r="A4" s="7">
        <v>2006</v>
      </c>
      <c r="B4" s="7" t="s">
        <v>4</v>
      </c>
      <c r="C4" s="7" t="s">
        <v>5</v>
      </c>
      <c r="D4" s="7" t="s">
        <v>6</v>
      </c>
      <c r="F4" s="7">
        <v>786149</v>
      </c>
      <c r="G4" s="7">
        <v>799185</v>
      </c>
      <c r="H4" s="7">
        <v>808001</v>
      </c>
      <c r="I4" s="7">
        <v>815358</v>
      </c>
      <c r="J4" s="7">
        <v>805766</v>
      </c>
      <c r="K4" s="7">
        <v>815672</v>
      </c>
      <c r="L4" s="7">
        <v>828816</v>
      </c>
      <c r="M4" s="7">
        <v>839280</v>
      </c>
      <c r="Q4" s="7">
        <v>88.1</v>
      </c>
      <c r="R4" s="7">
        <f>Q4/100</f>
        <v>0.88099999999999989</v>
      </c>
      <c r="T4" s="7">
        <f>E4*$R4</f>
        <v>0</v>
      </c>
      <c r="U4" s="7">
        <f>F4*$R4</f>
        <v>692597.26899999997</v>
      </c>
      <c r="V4" s="7">
        <f>G4*$R4</f>
        <v>704081.98499999987</v>
      </c>
      <c r="W4" s="7">
        <f>H4*$R4</f>
        <v>711848.88099999994</v>
      </c>
      <c r="X4" s="7">
        <f>I4*$R4</f>
        <v>718330.39799999993</v>
      </c>
      <c r="Y4" s="7">
        <f>J4*$R4</f>
        <v>709879.8459999999</v>
      </c>
      <c r="Z4" s="7">
        <f>K4*$R4</f>
        <v>718607.03199999989</v>
      </c>
      <c r="AA4" s="7">
        <f>L4*$R4</f>
        <v>730186.89599999995</v>
      </c>
      <c r="AB4" s="7">
        <f>M4*$R4</f>
        <v>739405.67999999993</v>
      </c>
      <c r="AC4" s="7">
        <f>N4*$R4</f>
        <v>0</v>
      </c>
      <c r="AD4" s="7">
        <f>O4*$R4</f>
        <v>0</v>
      </c>
      <c r="AE4" s="7">
        <f>P4*$R4</f>
        <v>0</v>
      </c>
    </row>
    <row r="5" spans="1:31" x14ac:dyDescent="0.3">
      <c r="A5" s="7">
        <v>2008</v>
      </c>
      <c r="B5" s="7" t="s">
        <v>7</v>
      </c>
      <c r="C5" s="7" t="s">
        <v>8</v>
      </c>
      <c r="D5" s="7" t="s">
        <v>6</v>
      </c>
      <c r="H5" s="7">
        <v>590074</v>
      </c>
      <c r="I5" s="7">
        <v>599657</v>
      </c>
      <c r="J5" s="7">
        <v>605183</v>
      </c>
      <c r="K5" s="7">
        <v>620477</v>
      </c>
      <c r="L5" s="7">
        <v>635327</v>
      </c>
      <c r="M5" s="7">
        <v>649165</v>
      </c>
      <c r="N5" s="7">
        <v>659005</v>
      </c>
      <c r="O5" s="7">
        <v>670377</v>
      </c>
      <c r="P5" s="7">
        <v>681170</v>
      </c>
      <c r="Q5" s="7">
        <v>85.2</v>
      </c>
      <c r="R5" s="7">
        <f>Q5/100</f>
        <v>0.85199999999999998</v>
      </c>
      <c r="T5" s="7">
        <f>E5*$R5</f>
        <v>0</v>
      </c>
      <c r="U5" s="7">
        <f>F5*$R5</f>
        <v>0</v>
      </c>
      <c r="V5" s="7">
        <f>G5*$R5</f>
        <v>0</v>
      </c>
      <c r="W5" s="7">
        <f>H5*$R5</f>
        <v>502743.04800000001</v>
      </c>
      <c r="X5" s="7">
        <f>I5*$R5</f>
        <v>510907.76399999997</v>
      </c>
      <c r="Y5" s="7">
        <f>J5*$R5</f>
        <v>515615.91599999997</v>
      </c>
      <c r="Z5" s="7">
        <f>K5*$R5</f>
        <v>528646.40399999998</v>
      </c>
      <c r="AA5" s="7">
        <f>L5*$R5</f>
        <v>541298.60399999993</v>
      </c>
      <c r="AB5" s="7">
        <f>M5*$R5</f>
        <v>553088.57999999996</v>
      </c>
      <c r="AC5" s="7">
        <f>N5*$R5</f>
        <v>561472.26</v>
      </c>
      <c r="AD5" s="7">
        <f>O5*$R5</f>
        <v>571161.20400000003</v>
      </c>
      <c r="AE5" s="7">
        <f>P5*$R5</f>
        <v>580356.84</v>
      </c>
    </row>
    <row r="6" spans="1:31" x14ac:dyDescent="0.3">
      <c r="A6" s="7">
        <v>2011</v>
      </c>
      <c r="B6" s="7" t="s">
        <v>9</v>
      </c>
      <c r="C6" s="7" t="s">
        <v>10</v>
      </c>
      <c r="D6" s="7" t="s">
        <v>6</v>
      </c>
      <c r="K6" s="7">
        <v>622323</v>
      </c>
      <c r="L6" s="7">
        <v>635306</v>
      </c>
      <c r="M6" s="7">
        <v>653095</v>
      </c>
      <c r="N6" s="7">
        <v>667963</v>
      </c>
      <c r="O6" s="7">
        <v>683505</v>
      </c>
      <c r="Q6" s="7">
        <v>86.1</v>
      </c>
      <c r="R6" s="7">
        <f>Q6/100</f>
        <v>0.86099999999999999</v>
      </c>
      <c r="T6" s="7">
        <f>E6*$R6</f>
        <v>0</v>
      </c>
      <c r="U6" s="7">
        <f>F6*$R6</f>
        <v>0</v>
      </c>
      <c r="V6" s="7">
        <f>G6*$R6</f>
        <v>0</v>
      </c>
      <c r="W6" s="7">
        <f>H6*$R6</f>
        <v>0</v>
      </c>
      <c r="X6" s="7">
        <f>I6*$R6</f>
        <v>0</v>
      </c>
      <c r="Y6" s="7">
        <f>J6*$R6</f>
        <v>0</v>
      </c>
      <c r="Z6" s="7">
        <f>K6*$R6</f>
        <v>535820.103</v>
      </c>
      <c r="AA6" s="7">
        <f>L6*$R6</f>
        <v>546998.46600000001</v>
      </c>
      <c r="AB6" s="7">
        <f>M6*$R6</f>
        <v>562314.79500000004</v>
      </c>
      <c r="AC6" s="7">
        <f>N6*$R6</f>
        <v>575116.14300000004</v>
      </c>
      <c r="AD6" s="7">
        <f>O6*$R6</f>
        <v>588497.80499999993</v>
      </c>
      <c r="AE6" s="7">
        <f>P6*$R6</f>
        <v>0</v>
      </c>
    </row>
    <row r="7" spans="1:31" x14ac:dyDescent="0.3">
      <c r="A7" s="7">
        <v>2013</v>
      </c>
      <c r="B7" s="7" t="s">
        <v>11</v>
      </c>
      <c r="C7" s="7" t="s">
        <v>12</v>
      </c>
      <c r="D7" s="7" t="s">
        <v>6</v>
      </c>
      <c r="M7" s="7">
        <v>8422460</v>
      </c>
      <c r="N7" s="7">
        <v>8471990</v>
      </c>
      <c r="O7" s="7">
        <v>8516502</v>
      </c>
      <c r="P7" s="7">
        <v>8537673</v>
      </c>
      <c r="Q7" s="7">
        <v>80.900000000000006</v>
      </c>
      <c r="R7" s="7">
        <f>Q7/100</f>
        <v>0.80900000000000005</v>
      </c>
      <c r="T7" s="7">
        <f>E7*$R7</f>
        <v>0</v>
      </c>
      <c r="U7" s="7">
        <f>F7*$R7</f>
        <v>0</v>
      </c>
      <c r="V7" s="7">
        <f>G7*$R7</f>
        <v>0</v>
      </c>
      <c r="W7" s="7">
        <f>H7*$R7</f>
        <v>0</v>
      </c>
      <c r="X7" s="7">
        <f>I7*$R7</f>
        <v>0</v>
      </c>
      <c r="Y7" s="7">
        <f>J7*$R7</f>
        <v>0</v>
      </c>
      <c r="Z7" s="7">
        <f>K7*$R7</f>
        <v>0</v>
      </c>
      <c r="AA7" s="7">
        <f>L7*$R7</f>
        <v>0</v>
      </c>
      <c r="AB7" s="7">
        <f>M7*$R7</f>
        <v>6813770.1400000006</v>
      </c>
      <c r="AC7" s="7">
        <f>N7*$R7</f>
        <v>6853839.9100000001</v>
      </c>
      <c r="AD7" s="7">
        <f>O7*$R7</f>
        <v>6889850.1180000007</v>
      </c>
      <c r="AE7" s="7">
        <f>P7*$R7</f>
        <v>6906977.4570000004</v>
      </c>
    </row>
    <row r="8" spans="1:31" x14ac:dyDescent="0.3">
      <c r="A8" s="7">
        <v>2013</v>
      </c>
      <c r="B8" s="7" t="s">
        <v>13</v>
      </c>
      <c r="C8" s="7" t="s">
        <v>14</v>
      </c>
      <c r="D8" s="7" t="s">
        <v>6</v>
      </c>
      <c r="M8" s="7">
        <v>259965</v>
      </c>
      <c r="N8" s="7">
        <v>262367</v>
      </c>
      <c r="O8" s="7">
        <v>263868</v>
      </c>
      <c r="P8" s="7">
        <v>264152</v>
      </c>
      <c r="Q8" s="7">
        <v>81.099999999999994</v>
      </c>
      <c r="R8" s="7">
        <f>Q8/100</f>
        <v>0.81099999999999994</v>
      </c>
      <c r="T8" s="7">
        <f>E8*$R8</f>
        <v>0</v>
      </c>
      <c r="U8" s="7">
        <f>F8*$R8</f>
        <v>0</v>
      </c>
      <c r="V8" s="7">
        <f>G8*$R8</f>
        <v>0</v>
      </c>
      <c r="W8" s="7">
        <f>H8*$R8</f>
        <v>0</v>
      </c>
      <c r="X8" s="7">
        <f>I8*$R8</f>
        <v>0</v>
      </c>
      <c r="Y8" s="7">
        <f>J8*$R8</f>
        <v>0</v>
      </c>
      <c r="Z8" s="7">
        <f>K8*$R8</f>
        <v>0</v>
      </c>
      <c r="AA8" s="7">
        <f>L8*$R8</f>
        <v>0</v>
      </c>
      <c r="AB8" s="7">
        <f>M8*$R8</f>
        <v>210831.61499999999</v>
      </c>
      <c r="AC8" s="7">
        <f>N8*$R8</f>
        <v>212779.63699999999</v>
      </c>
      <c r="AD8" s="7">
        <f>O8*$R8</f>
        <v>213996.94799999997</v>
      </c>
      <c r="AE8" s="7">
        <f>P8*$R8</f>
        <v>214227.272</v>
      </c>
    </row>
    <row r="9" spans="1:31" x14ac:dyDescent="0.3">
      <c r="A9" s="7">
        <v>2013</v>
      </c>
      <c r="B9" s="7" t="s">
        <v>15</v>
      </c>
      <c r="C9" s="7" t="s">
        <v>16</v>
      </c>
      <c r="D9" s="7" t="s">
        <v>6</v>
      </c>
      <c r="M9" s="7">
        <v>609132</v>
      </c>
      <c r="N9" s="7">
        <v>619334</v>
      </c>
      <c r="Q9" s="7">
        <v>82.8</v>
      </c>
      <c r="R9" s="7">
        <f>Q9/100</f>
        <v>0.82799999999999996</v>
      </c>
      <c r="T9" s="7">
        <f>E9*$R9</f>
        <v>0</v>
      </c>
      <c r="U9" s="7">
        <f>F9*$R9</f>
        <v>0</v>
      </c>
      <c r="V9" s="7">
        <f>G9*$R9</f>
        <v>0</v>
      </c>
      <c r="W9" s="7">
        <f>H9*$R9</f>
        <v>0</v>
      </c>
      <c r="X9" s="7">
        <f>I9*$R9</f>
        <v>0</v>
      </c>
      <c r="Y9" s="7">
        <f>J9*$R9</f>
        <v>0</v>
      </c>
      <c r="Z9" s="7">
        <f>K9*$R9</f>
        <v>0</v>
      </c>
      <c r="AA9" s="7">
        <f>L9*$R9</f>
        <v>0</v>
      </c>
      <c r="AB9" s="7">
        <f>M9*$R9</f>
        <v>504361.29599999997</v>
      </c>
      <c r="AC9" s="7">
        <f>N9*$R9</f>
        <v>512808.55199999997</v>
      </c>
      <c r="AD9" s="7">
        <f>O9*$R9</f>
        <v>0</v>
      </c>
      <c r="AE9" s="7">
        <f>P9*$R9</f>
        <v>0</v>
      </c>
    </row>
    <row r="10" spans="1:31" x14ac:dyDescent="0.3">
      <c r="A10" s="7">
        <v>2014</v>
      </c>
      <c r="B10" s="7" t="s">
        <v>17</v>
      </c>
      <c r="C10" s="7" t="s">
        <v>5</v>
      </c>
      <c r="D10" s="7" t="s">
        <v>6</v>
      </c>
      <c r="Q10" s="7">
        <v>81</v>
      </c>
      <c r="R10" s="7">
        <f>Q10/100</f>
        <v>0.81</v>
      </c>
      <c r="T10" s="7">
        <f>E10*$R10</f>
        <v>0</v>
      </c>
      <c r="U10" s="7">
        <f>F10*$R10</f>
        <v>0</v>
      </c>
      <c r="V10" s="7">
        <f>G10*$R10</f>
        <v>0</v>
      </c>
      <c r="W10" s="7">
        <f>H10*$R10</f>
        <v>0</v>
      </c>
      <c r="X10" s="7">
        <f>I10*$R10</f>
        <v>0</v>
      </c>
      <c r="Y10" s="7">
        <f>J10*$R10</f>
        <v>0</v>
      </c>
      <c r="Z10" s="7">
        <f>K10*$R10</f>
        <v>0</v>
      </c>
      <c r="AA10" s="7">
        <f>L10*$R10</f>
        <v>0</v>
      </c>
      <c r="AB10" s="7">
        <f>M10*$R10</f>
        <v>0</v>
      </c>
      <c r="AC10" s="7">
        <f>N10*$R10</f>
        <v>0</v>
      </c>
      <c r="AD10" s="7">
        <f>O10*$R10</f>
        <v>0</v>
      </c>
      <c r="AE10" s="7">
        <f>P10*$R10</f>
        <v>0</v>
      </c>
    </row>
    <row r="11" spans="1:31" x14ac:dyDescent="0.3">
      <c r="A11" s="7">
        <v>2014</v>
      </c>
      <c r="B11" s="7" t="s">
        <v>18</v>
      </c>
      <c r="C11" s="7" t="s">
        <v>14</v>
      </c>
      <c r="D11" s="7" t="s">
        <v>6</v>
      </c>
      <c r="J11" s="11"/>
      <c r="K11" s="11"/>
      <c r="L11" s="11"/>
      <c r="M11" s="11"/>
      <c r="N11" s="11">
        <v>280441</v>
      </c>
      <c r="O11" s="11">
        <v>281100</v>
      </c>
      <c r="P11" s="11">
        <v>281764</v>
      </c>
      <c r="Q11" s="7">
        <v>77.3</v>
      </c>
      <c r="R11" s="7">
        <f>Q11/100</f>
        <v>0.77300000000000002</v>
      </c>
      <c r="T11" s="7">
        <f>E11*$R11</f>
        <v>0</v>
      </c>
      <c r="U11" s="7">
        <f>F11*$R11</f>
        <v>0</v>
      </c>
      <c r="V11" s="7">
        <f>G11*$R11</f>
        <v>0</v>
      </c>
      <c r="W11" s="7">
        <f>H11*$R11</f>
        <v>0</v>
      </c>
      <c r="X11" s="7">
        <f>I11*$R11</f>
        <v>0</v>
      </c>
      <c r="Y11" s="7">
        <f>J11*$R11</f>
        <v>0</v>
      </c>
      <c r="Z11" s="7">
        <f>K11*$R11</f>
        <v>0</v>
      </c>
      <c r="AA11" s="7">
        <f>L11*$R11</f>
        <v>0</v>
      </c>
      <c r="AB11" s="7">
        <f>M11*$R11</f>
        <v>0</v>
      </c>
      <c r="AC11" s="7">
        <f>N11*$R11</f>
        <v>216780.89300000001</v>
      </c>
      <c r="AD11" s="7">
        <f>O11*$R11</f>
        <v>217290.30000000002</v>
      </c>
      <c r="AE11" s="7">
        <f>P11*$R11</f>
        <v>217803.57200000001</v>
      </c>
    </row>
    <row r="12" spans="1:31" x14ac:dyDescent="0.3">
      <c r="A12" s="7">
        <v>2014</v>
      </c>
      <c r="B12" s="7" t="s">
        <v>19</v>
      </c>
      <c r="C12" s="7" t="s">
        <v>14</v>
      </c>
      <c r="D12" s="7" t="s">
        <v>6</v>
      </c>
      <c r="N12" s="7">
        <v>64629</v>
      </c>
      <c r="O12" s="7">
        <v>64797</v>
      </c>
      <c r="P12" s="7">
        <v>64789</v>
      </c>
      <c r="Q12" s="7">
        <v>77.400000000000006</v>
      </c>
      <c r="R12" s="7">
        <f>Q12/100</f>
        <v>0.77400000000000002</v>
      </c>
      <c r="T12" s="7">
        <f>E12*$R12</f>
        <v>0</v>
      </c>
      <c r="U12" s="7">
        <f>F12*$R12</f>
        <v>0</v>
      </c>
      <c r="V12" s="7">
        <f>G12*$R12</f>
        <v>0</v>
      </c>
      <c r="W12" s="7">
        <f>H12*$R12</f>
        <v>0</v>
      </c>
      <c r="X12" s="7">
        <f>I12*$R12</f>
        <v>0</v>
      </c>
      <c r="Y12" s="7">
        <f>J12*$R12</f>
        <v>0</v>
      </c>
      <c r="Z12" s="7">
        <f>K12*$R12</f>
        <v>0</v>
      </c>
      <c r="AA12" s="7">
        <f>L12*$R12</f>
        <v>0</v>
      </c>
      <c r="AB12" s="7">
        <f>M12*$R12</f>
        <v>0</v>
      </c>
      <c r="AC12" s="7">
        <f>N12*$R12</f>
        <v>50022.846000000005</v>
      </c>
      <c r="AD12" s="7">
        <f>O12*$R12</f>
        <v>50152.878000000004</v>
      </c>
      <c r="AE12" s="7">
        <f>P12*$R12</f>
        <v>50146.686000000002</v>
      </c>
    </row>
    <row r="13" spans="1:31" x14ac:dyDescent="0.3">
      <c r="A13" s="7">
        <v>2014</v>
      </c>
      <c r="B13" s="7" t="s">
        <v>20</v>
      </c>
      <c r="C13" s="7" t="s">
        <v>14</v>
      </c>
      <c r="D13" s="7" t="s">
        <v>6</v>
      </c>
      <c r="N13" s="7">
        <v>54268</v>
      </c>
      <c r="O13" s="10">
        <v>54530</v>
      </c>
      <c r="P13" s="9">
        <v>54195.733333333301</v>
      </c>
      <c r="Q13" s="7">
        <v>77.400000000000006</v>
      </c>
      <c r="R13" s="7">
        <f>Q13/100</f>
        <v>0.77400000000000002</v>
      </c>
      <c r="T13" s="7">
        <f>E13*$R13</f>
        <v>0</v>
      </c>
      <c r="U13" s="7">
        <f>F13*$R13</f>
        <v>0</v>
      </c>
      <c r="V13" s="7">
        <f>G13*$R13</f>
        <v>0</v>
      </c>
      <c r="W13" s="7">
        <f>H13*$R13</f>
        <v>0</v>
      </c>
      <c r="X13" s="7">
        <f>I13*$R13</f>
        <v>0</v>
      </c>
      <c r="Y13" s="7">
        <f>J13*$R13</f>
        <v>0</v>
      </c>
      <c r="Z13" s="7">
        <f>K13*$R13</f>
        <v>0</v>
      </c>
      <c r="AA13" s="7">
        <f>L13*$R13</f>
        <v>0</v>
      </c>
      <c r="AB13" s="7">
        <f>M13*$R13</f>
        <v>0</v>
      </c>
      <c r="AC13" s="7">
        <f>N13*$R13</f>
        <v>42003.432000000001</v>
      </c>
      <c r="AD13" s="7">
        <f>O13*$R13</f>
        <v>42206.22</v>
      </c>
      <c r="AE13" s="7">
        <f>P13*$R13</f>
        <v>41947.497599999973</v>
      </c>
    </row>
    <row r="14" spans="1:31" x14ac:dyDescent="0.3">
      <c r="A14" s="7">
        <v>2014</v>
      </c>
      <c r="B14" s="7" t="s">
        <v>21</v>
      </c>
      <c r="C14" s="7" t="s">
        <v>14</v>
      </c>
      <c r="D14" s="7" t="s">
        <v>6</v>
      </c>
      <c r="N14" s="7">
        <v>70732</v>
      </c>
      <c r="O14" s="7">
        <v>70738</v>
      </c>
      <c r="P14" s="7">
        <v>70635</v>
      </c>
      <c r="Q14" s="7">
        <v>71.7</v>
      </c>
      <c r="R14" s="7">
        <f>Q14/100</f>
        <v>0.71700000000000008</v>
      </c>
      <c r="T14" s="7">
        <f>E14*$R14</f>
        <v>0</v>
      </c>
      <c r="U14" s="7">
        <f>F14*$R14</f>
        <v>0</v>
      </c>
      <c r="V14" s="7">
        <f>G14*$R14</f>
        <v>0</v>
      </c>
      <c r="W14" s="7">
        <f>H14*$R14</f>
        <v>0</v>
      </c>
      <c r="X14" s="7">
        <f>I14*$R14</f>
        <v>0</v>
      </c>
      <c r="Y14" s="7">
        <f>J14*$R14</f>
        <v>0</v>
      </c>
      <c r="Z14" s="7">
        <f>K14*$R14</f>
        <v>0</v>
      </c>
      <c r="AA14" s="7">
        <f>L14*$R14</f>
        <v>0</v>
      </c>
      <c r="AB14" s="7">
        <f>M14*$R14</f>
        <v>0</v>
      </c>
      <c r="AC14" s="7">
        <f>N14*$R14</f>
        <v>50714.844000000005</v>
      </c>
      <c r="AD14" s="7">
        <f>O14*$R14</f>
        <v>50719.146000000008</v>
      </c>
      <c r="AE14" s="7">
        <f>P14*$R14</f>
        <v>50645.295000000006</v>
      </c>
    </row>
    <row r="15" spans="1:31" x14ac:dyDescent="0.3">
      <c r="A15" s="7">
        <v>2014</v>
      </c>
      <c r="B15" s="7" t="s">
        <v>22</v>
      </c>
      <c r="C15" s="7" t="s">
        <v>14</v>
      </c>
      <c r="D15" s="7" t="s">
        <v>6</v>
      </c>
      <c r="N15" s="7">
        <v>146991</v>
      </c>
      <c r="O15" s="7">
        <v>147027</v>
      </c>
      <c r="P15" s="7">
        <v>147000</v>
      </c>
      <c r="Q15" s="7">
        <v>75.400000000000006</v>
      </c>
      <c r="R15" s="7">
        <f>Q15/100</f>
        <v>0.754</v>
      </c>
      <c r="T15" s="7">
        <f>E15*$R15</f>
        <v>0</v>
      </c>
      <c r="U15" s="7">
        <f>F15*$R15</f>
        <v>0</v>
      </c>
      <c r="V15" s="7">
        <f>G15*$R15</f>
        <v>0</v>
      </c>
      <c r="W15" s="7">
        <f>H15*$R15</f>
        <v>0</v>
      </c>
      <c r="X15" s="7">
        <f>I15*$R15</f>
        <v>0</v>
      </c>
      <c r="Y15" s="7">
        <f>J15*$R15</f>
        <v>0</v>
      </c>
      <c r="Z15" s="7">
        <f>K15*$R15</f>
        <v>0</v>
      </c>
      <c r="AA15" s="7">
        <f>L15*$R15</f>
        <v>0</v>
      </c>
      <c r="AB15" s="7">
        <f>M15*$R15</f>
        <v>0</v>
      </c>
      <c r="AC15" s="7">
        <f>N15*$R15</f>
        <v>110831.21400000001</v>
      </c>
      <c r="AD15" s="7">
        <f>O15*$R15</f>
        <v>110858.35800000001</v>
      </c>
      <c r="AE15" s="7">
        <f>P15*$R15</f>
        <v>110838</v>
      </c>
    </row>
    <row r="16" spans="1:31" x14ac:dyDescent="0.3">
      <c r="A16" s="7">
        <v>2014</v>
      </c>
      <c r="B16" s="7" t="s">
        <v>23</v>
      </c>
      <c r="C16" s="7" t="s">
        <v>14</v>
      </c>
      <c r="D16" s="7" t="s">
        <v>6</v>
      </c>
      <c r="J16" s="9"/>
      <c r="K16" s="9"/>
      <c r="L16" s="9"/>
      <c r="M16" s="9"/>
      <c r="N16" s="9">
        <v>37934</v>
      </c>
      <c r="O16" s="9">
        <v>38021</v>
      </c>
      <c r="P16" s="9">
        <v>38070.6</v>
      </c>
      <c r="Q16" s="7">
        <v>77.599999999999994</v>
      </c>
      <c r="R16" s="7">
        <f>Q16/100</f>
        <v>0.77599999999999991</v>
      </c>
      <c r="T16" s="7">
        <f>E16*$R16</f>
        <v>0</v>
      </c>
      <c r="U16" s="7">
        <f>F16*$R16</f>
        <v>0</v>
      </c>
      <c r="V16" s="7">
        <f>G16*$R16</f>
        <v>0</v>
      </c>
      <c r="W16" s="7">
        <f>H16*$R16</f>
        <v>0</v>
      </c>
      <c r="X16" s="7">
        <f>I16*$R16</f>
        <v>0</v>
      </c>
      <c r="Y16" s="7">
        <f>J16*$R16</f>
        <v>0</v>
      </c>
      <c r="Z16" s="7">
        <f>K16*$R16</f>
        <v>0</v>
      </c>
      <c r="AA16" s="7">
        <f>L16*$R16</f>
        <v>0</v>
      </c>
      <c r="AB16" s="7">
        <f>M16*$R16</f>
        <v>0</v>
      </c>
      <c r="AC16" s="7">
        <f>N16*$R16</f>
        <v>29436.783999999996</v>
      </c>
      <c r="AD16" s="7">
        <f>O16*$R16</f>
        <v>29504.295999999998</v>
      </c>
      <c r="AE16" s="7">
        <f>P16*$R16</f>
        <v>29542.785599999996</v>
      </c>
    </row>
    <row r="17" spans="1:31" x14ac:dyDescent="0.3">
      <c r="A17" s="7">
        <v>2014</v>
      </c>
      <c r="B17" s="7" t="s">
        <v>24</v>
      </c>
      <c r="C17" s="7" t="s">
        <v>14</v>
      </c>
      <c r="D17" s="7" t="s">
        <v>6</v>
      </c>
      <c r="N17" s="7">
        <v>84640</v>
      </c>
      <c r="O17" s="7">
        <v>84185</v>
      </c>
      <c r="P17" s="7">
        <v>84056</v>
      </c>
      <c r="Q17" s="7">
        <v>77.599999999999994</v>
      </c>
      <c r="R17" s="7">
        <f>Q17/100</f>
        <v>0.77599999999999991</v>
      </c>
      <c r="T17" s="7">
        <f>E17*$R17</f>
        <v>0</v>
      </c>
      <c r="U17" s="7">
        <f>F17*$R17</f>
        <v>0</v>
      </c>
      <c r="V17" s="7">
        <f>G17*$R17</f>
        <v>0</v>
      </c>
      <c r="W17" s="7">
        <f>H17*$R17</f>
        <v>0</v>
      </c>
      <c r="X17" s="7">
        <f>I17*$R17</f>
        <v>0</v>
      </c>
      <c r="Y17" s="7">
        <f>J17*$R17</f>
        <v>0</v>
      </c>
      <c r="Z17" s="7">
        <f>K17*$R17</f>
        <v>0</v>
      </c>
      <c r="AA17" s="7">
        <f>L17*$R17</f>
        <v>0</v>
      </c>
      <c r="AB17" s="7">
        <f>M17*$R17</f>
        <v>0</v>
      </c>
      <c r="AC17" s="7">
        <f>N17*$R17</f>
        <v>65680.639999999999</v>
      </c>
      <c r="AD17" s="7">
        <f>O17*$R17</f>
        <v>65327.55999999999</v>
      </c>
      <c r="AE17" s="7">
        <f>P17*$R17</f>
        <v>65227.455999999991</v>
      </c>
    </row>
    <row r="18" spans="1:31" x14ac:dyDescent="0.3">
      <c r="A18" s="7">
        <v>2015</v>
      </c>
      <c r="B18" s="7" t="s">
        <v>25</v>
      </c>
      <c r="C18" s="7" t="s">
        <v>5</v>
      </c>
      <c r="D18" s="7" t="s">
        <v>6</v>
      </c>
      <c r="Q18" s="7">
        <v>90.7</v>
      </c>
      <c r="R18" s="7">
        <f>Q18/100</f>
        <v>0.90700000000000003</v>
      </c>
      <c r="T18" s="7">
        <f>E18*$R18</f>
        <v>0</v>
      </c>
      <c r="U18" s="7">
        <f>F18*$R18</f>
        <v>0</v>
      </c>
      <c r="V18" s="7">
        <f>G18*$R18</f>
        <v>0</v>
      </c>
      <c r="W18" s="7">
        <f>H18*$R18</f>
        <v>0</v>
      </c>
      <c r="X18" s="7">
        <f>I18*$R18</f>
        <v>0</v>
      </c>
      <c r="Y18" s="7">
        <f>J18*$R18</f>
        <v>0</v>
      </c>
      <c r="Z18" s="7">
        <f>K18*$R18</f>
        <v>0</v>
      </c>
      <c r="AA18" s="7">
        <f>L18*$R18</f>
        <v>0</v>
      </c>
      <c r="AB18" s="7">
        <f>M18*$R18</f>
        <v>0</v>
      </c>
      <c r="AC18" s="7">
        <f>N18*$R18</f>
        <v>0</v>
      </c>
      <c r="AD18" s="7">
        <f>O18*$R18</f>
        <v>0</v>
      </c>
      <c r="AE18" s="7">
        <f>P18*$R18</f>
        <v>0</v>
      </c>
    </row>
    <row r="19" spans="1:31" x14ac:dyDescent="0.3">
      <c r="A19" s="7">
        <v>2015</v>
      </c>
      <c r="B19" s="7" t="s">
        <v>26</v>
      </c>
      <c r="C19" s="7" t="s">
        <v>14</v>
      </c>
      <c r="D19" s="7" t="s">
        <v>6</v>
      </c>
      <c r="J19" s="9"/>
      <c r="K19" s="9"/>
      <c r="L19" s="9"/>
      <c r="M19" s="9"/>
      <c r="N19" s="9"/>
      <c r="O19" s="9">
        <v>47831</v>
      </c>
      <c r="P19" s="9">
        <v>47935.933333333298</v>
      </c>
      <c r="Q19" s="7">
        <v>81.2</v>
      </c>
      <c r="R19" s="7">
        <f>Q19/100</f>
        <v>0.81200000000000006</v>
      </c>
      <c r="T19" s="7">
        <f>E19*$R19</f>
        <v>0</v>
      </c>
      <c r="U19" s="7">
        <f>F19*$R19</f>
        <v>0</v>
      </c>
      <c r="V19" s="7">
        <f>G19*$R19</f>
        <v>0</v>
      </c>
      <c r="W19" s="7">
        <f>H19*$R19</f>
        <v>0</v>
      </c>
      <c r="X19" s="7">
        <f>I19*$R19</f>
        <v>0</v>
      </c>
      <c r="Y19" s="7">
        <f>J19*$R19</f>
        <v>0</v>
      </c>
      <c r="Z19" s="7">
        <f>K19*$R19</f>
        <v>0</v>
      </c>
      <c r="AA19" s="7">
        <f>L19*$R19</f>
        <v>0</v>
      </c>
      <c r="AB19" s="7">
        <f>M19*$R19</f>
        <v>0</v>
      </c>
      <c r="AC19" s="7">
        <f>N19*$R19</f>
        <v>0</v>
      </c>
      <c r="AD19" s="7">
        <f>O19*$R19</f>
        <v>38838.772000000004</v>
      </c>
      <c r="AE19" s="7">
        <f>P19*$R19</f>
        <v>38923.977866666639</v>
      </c>
    </row>
    <row r="20" spans="1:31" x14ac:dyDescent="0.3">
      <c r="A20" s="7">
        <v>2015</v>
      </c>
      <c r="B20" s="7" t="s">
        <v>27</v>
      </c>
      <c r="C20" s="7" t="s">
        <v>14</v>
      </c>
      <c r="D20" s="7" t="s">
        <v>6</v>
      </c>
      <c r="O20" s="7">
        <v>128367</v>
      </c>
      <c r="P20" s="7">
        <v>128640</v>
      </c>
      <c r="Q20" s="7">
        <v>77.099999999999994</v>
      </c>
      <c r="R20" s="7">
        <f>Q20/100</f>
        <v>0.77099999999999991</v>
      </c>
      <c r="T20" s="7">
        <f>E20*$R20</f>
        <v>0</v>
      </c>
      <c r="U20" s="7">
        <f>F20*$R20</f>
        <v>0</v>
      </c>
      <c r="V20" s="7">
        <f>G20*$R20</f>
        <v>0</v>
      </c>
      <c r="W20" s="7">
        <f>H20*$R20</f>
        <v>0</v>
      </c>
      <c r="X20" s="7">
        <f>I20*$R20</f>
        <v>0</v>
      </c>
      <c r="Y20" s="7">
        <f>J20*$R20</f>
        <v>0</v>
      </c>
      <c r="Z20" s="7">
        <f>K20*$R20</f>
        <v>0</v>
      </c>
      <c r="AA20" s="7">
        <f>L20*$R20</f>
        <v>0</v>
      </c>
      <c r="AB20" s="7">
        <f>M20*$R20</f>
        <v>0</v>
      </c>
      <c r="AC20" s="7">
        <f>N20*$R20</f>
        <v>0</v>
      </c>
      <c r="AD20" s="7">
        <f>O20*$R20</f>
        <v>98970.956999999995</v>
      </c>
      <c r="AE20" s="7">
        <f>P20*$R20</f>
        <v>99181.439999999988</v>
      </c>
    </row>
    <row r="21" spans="1:31" x14ac:dyDescent="0.3">
      <c r="A21" s="7">
        <v>2015</v>
      </c>
      <c r="B21" s="7" t="s">
        <v>28</v>
      </c>
      <c r="C21" s="7" t="s">
        <v>14</v>
      </c>
      <c r="D21" s="7" t="s">
        <v>6</v>
      </c>
      <c r="O21" s="7">
        <v>56668</v>
      </c>
      <c r="P21" s="7">
        <v>56910</v>
      </c>
      <c r="Q21" s="7">
        <v>81</v>
      </c>
      <c r="R21" s="7">
        <f>Q21/100</f>
        <v>0.81</v>
      </c>
      <c r="T21" s="7">
        <f>E21*$R21</f>
        <v>0</v>
      </c>
      <c r="U21" s="7">
        <f>F21*$R21</f>
        <v>0</v>
      </c>
      <c r="V21" s="7">
        <f>G21*$R21</f>
        <v>0</v>
      </c>
      <c r="W21" s="7">
        <f>H21*$R21</f>
        <v>0</v>
      </c>
      <c r="X21" s="7">
        <f>I21*$R21</f>
        <v>0</v>
      </c>
      <c r="Y21" s="7">
        <f>J21*$R21</f>
        <v>0</v>
      </c>
      <c r="Z21" s="7">
        <f>K21*$R21</f>
        <v>0</v>
      </c>
      <c r="AA21" s="7">
        <f>L21*$R21</f>
        <v>0</v>
      </c>
      <c r="AB21" s="7">
        <f>M21*$R21</f>
        <v>0</v>
      </c>
      <c r="AC21" s="7">
        <f>N21*$R21</f>
        <v>0</v>
      </c>
      <c r="AD21" s="7">
        <f>O21*$R21</f>
        <v>45901.08</v>
      </c>
      <c r="AE21" s="7">
        <f>P21*$R21</f>
        <v>46097.100000000006</v>
      </c>
    </row>
    <row r="22" spans="1:31" x14ac:dyDescent="0.3">
      <c r="A22" s="7">
        <v>2015</v>
      </c>
      <c r="B22" s="7" t="s">
        <v>29</v>
      </c>
      <c r="C22" s="7" t="s">
        <v>30</v>
      </c>
      <c r="D22" s="7" t="s">
        <v>6</v>
      </c>
      <c r="O22" s="7">
        <v>1564964</v>
      </c>
      <c r="P22" s="7">
        <v>1567872</v>
      </c>
      <c r="Q22" s="7">
        <v>80.2</v>
      </c>
      <c r="R22" s="7">
        <f>Q22/100</f>
        <v>0.80200000000000005</v>
      </c>
      <c r="T22" s="7">
        <f>E22*$R22</f>
        <v>0</v>
      </c>
      <c r="U22" s="7">
        <f>F22*$R22</f>
        <v>0</v>
      </c>
      <c r="V22" s="7">
        <f>G22*$R22</f>
        <v>0</v>
      </c>
      <c r="W22" s="7">
        <f>H22*$R22</f>
        <v>0</v>
      </c>
      <c r="X22" s="7">
        <f>I22*$R22</f>
        <v>0</v>
      </c>
      <c r="Y22" s="7">
        <f>J22*$R22</f>
        <v>0</v>
      </c>
      <c r="Z22" s="7">
        <f>K22*$R22</f>
        <v>0</v>
      </c>
      <c r="AA22" s="7">
        <f>L22*$R22</f>
        <v>0</v>
      </c>
      <c r="AB22" s="7">
        <f>M22*$R22</f>
        <v>0</v>
      </c>
      <c r="AC22" s="7">
        <f>N22*$R22</f>
        <v>0</v>
      </c>
      <c r="AD22" s="7">
        <f>O22*$R22</f>
        <v>1255101.128</v>
      </c>
      <c r="AE22" s="7">
        <f>P22*$R22</f>
        <v>1257433.344</v>
      </c>
    </row>
    <row r="23" spans="1:31" x14ac:dyDescent="0.3">
      <c r="A23" s="7">
        <v>2015</v>
      </c>
      <c r="B23" s="7" t="s">
        <v>31</v>
      </c>
      <c r="C23" s="7" t="s">
        <v>30</v>
      </c>
      <c r="D23" s="7" t="s">
        <v>6</v>
      </c>
      <c r="O23" s="7">
        <v>303864</v>
      </c>
      <c r="P23" s="7">
        <v>303625</v>
      </c>
      <c r="Q23" s="7">
        <v>85.7</v>
      </c>
      <c r="R23" s="7">
        <f>Q23/100</f>
        <v>0.85699999999999998</v>
      </c>
      <c r="T23" s="7">
        <f>E23*$R23</f>
        <v>0</v>
      </c>
      <c r="U23" s="7">
        <f>F23*$R23</f>
        <v>0</v>
      </c>
      <c r="V23" s="7">
        <f>G23*$R23</f>
        <v>0</v>
      </c>
      <c r="W23" s="7">
        <f>H23*$R23</f>
        <v>0</v>
      </c>
      <c r="X23" s="7">
        <f>I23*$R23</f>
        <v>0</v>
      </c>
      <c r="Y23" s="7">
        <f>J23*$R23</f>
        <v>0</v>
      </c>
      <c r="Z23" s="7">
        <f>K23*$R23</f>
        <v>0</v>
      </c>
      <c r="AA23" s="7">
        <f>L23*$R23</f>
        <v>0</v>
      </c>
      <c r="AB23" s="7">
        <f>M23*$R23</f>
        <v>0</v>
      </c>
      <c r="AC23" s="7">
        <f>N23*$R23</f>
        <v>0</v>
      </c>
      <c r="AD23" s="7">
        <f>O23*$R23</f>
        <v>260411.448</v>
      </c>
      <c r="AE23" s="7">
        <f>P23*$R23</f>
        <v>260206.625</v>
      </c>
    </row>
    <row r="24" spans="1:31" x14ac:dyDescent="0.3">
      <c r="A24" s="7">
        <v>2015</v>
      </c>
      <c r="B24" s="7" t="s">
        <v>32</v>
      </c>
      <c r="C24" s="7" t="s">
        <v>10</v>
      </c>
      <c r="D24" s="7" t="s">
        <v>6</v>
      </c>
      <c r="O24" s="7">
        <v>207660</v>
      </c>
      <c r="Q24" s="7">
        <v>79.599999999999994</v>
      </c>
      <c r="R24" s="7">
        <f>Q24/100</f>
        <v>0.79599999999999993</v>
      </c>
      <c r="T24" s="7">
        <f>E24*$R24</f>
        <v>0</v>
      </c>
      <c r="U24" s="7">
        <f>F24*$R24</f>
        <v>0</v>
      </c>
      <c r="V24" s="7">
        <f>G24*$R24</f>
        <v>0</v>
      </c>
      <c r="W24" s="7">
        <f>H24*$R24</f>
        <v>0</v>
      </c>
      <c r="X24" s="7">
        <f>I24*$R24</f>
        <v>0</v>
      </c>
      <c r="Y24" s="7">
        <f>J24*$R24</f>
        <v>0</v>
      </c>
      <c r="Z24" s="7">
        <f>K24*$R24</f>
        <v>0</v>
      </c>
      <c r="AA24" s="7">
        <f>L24*$R24</f>
        <v>0</v>
      </c>
      <c r="AB24" s="7">
        <f>M24*$R24</f>
        <v>0</v>
      </c>
      <c r="AC24" s="7">
        <f>N24*$R24</f>
        <v>0</v>
      </c>
      <c r="AD24" s="7">
        <f>O24*$R24</f>
        <v>165297.35999999999</v>
      </c>
      <c r="AE24" s="7">
        <f>P24*$R24</f>
        <v>0</v>
      </c>
    </row>
    <row r="25" spans="1:31" x14ac:dyDescent="0.3">
      <c r="A25" s="7">
        <v>2016</v>
      </c>
      <c r="B25" s="7" t="s">
        <v>33</v>
      </c>
      <c r="C25" s="7" t="s">
        <v>5</v>
      </c>
      <c r="D25" s="7" t="s">
        <v>6</v>
      </c>
      <c r="Q25" s="7">
        <v>79.7</v>
      </c>
      <c r="R25" s="7">
        <f>Q25/100</f>
        <v>0.79700000000000004</v>
      </c>
      <c r="T25" s="7">
        <f>E25*$R25</f>
        <v>0</v>
      </c>
      <c r="U25" s="7">
        <f>F25*$R25</f>
        <v>0</v>
      </c>
      <c r="V25" s="7">
        <f>G25*$R25</f>
        <v>0</v>
      </c>
      <c r="W25" s="7">
        <f>H25*$R25</f>
        <v>0</v>
      </c>
      <c r="X25" s="7">
        <f>I25*$R25</f>
        <v>0</v>
      </c>
      <c r="Y25" s="7">
        <f>J25*$R25</f>
        <v>0</v>
      </c>
      <c r="Z25" s="7">
        <f>K25*$R25</f>
        <v>0</v>
      </c>
      <c r="AA25" s="7">
        <f>L25*$R25</f>
        <v>0</v>
      </c>
      <c r="AB25" s="7">
        <f>M25*$R25</f>
        <v>0</v>
      </c>
      <c r="AC25" s="7">
        <f>N25*$R25</f>
        <v>0</v>
      </c>
      <c r="AD25" s="7">
        <f>O25*$R25</f>
        <v>0</v>
      </c>
      <c r="AE25" s="7">
        <f>P25*$R25</f>
        <v>0</v>
      </c>
    </row>
    <row r="26" spans="1:31" x14ac:dyDescent="0.3">
      <c r="A26" s="7">
        <v>2016</v>
      </c>
      <c r="B26" s="7" t="s">
        <v>34</v>
      </c>
      <c r="C26" s="7" t="s">
        <v>5</v>
      </c>
      <c r="D26" s="7" t="s">
        <v>6</v>
      </c>
      <c r="Q26" s="7">
        <v>87.6</v>
      </c>
      <c r="R26" s="7">
        <f>Q26/100</f>
        <v>0.87599999999999989</v>
      </c>
      <c r="T26" s="7">
        <f>E26*$R26</f>
        <v>0</v>
      </c>
      <c r="U26" s="7">
        <f>F26*$R26</f>
        <v>0</v>
      </c>
      <c r="V26" s="7">
        <f>G26*$R26</f>
        <v>0</v>
      </c>
      <c r="W26" s="7">
        <f>H26*$R26</f>
        <v>0</v>
      </c>
      <c r="X26" s="7">
        <f>I26*$R26</f>
        <v>0</v>
      </c>
      <c r="Y26" s="7">
        <f>J26*$R26</f>
        <v>0</v>
      </c>
      <c r="Z26" s="7">
        <f>K26*$R26</f>
        <v>0</v>
      </c>
      <c r="AA26" s="7">
        <f>L26*$R26</f>
        <v>0</v>
      </c>
      <c r="AB26" s="7">
        <f>M26*$R26</f>
        <v>0</v>
      </c>
      <c r="AC26" s="7">
        <f>N26*$R26</f>
        <v>0</v>
      </c>
      <c r="AD26" s="7">
        <f>O26*$R26</f>
        <v>0</v>
      </c>
      <c r="AE26" s="7">
        <f>P26*$R26</f>
        <v>0</v>
      </c>
    </row>
    <row r="27" spans="1:31" x14ac:dyDescent="0.3">
      <c r="A27" s="7">
        <v>2016</v>
      </c>
      <c r="B27" s="7" t="s">
        <v>35</v>
      </c>
      <c r="C27" s="7" t="s">
        <v>14</v>
      </c>
      <c r="D27" s="7" t="s">
        <v>6</v>
      </c>
      <c r="P27" s="7">
        <v>211277</v>
      </c>
      <c r="Q27" s="7">
        <v>76.900000000000006</v>
      </c>
      <c r="R27" s="7">
        <f>Q27/100</f>
        <v>0.76900000000000002</v>
      </c>
      <c r="T27" s="7">
        <f>E27*$R27</f>
        <v>0</v>
      </c>
      <c r="U27" s="7">
        <f>F27*$R27</f>
        <v>0</v>
      </c>
      <c r="V27" s="7">
        <f>G27*$R27</f>
        <v>0</v>
      </c>
      <c r="W27" s="7">
        <f>H27*$R27</f>
        <v>0</v>
      </c>
      <c r="X27" s="7">
        <f>I27*$R27</f>
        <v>0</v>
      </c>
      <c r="Y27" s="7">
        <f>J27*$R27</f>
        <v>0</v>
      </c>
      <c r="Z27" s="7">
        <f>K27*$R27</f>
        <v>0</v>
      </c>
      <c r="AA27" s="7">
        <f>L27*$R27</f>
        <v>0</v>
      </c>
      <c r="AB27" s="7">
        <f>M27*$R27</f>
        <v>0</v>
      </c>
      <c r="AC27" s="7">
        <f>N27*$R27</f>
        <v>0</v>
      </c>
      <c r="AD27" s="7">
        <f>O27*$R27</f>
        <v>0</v>
      </c>
      <c r="AE27" s="7">
        <f>P27*$R27</f>
        <v>162472.01300000001</v>
      </c>
    </row>
    <row r="28" spans="1:31" x14ac:dyDescent="0.3">
      <c r="A28" s="7">
        <v>2016</v>
      </c>
      <c r="B28" s="7" t="s">
        <v>36</v>
      </c>
      <c r="C28" s="7" t="s">
        <v>10</v>
      </c>
      <c r="D28" s="7" t="s">
        <v>6</v>
      </c>
      <c r="Q28" s="7">
        <v>80</v>
      </c>
      <c r="R28" s="7">
        <f>Q28/100</f>
        <v>0.8</v>
      </c>
      <c r="T28" s="7">
        <f>E28*$R28</f>
        <v>0</v>
      </c>
      <c r="U28" s="7">
        <f>F28*$R28</f>
        <v>0</v>
      </c>
      <c r="V28" s="7">
        <f>G28*$R28</f>
        <v>0</v>
      </c>
      <c r="W28" s="7">
        <f>H28*$R28</f>
        <v>0</v>
      </c>
      <c r="X28" s="7">
        <f>I28*$R28</f>
        <v>0</v>
      </c>
      <c r="Y28" s="7">
        <f>J28*$R28</f>
        <v>0</v>
      </c>
      <c r="Z28" s="7">
        <f>K28*$R28</f>
        <v>0</v>
      </c>
      <c r="AA28" s="7">
        <f>L28*$R28</f>
        <v>0</v>
      </c>
      <c r="AB28" s="7">
        <f>M28*$R28</f>
        <v>0</v>
      </c>
      <c r="AC28" s="7">
        <f>N28*$R28</f>
        <v>0</v>
      </c>
      <c r="AD28" s="7">
        <f>O28*$R28</f>
        <v>0</v>
      </c>
      <c r="AE28" s="7">
        <f>P28*$R28</f>
        <v>0</v>
      </c>
    </row>
    <row r="29" spans="1:31" x14ac:dyDescent="0.3">
      <c r="A29" s="7">
        <v>2016</v>
      </c>
      <c r="B29" s="7" t="s">
        <v>37</v>
      </c>
      <c r="C29" s="7" t="s">
        <v>38</v>
      </c>
      <c r="D29" s="7" t="s">
        <v>6</v>
      </c>
      <c r="P29" s="7">
        <v>413651</v>
      </c>
      <c r="Q29" s="7">
        <v>81.8</v>
      </c>
      <c r="R29" s="7">
        <f>Q29/100</f>
        <v>0.81799999999999995</v>
      </c>
      <c r="T29" s="7">
        <f>E29*$R29</f>
        <v>0</v>
      </c>
      <c r="U29" s="7">
        <f>F29*$R29</f>
        <v>0</v>
      </c>
      <c r="V29" s="7">
        <f>G29*$R29</f>
        <v>0</v>
      </c>
      <c r="W29" s="7">
        <f>H29*$R29</f>
        <v>0</v>
      </c>
      <c r="X29" s="7">
        <f>I29*$R29</f>
        <v>0</v>
      </c>
      <c r="Y29" s="7">
        <f>J29*$R29</f>
        <v>0</v>
      </c>
      <c r="Z29" s="7">
        <f>K29*$R29</f>
        <v>0</v>
      </c>
      <c r="AA29" s="7">
        <f>L29*$R29</f>
        <v>0</v>
      </c>
      <c r="AB29" s="7">
        <f>M29*$R29</f>
        <v>0</v>
      </c>
      <c r="AC29" s="7">
        <f>N29*$R29</f>
        <v>0</v>
      </c>
      <c r="AD29" s="7">
        <f>O29*$R29</f>
        <v>0</v>
      </c>
      <c r="AE29" s="7">
        <f>P29*$R29</f>
        <v>338366.51799999998</v>
      </c>
    </row>
    <row r="30" spans="1:31" x14ac:dyDescent="0.3">
      <c r="A30" s="7">
        <v>2016</v>
      </c>
      <c r="B30" s="7" t="s">
        <v>39</v>
      </c>
      <c r="C30" s="7" t="s">
        <v>5</v>
      </c>
      <c r="D30" s="7" t="s">
        <v>6</v>
      </c>
      <c r="Q30" s="7">
        <v>81.099999999999994</v>
      </c>
      <c r="R30" s="7">
        <f>Q30/100</f>
        <v>0.81099999999999994</v>
      </c>
      <c r="T30" s="7">
        <f>E30*$R30</f>
        <v>0</v>
      </c>
      <c r="U30" s="7">
        <f>F30*$R30</f>
        <v>0</v>
      </c>
      <c r="V30" s="7">
        <f>G30*$R30</f>
        <v>0</v>
      </c>
      <c r="W30" s="7">
        <f>H30*$R30</f>
        <v>0</v>
      </c>
      <c r="X30" s="7">
        <f>I30*$R30</f>
        <v>0</v>
      </c>
      <c r="Y30" s="7">
        <f>J30*$R30</f>
        <v>0</v>
      </c>
      <c r="Z30" s="7">
        <f>K30*$R30</f>
        <v>0</v>
      </c>
      <c r="AA30" s="7">
        <f>L30*$R30</f>
        <v>0</v>
      </c>
      <c r="AB30" s="7">
        <f>M30*$R30</f>
        <v>0</v>
      </c>
      <c r="AC30" s="7">
        <f>N30*$R30</f>
        <v>0</v>
      </c>
      <c r="AD30" s="7">
        <f>O30*$R30</f>
        <v>0</v>
      </c>
      <c r="AE30" s="7">
        <f>P30*$R30</f>
        <v>0</v>
      </c>
    </row>
    <row r="31" spans="1:31" x14ac:dyDescent="0.3">
      <c r="A31" s="7">
        <v>2016</v>
      </c>
      <c r="B31" s="7" t="s">
        <v>40</v>
      </c>
      <c r="C31" s="7" t="s">
        <v>41</v>
      </c>
      <c r="D31" s="7" t="s">
        <v>6</v>
      </c>
      <c r="Q31" s="7">
        <v>79.599999999999994</v>
      </c>
      <c r="R31" s="7">
        <f>Q31/100</f>
        <v>0.79599999999999993</v>
      </c>
      <c r="T31" s="7">
        <f>E31*$R31</f>
        <v>0</v>
      </c>
      <c r="U31" s="7">
        <f>F31*$R31</f>
        <v>0</v>
      </c>
      <c r="V31" s="7">
        <f>G31*$R31</f>
        <v>0</v>
      </c>
      <c r="W31" s="7">
        <f>H31*$R31</f>
        <v>0</v>
      </c>
      <c r="X31" s="7">
        <f>I31*$R31</f>
        <v>0</v>
      </c>
      <c r="Y31" s="7">
        <f>J31*$R31</f>
        <v>0</v>
      </c>
      <c r="Z31" s="7">
        <f>K31*$R31</f>
        <v>0</v>
      </c>
      <c r="AA31" s="7">
        <f>L31*$R31</f>
        <v>0</v>
      </c>
      <c r="AB31" s="7">
        <f>M31*$R31</f>
        <v>0</v>
      </c>
      <c r="AC31" s="7">
        <f>N31*$R31</f>
        <v>0</v>
      </c>
      <c r="AD31" s="7">
        <f>O31*$R31</f>
        <v>0</v>
      </c>
      <c r="AE31" s="7">
        <f>P31*$R31</f>
        <v>0</v>
      </c>
    </row>
    <row r="32" spans="1:31" x14ac:dyDescent="0.3">
      <c r="A32" s="7">
        <v>2016</v>
      </c>
      <c r="B32" s="7" t="s">
        <v>42</v>
      </c>
      <c r="C32" s="7" t="s">
        <v>5</v>
      </c>
      <c r="D32" s="7" t="s">
        <v>6</v>
      </c>
      <c r="Q32" s="7">
        <v>89.1</v>
      </c>
      <c r="R32" s="7">
        <f>Q32/100</f>
        <v>0.8909999999999999</v>
      </c>
      <c r="T32" s="7">
        <f>E32*$R32</f>
        <v>0</v>
      </c>
      <c r="U32" s="7">
        <f>F32*$R32</f>
        <v>0</v>
      </c>
      <c r="V32" s="7">
        <f>G32*$R32</f>
        <v>0</v>
      </c>
      <c r="W32" s="7">
        <f>H32*$R32</f>
        <v>0</v>
      </c>
      <c r="X32" s="7">
        <f>I32*$R32</f>
        <v>0</v>
      </c>
      <c r="Y32" s="7">
        <f>J32*$R32</f>
        <v>0</v>
      </c>
      <c r="Z32" s="7">
        <f>K32*$R32</f>
        <v>0</v>
      </c>
      <c r="AA32" s="7">
        <f>L32*$R32</f>
        <v>0</v>
      </c>
      <c r="AB32" s="7">
        <f>M32*$R32</f>
        <v>0</v>
      </c>
      <c r="AC32" s="7">
        <f>N32*$R32</f>
        <v>0</v>
      </c>
      <c r="AD32" s="7">
        <f>O32*$R32</f>
        <v>0</v>
      </c>
      <c r="AE32" s="7">
        <f>P32*$R32</f>
        <v>0</v>
      </c>
    </row>
    <row r="33" spans="1:31" x14ac:dyDescent="0.3">
      <c r="A33" s="7">
        <v>2016</v>
      </c>
      <c r="B33" s="7" t="s">
        <v>43</v>
      </c>
      <c r="C33" s="7" t="s">
        <v>38</v>
      </c>
      <c r="D33" s="7" t="s">
        <v>6</v>
      </c>
      <c r="P33" s="7">
        <v>302398</v>
      </c>
      <c r="Q33" s="7">
        <v>77.599999999999994</v>
      </c>
      <c r="R33" s="7">
        <f>Q33/100</f>
        <v>0.77599999999999991</v>
      </c>
      <c r="T33" s="7">
        <f>E33*$R33</f>
        <v>0</v>
      </c>
      <c r="U33" s="7">
        <f>F33*$R33</f>
        <v>0</v>
      </c>
      <c r="V33" s="7">
        <f>G33*$R33</f>
        <v>0</v>
      </c>
      <c r="W33" s="7">
        <f>H33*$R33</f>
        <v>0</v>
      </c>
      <c r="X33" s="7">
        <f>I33*$R33</f>
        <v>0</v>
      </c>
      <c r="Y33" s="7">
        <f>J33*$R33</f>
        <v>0</v>
      </c>
      <c r="Z33" s="7">
        <f>K33*$R33</f>
        <v>0</v>
      </c>
      <c r="AA33" s="7">
        <f>L33*$R33</f>
        <v>0</v>
      </c>
      <c r="AB33" s="7">
        <f>M33*$R33</f>
        <v>0</v>
      </c>
      <c r="AC33" s="7">
        <f>N33*$R33</f>
        <v>0</v>
      </c>
      <c r="AD33" s="7">
        <f>O33*$R33</f>
        <v>0</v>
      </c>
      <c r="AE33" s="7">
        <f>P33*$R33</f>
        <v>234660.84799999997</v>
      </c>
    </row>
    <row r="34" spans="1:31" x14ac:dyDescent="0.3">
      <c r="A34" s="7">
        <v>2016</v>
      </c>
      <c r="B34" s="7" t="s">
        <v>44</v>
      </c>
      <c r="C34" s="7" t="s">
        <v>14</v>
      </c>
      <c r="D34" s="7" t="s">
        <v>6</v>
      </c>
      <c r="P34" s="7">
        <v>211277</v>
      </c>
      <c r="Q34" s="7">
        <v>84.3</v>
      </c>
      <c r="R34" s="7">
        <f>Q34/100</f>
        <v>0.84299999999999997</v>
      </c>
      <c r="T34" s="7">
        <f>E34*$R34</f>
        <v>0</v>
      </c>
      <c r="U34" s="7">
        <f>F34*$R34</f>
        <v>0</v>
      </c>
      <c r="V34" s="7">
        <f>G34*$R34</f>
        <v>0</v>
      </c>
      <c r="W34" s="7">
        <f>H34*$R34</f>
        <v>0</v>
      </c>
      <c r="X34" s="7">
        <f>I34*$R34</f>
        <v>0</v>
      </c>
      <c r="Y34" s="7">
        <f>J34*$R34</f>
        <v>0</v>
      </c>
      <c r="Z34" s="7">
        <f>K34*$R34</f>
        <v>0</v>
      </c>
      <c r="AA34" s="7">
        <f>L34*$R34</f>
        <v>0</v>
      </c>
      <c r="AB34" s="7">
        <f>M34*$R34</f>
        <v>0</v>
      </c>
      <c r="AC34" s="7">
        <f>N34*$R34</f>
        <v>0</v>
      </c>
      <c r="AD34" s="7">
        <f>O34*$R34</f>
        <v>0</v>
      </c>
      <c r="AE34" s="7">
        <f>P34*$R34</f>
        <v>178106.511</v>
      </c>
    </row>
    <row r="35" spans="1:31" x14ac:dyDescent="0.3">
      <c r="A35" s="7">
        <v>2011</v>
      </c>
      <c r="B35" s="7" t="s">
        <v>45</v>
      </c>
      <c r="C35" s="7" t="s">
        <v>46</v>
      </c>
      <c r="D35" s="7" t="s">
        <v>47</v>
      </c>
      <c r="K35" s="7">
        <v>3589893</v>
      </c>
      <c r="L35" s="7">
        <v>3593795</v>
      </c>
      <c r="M35" s="7">
        <v>3596003</v>
      </c>
      <c r="N35" s="7">
        <v>3591873</v>
      </c>
      <c r="O35" s="7">
        <v>3584730</v>
      </c>
      <c r="P35" s="7">
        <v>3576452</v>
      </c>
      <c r="Q35" s="7">
        <v>80</v>
      </c>
      <c r="R35" s="7">
        <f>Q35/100</f>
        <v>0.8</v>
      </c>
      <c r="T35" s="7">
        <f>E35*$R35</f>
        <v>0</v>
      </c>
      <c r="U35" s="7">
        <f>F35*$R35</f>
        <v>0</v>
      </c>
      <c r="V35" s="7">
        <f>G35*$R35</f>
        <v>0</v>
      </c>
      <c r="W35" s="7">
        <f>H35*$R35</f>
        <v>0</v>
      </c>
      <c r="X35" s="7">
        <f>I35*$R35</f>
        <v>0</v>
      </c>
      <c r="Y35" s="7">
        <f>J35*$R35</f>
        <v>0</v>
      </c>
      <c r="Z35" s="7">
        <f>K35*$R35</f>
        <v>2871914.4000000004</v>
      </c>
      <c r="AA35" s="7">
        <f>L35*$R35</f>
        <v>2875036</v>
      </c>
      <c r="AB35" s="7">
        <f>M35*$R35</f>
        <v>2876802.4000000004</v>
      </c>
      <c r="AC35" s="7">
        <f>N35*$R35</f>
        <v>2873498.4000000004</v>
      </c>
      <c r="AD35" s="7">
        <f>O35*$R35</f>
        <v>2867784</v>
      </c>
      <c r="AE35" s="7">
        <f>P35*$R35</f>
        <v>2861161.6</v>
      </c>
    </row>
    <row r="36" spans="1:31" x14ac:dyDescent="0.3">
      <c r="A36" s="7">
        <v>2014</v>
      </c>
      <c r="B36" s="7" t="s">
        <v>48</v>
      </c>
      <c r="C36" s="7" t="s">
        <v>5</v>
      </c>
      <c r="D36" s="7" t="s">
        <v>47</v>
      </c>
      <c r="N36" s="7">
        <v>38680810</v>
      </c>
      <c r="O36" s="7">
        <v>38993940</v>
      </c>
      <c r="P36" s="7">
        <v>39250017</v>
      </c>
      <c r="Q36" s="7">
        <v>78.099999999999994</v>
      </c>
      <c r="R36" s="7">
        <f>Q36/100</f>
        <v>0.78099999999999992</v>
      </c>
      <c r="T36" s="7">
        <f>E36*$R36</f>
        <v>0</v>
      </c>
      <c r="U36" s="7">
        <f>F36*$R36</f>
        <v>0</v>
      </c>
      <c r="V36" s="7">
        <f>G36*$R36</f>
        <v>0</v>
      </c>
      <c r="W36" s="7">
        <f>H36*$R36</f>
        <v>0</v>
      </c>
      <c r="X36" s="7">
        <f>I36*$R36</f>
        <v>0</v>
      </c>
      <c r="Y36" s="7">
        <f>J36*$R36</f>
        <v>0</v>
      </c>
      <c r="Z36" s="7">
        <f>K36*$R36</f>
        <v>0</v>
      </c>
      <c r="AA36" s="7">
        <f>L36*$R36</f>
        <v>0</v>
      </c>
      <c r="AB36" s="7">
        <f>M36*$R36</f>
        <v>0</v>
      </c>
      <c r="AC36" s="7">
        <f>N36*$R36</f>
        <v>30209712.609999996</v>
      </c>
      <c r="AD36" s="7">
        <f>O36*$R36</f>
        <v>30454267.139999997</v>
      </c>
      <c r="AE36" s="7">
        <f>P36*$R36</f>
        <v>30654263.276999995</v>
      </c>
    </row>
    <row r="37" spans="1:31" x14ac:dyDescent="0.3">
      <c r="A37" s="7">
        <v>2014</v>
      </c>
      <c r="B37" s="7" t="s">
        <v>49</v>
      </c>
      <c r="C37" s="7" t="s">
        <v>50</v>
      </c>
      <c r="D37" s="7" t="s">
        <v>47</v>
      </c>
      <c r="N37" s="7">
        <v>6749911</v>
      </c>
      <c r="O37" s="7">
        <v>6784240</v>
      </c>
      <c r="P37" s="7">
        <v>6811779</v>
      </c>
      <c r="Q37" s="7">
        <v>81</v>
      </c>
      <c r="R37" s="7">
        <f>Q37/100</f>
        <v>0.81</v>
      </c>
      <c r="T37" s="7">
        <f>E37*$R37</f>
        <v>0</v>
      </c>
      <c r="U37" s="7">
        <f>F37*$R37</f>
        <v>0</v>
      </c>
      <c r="V37" s="7">
        <f>G37*$R37</f>
        <v>0</v>
      </c>
      <c r="W37" s="7">
        <f>H37*$R37</f>
        <v>0</v>
      </c>
      <c r="X37" s="7">
        <f>I37*$R37</f>
        <v>0</v>
      </c>
      <c r="Y37" s="7">
        <f>J37*$R37</f>
        <v>0</v>
      </c>
      <c r="Z37" s="7">
        <f>K37*$R37</f>
        <v>0</v>
      </c>
      <c r="AA37" s="7">
        <f>L37*$R37</f>
        <v>0</v>
      </c>
      <c r="AB37" s="7">
        <f>M37*$R37</f>
        <v>0</v>
      </c>
      <c r="AC37" s="7">
        <f>N37*$R37</f>
        <v>5467427.9100000001</v>
      </c>
      <c r="AD37" s="7">
        <f>O37*$R37</f>
        <v>5495234.4000000004</v>
      </c>
      <c r="AE37" s="7">
        <f>P37*$R37</f>
        <v>5517540.9900000002</v>
      </c>
    </row>
    <row r="38" spans="1:31" x14ac:dyDescent="0.3">
      <c r="A38" s="7">
        <v>2015</v>
      </c>
      <c r="B38" s="7" t="s">
        <v>51</v>
      </c>
      <c r="C38" s="7" t="s">
        <v>16</v>
      </c>
      <c r="D38" s="7" t="s">
        <v>47</v>
      </c>
      <c r="O38" s="7">
        <v>4024634</v>
      </c>
      <c r="P38" s="7">
        <v>4093465</v>
      </c>
      <c r="Q38" s="7">
        <v>80</v>
      </c>
      <c r="R38" s="7">
        <f>Q38/100</f>
        <v>0.8</v>
      </c>
      <c r="T38" s="7">
        <f>E38*$R38</f>
        <v>0</v>
      </c>
      <c r="U38" s="7">
        <f>F38*$R38</f>
        <v>0</v>
      </c>
      <c r="V38" s="7">
        <f>G38*$R38</f>
        <v>0</v>
      </c>
      <c r="W38" s="7">
        <f>H38*$R38</f>
        <v>0</v>
      </c>
      <c r="X38" s="7">
        <f>I38*$R38</f>
        <v>0</v>
      </c>
      <c r="Y38" s="7">
        <f>J38*$R38</f>
        <v>0</v>
      </c>
      <c r="Z38" s="7">
        <f>K38*$R38</f>
        <v>0</v>
      </c>
      <c r="AA38" s="7">
        <f>L38*$R38</f>
        <v>0</v>
      </c>
      <c r="AB38" s="7">
        <f>M38*$R38</f>
        <v>0</v>
      </c>
      <c r="AC38" s="7">
        <f>N38*$R38</f>
        <v>0</v>
      </c>
      <c r="AD38" s="7">
        <f>O38*$R38</f>
        <v>3219707.2</v>
      </c>
      <c r="AE38" s="7">
        <f>P38*$R38</f>
        <v>3274772</v>
      </c>
    </row>
    <row r="39" spans="1:31" x14ac:dyDescent="0.3">
      <c r="A39" s="7">
        <v>2016</v>
      </c>
      <c r="B39" s="7" t="s">
        <v>52</v>
      </c>
      <c r="C39" s="7" t="s">
        <v>53</v>
      </c>
      <c r="D39" s="7" t="s">
        <v>47</v>
      </c>
      <c r="P39" s="7">
        <v>624594</v>
      </c>
      <c r="Q39" s="7">
        <v>82</v>
      </c>
      <c r="R39" s="7">
        <f>Q39/100</f>
        <v>0.82</v>
      </c>
      <c r="T39" s="7">
        <f>E39*$R39</f>
        <v>0</v>
      </c>
      <c r="U39" s="7">
        <f>F39*$R39</f>
        <v>0</v>
      </c>
      <c r="V39" s="7">
        <f>G39*$R39</f>
        <v>0</v>
      </c>
      <c r="W39" s="7">
        <f>H39*$R39</f>
        <v>0</v>
      </c>
      <c r="X39" s="7">
        <f>I39*$R39</f>
        <v>0</v>
      </c>
      <c r="Y39" s="7">
        <f>J39*$R39</f>
        <v>0</v>
      </c>
      <c r="Z39" s="7">
        <f>K39*$R39</f>
        <v>0</v>
      </c>
      <c r="AA39" s="7">
        <f>L39*$R39</f>
        <v>0</v>
      </c>
      <c r="AB39" s="7">
        <f>M39*$R39</f>
        <v>0</v>
      </c>
      <c r="AC39" s="7">
        <f>N39*$R39</f>
        <v>0</v>
      </c>
      <c r="AD39" s="7">
        <f>O39*$R39</f>
        <v>0</v>
      </c>
      <c r="AE39" s="7">
        <f>P39*$R39</f>
        <v>512167.07999999996</v>
      </c>
    </row>
    <row r="40" spans="1:31" x14ac:dyDescent="0.3">
      <c r="A40" s="7">
        <v>2016</v>
      </c>
      <c r="B40" s="7" t="s">
        <v>54</v>
      </c>
      <c r="C40" s="7" t="s">
        <v>10</v>
      </c>
      <c r="D40" s="7" t="s">
        <v>47</v>
      </c>
      <c r="P40" s="7">
        <v>7288000</v>
      </c>
      <c r="Q40" s="7">
        <v>79.2</v>
      </c>
      <c r="R40" s="7">
        <f>Q40/100</f>
        <v>0.79200000000000004</v>
      </c>
      <c r="T40" s="7">
        <f>E40*$R40</f>
        <v>0</v>
      </c>
      <c r="U40" s="7">
        <f>F40*$R40</f>
        <v>0</v>
      </c>
      <c r="V40" s="7">
        <f>G40*$R40</f>
        <v>0</v>
      </c>
      <c r="W40" s="7">
        <f>H40*$R40</f>
        <v>0</v>
      </c>
      <c r="X40" s="7">
        <f>I40*$R40</f>
        <v>0</v>
      </c>
      <c r="Y40" s="7">
        <f>J40*$R40</f>
        <v>0</v>
      </c>
      <c r="Z40" s="7">
        <f>K40*$R40</f>
        <v>0</v>
      </c>
      <c r="AA40" s="7">
        <f>L40*$R40</f>
        <v>0</v>
      </c>
      <c r="AB40" s="7">
        <f>M40*$R40</f>
        <v>0</v>
      </c>
      <c r="AC40" s="7">
        <f>N40*$R40</f>
        <v>0</v>
      </c>
      <c r="AD40" s="7">
        <f>O40*$R40</f>
        <v>0</v>
      </c>
      <c r="AE40" s="7">
        <f>P40*$R40</f>
        <v>5772096</v>
      </c>
    </row>
    <row r="41" spans="1:31" x14ac:dyDescent="0.3">
      <c r="A41" s="7">
        <v>2016</v>
      </c>
      <c r="B41" s="7" t="s">
        <v>55</v>
      </c>
      <c r="C41" s="7" t="s">
        <v>56</v>
      </c>
      <c r="D41" s="7" t="s">
        <v>47</v>
      </c>
      <c r="P41" s="7">
        <v>6931071</v>
      </c>
      <c r="Q41" s="7">
        <v>77.400000000000006</v>
      </c>
      <c r="R41" s="7">
        <f>Q41/100</f>
        <v>0.77400000000000002</v>
      </c>
      <c r="T41" s="7">
        <f>E41*$R41</f>
        <v>0</v>
      </c>
      <c r="U41" s="7">
        <f>F41*$R41</f>
        <v>0</v>
      </c>
      <c r="V41" s="7">
        <f>G41*$R41</f>
        <v>0</v>
      </c>
      <c r="W41" s="7">
        <f>H41*$R41</f>
        <v>0</v>
      </c>
      <c r="X41" s="7">
        <f>I41*$R41</f>
        <v>0</v>
      </c>
      <c r="Y41" s="7">
        <f>J41*$R41</f>
        <v>0</v>
      </c>
      <c r="Z41" s="7">
        <f>K41*$R41</f>
        <v>0</v>
      </c>
      <c r="AA41" s="7">
        <f>L41*$R41</f>
        <v>0</v>
      </c>
      <c r="AB41" s="7">
        <f>M41*$R41</f>
        <v>0</v>
      </c>
      <c r="AC41" s="7">
        <f>N41*$R41</f>
        <v>0</v>
      </c>
      <c r="AD41" s="7">
        <f>O41*$R41</f>
        <v>0</v>
      </c>
      <c r="AE41" s="7">
        <f>P41*$R41</f>
        <v>5364648.9539999999</v>
      </c>
    </row>
    <row r="42" spans="1:31" x14ac:dyDescent="0.3">
      <c r="A42" s="7">
        <v>2015</v>
      </c>
      <c r="B42" s="7" t="s">
        <v>57</v>
      </c>
      <c r="C42" s="7" t="s">
        <v>58</v>
      </c>
      <c r="D42" s="7" t="s">
        <v>59</v>
      </c>
      <c r="O42" s="7">
        <v>1036233</v>
      </c>
      <c r="P42" s="7">
        <v>1043863</v>
      </c>
      <c r="Q42" s="7">
        <v>78.8</v>
      </c>
      <c r="R42" s="7">
        <f>Q42/100</f>
        <v>0.78799999999999992</v>
      </c>
      <c r="T42" s="7">
        <f>E42*$R42</f>
        <v>0</v>
      </c>
      <c r="U42" s="7">
        <f>F42*$R42</f>
        <v>0</v>
      </c>
      <c r="V42" s="7">
        <f>G42*$R42</f>
        <v>0</v>
      </c>
      <c r="W42" s="7">
        <f>H42*$R42</f>
        <v>0</v>
      </c>
      <c r="X42" s="7">
        <f>I42*$R42</f>
        <v>0</v>
      </c>
      <c r="Y42" s="7">
        <f>J42*$R42</f>
        <v>0</v>
      </c>
      <c r="Z42" s="7">
        <f>K42*$R42</f>
        <v>0</v>
      </c>
      <c r="AA42" s="7">
        <f>L42*$R42</f>
        <v>0</v>
      </c>
      <c r="AB42" s="7">
        <f>M42*$R42</f>
        <v>0</v>
      </c>
      <c r="AC42" s="7">
        <f>N42*$R42</f>
        <v>0</v>
      </c>
      <c r="AD42" s="7">
        <f>O42*$R42</f>
        <v>816551.60399999993</v>
      </c>
      <c r="AE42" s="7">
        <f>P42*$R42</f>
        <v>822564.04399999988</v>
      </c>
    </row>
    <row r="43" spans="1:31" x14ac:dyDescent="0.3">
      <c r="A43" s="7">
        <v>2016</v>
      </c>
      <c r="B43" s="7" t="s">
        <v>60</v>
      </c>
      <c r="C43" s="7" t="s">
        <v>41</v>
      </c>
      <c r="D43" s="7" t="s">
        <v>59</v>
      </c>
      <c r="P43" s="7">
        <v>5203499</v>
      </c>
      <c r="Q43" s="7">
        <v>79.099999999999994</v>
      </c>
      <c r="R43" s="7">
        <f>Q43/100</f>
        <v>0.79099999999999993</v>
      </c>
      <c r="T43" s="7">
        <f>E43*$R43</f>
        <v>0</v>
      </c>
      <c r="U43" s="7">
        <f>F43*$R43</f>
        <v>0</v>
      </c>
      <c r="V43" s="7">
        <f>G43*$R43</f>
        <v>0</v>
      </c>
      <c r="W43" s="7">
        <f>H43*$R43</f>
        <v>0</v>
      </c>
      <c r="X43" s="7">
        <f>I43*$R43</f>
        <v>0</v>
      </c>
      <c r="Y43" s="7">
        <f>J43*$R43</f>
        <v>0</v>
      </c>
      <c r="Z43" s="7">
        <f>K43*$R43</f>
        <v>0</v>
      </c>
      <c r="AA43" s="7">
        <f>L43*$R43</f>
        <v>0</v>
      </c>
      <c r="AB43" s="7">
        <f>M43*$R43</f>
        <v>0</v>
      </c>
      <c r="AC43" s="7">
        <f>N43*$R43</f>
        <v>0</v>
      </c>
      <c r="AD43" s="7">
        <f>O43*$R43</f>
        <v>0</v>
      </c>
      <c r="AE43" s="7">
        <f>P43*$R43</f>
        <v>4115967.7089999998</v>
      </c>
    </row>
    <row r="44" spans="1:31" x14ac:dyDescent="0.3">
      <c r="B44" s="7" t="s">
        <v>80</v>
      </c>
      <c r="E44" s="7">
        <v>0</v>
      </c>
      <c r="F44" s="7">
        <f>SUM(F4:F43)</f>
        <v>786149</v>
      </c>
      <c r="G44" s="7">
        <f>SUM(G4:G43)</f>
        <v>799185</v>
      </c>
      <c r="H44" s="7">
        <f>SUM(H4:H43)</f>
        <v>1398075</v>
      </c>
      <c r="I44" s="7">
        <f>SUM(I4:I43)</f>
        <v>1415015</v>
      </c>
      <c r="J44" s="7">
        <f>SUM(J4:J43)</f>
        <v>1410949</v>
      </c>
      <c r="K44" s="7">
        <f>SUM(K4:K43)</f>
        <v>5648365</v>
      </c>
      <c r="L44" s="7">
        <f>SUM(L4:L43)</f>
        <v>5693244</v>
      </c>
      <c r="M44" s="7">
        <f>SUM(M4:M43)</f>
        <v>15029100</v>
      </c>
      <c r="N44" s="7">
        <f>SUM(N4:N43)</f>
        <v>60442888</v>
      </c>
      <c r="O44" s="7">
        <f>SUM(O4:O43)</f>
        <v>67607781</v>
      </c>
      <c r="P44" s="7">
        <f>SUM(P4:P43)</f>
        <v>88289831.266666666</v>
      </c>
      <c r="T44" s="7">
        <f>ROUND(SUM(T4:T43),0)</f>
        <v>0</v>
      </c>
      <c r="U44" s="7">
        <f>ROUND(SUM(U4:U43),0)</f>
        <v>692597</v>
      </c>
      <c r="V44" s="7">
        <f>ROUND(SUM(V4:V43),0)</f>
        <v>704082</v>
      </c>
      <c r="W44" s="7">
        <f>ROUND(SUM(W4:W43),0)</f>
        <v>1214592</v>
      </c>
      <c r="X44" s="7">
        <f>ROUND(SUM(X4:X43),0)</f>
        <v>1229238</v>
      </c>
      <c r="Y44" s="7">
        <f>ROUND(SUM(Y4:Y43),0)</f>
        <v>1225496</v>
      </c>
      <c r="Z44" s="7">
        <f>ROUND(SUM(Z4:Z43),0)</f>
        <v>4654988</v>
      </c>
      <c r="AA44" s="7">
        <f>ROUND(SUM(AA4:AA43),0)</f>
        <v>4693520</v>
      </c>
      <c r="AB44" s="7">
        <f>ROUND(SUM(AB4:AB43),0)</f>
        <v>12260575</v>
      </c>
      <c r="AC44" s="7">
        <f>ROUND(SUM(AC4:AC43),0)</f>
        <v>47832126</v>
      </c>
      <c r="AD44" s="7">
        <f>ROUND(SUM(AD4:AD43),0)</f>
        <v>53547630</v>
      </c>
      <c r="AE44" s="7">
        <f>ROUND(SUM(AE4:AE43),0)</f>
        <v>69778343</v>
      </c>
    </row>
    <row r="45" spans="1:31" x14ac:dyDescent="0.3">
      <c r="B45" s="7" t="s">
        <v>79</v>
      </c>
      <c r="E45" s="8">
        <f>E44/1000000</f>
        <v>0</v>
      </c>
      <c r="F45" s="8">
        <f>F44/1000000</f>
        <v>0.78614899999999999</v>
      </c>
      <c r="G45" s="8">
        <f>G44/1000000</f>
        <v>0.79918500000000003</v>
      </c>
      <c r="H45" s="8">
        <f>H44/1000000</f>
        <v>1.398075</v>
      </c>
      <c r="I45" s="8">
        <f>I44/1000000</f>
        <v>1.4150149999999999</v>
      </c>
      <c r="J45" s="8">
        <f>J44/1000000</f>
        <v>1.410949</v>
      </c>
      <c r="K45" s="8">
        <f>K44/1000000</f>
        <v>5.6483650000000001</v>
      </c>
      <c r="L45" s="8">
        <f>L44/1000000</f>
        <v>5.693244</v>
      </c>
      <c r="M45" s="8">
        <f>M44/1000000</f>
        <v>15.0291</v>
      </c>
      <c r="N45" s="8">
        <f>N44/1000000</f>
        <v>60.442888000000004</v>
      </c>
      <c r="O45" s="8">
        <f>O44/1000000</f>
        <v>67.607781000000003</v>
      </c>
      <c r="P45" s="8">
        <f>P44/1000000</f>
        <v>88.289831266666667</v>
      </c>
      <c r="T45" s="7">
        <f>ROUND(SUM(T4:T43)/1000000,1)</f>
        <v>0</v>
      </c>
      <c r="U45" s="7">
        <f>ROUND(SUM(U4:U43)/1000000,1)</f>
        <v>0.7</v>
      </c>
      <c r="V45" s="7">
        <f>ROUND(SUM(V4:V43)/1000000,1)</f>
        <v>0.7</v>
      </c>
      <c r="W45" s="7">
        <f>ROUND(SUM(W4:W43)/1000000,1)</f>
        <v>1.2</v>
      </c>
      <c r="X45" s="7">
        <f>ROUND(SUM(X4:X43)/1000000,1)</f>
        <v>1.2</v>
      </c>
      <c r="Y45" s="7">
        <f>ROUND(SUM(Y4:Y43)/1000000,1)</f>
        <v>1.2</v>
      </c>
      <c r="Z45" s="7">
        <f>ROUND(SUM(Z4:Z43)/1000000,1)</f>
        <v>4.7</v>
      </c>
      <c r="AA45" s="7">
        <f>ROUND(SUM(AA4:AA43)/1000000,1)</f>
        <v>4.7</v>
      </c>
      <c r="AB45" s="7">
        <f>ROUND(SUM(AB4:AB43)/1000000,1)</f>
        <v>12.3</v>
      </c>
      <c r="AC45" s="7">
        <f>ROUND(SUM(AC4:AC43)/1000000,1)</f>
        <v>47.8</v>
      </c>
      <c r="AD45" s="7">
        <f>ROUND(SUM(AD4:AD43)/1000000,1)</f>
        <v>53.5</v>
      </c>
      <c r="AE45" s="7">
        <f>ROUND(SUM(AE4:AE43)/1000000,1)</f>
        <v>69.8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Report_Calculations</vt:lpstr>
      <vt:lpstr>Wins_16plus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2017-07-28T02:59:21Z</dcterms:created>
  <dcterms:modified xsi:type="dcterms:W3CDTF">2017-08-16T15:37:28Z</dcterms:modified>
</cp:coreProperties>
</file>