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F:\Universidad\Master\MC\MC-SupplierSelection\"/>
    </mc:Choice>
  </mc:AlternateContent>
  <bookViews>
    <workbookView xWindow="0" yWindow="0" windowWidth="16380" windowHeight="8190" activeTab="1"/>
  </bookViews>
  <sheets>
    <sheet name="Ej 1" sheetId="1" r:id="rId1"/>
    <sheet name="Ej 2" sheetId="2" r:id="rId2"/>
  </sheets>
  <calcPr calcId="162913" iterateDelta="1E-4"/>
</workbook>
</file>

<file path=xl/calcChain.xml><?xml version="1.0" encoding="utf-8"?>
<calcChain xmlns="http://schemas.openxmlformats.org/spreadsheetml/2006/main">
  <c r="W35" i="2" l="1"/>
  <c r="W28" i="2"/>
  <c r="W21" i="2"/>
  <c r="W14" i="2"/>
  <c r="W7" i="2"/>
  <c r="Q35" i="2"/>
  <c r="Q28" i="2"/>
  <c r="Q21" i="2"/>
  <c r="Q14" i="2"/>
  <c r="Q7" i="2"/>
  <c r="K35" i="2"/>
  <c r="K28" i="2"/>
  <c r="K21" i="2"/>
  <c r="K14" i="2"/>
  <c r="K7" i="2"/>
  <c r="E35" i="2"/>
  <c r="E28" i="2"/>
  <c r="E21" i="2"/>
  <c r="E7" i="2"/>
  <c r="V35" i="2"/>
  <c r="V28" i="2"/>
  <c r="V21" i="2"/>
  <c r="V14" i="2"/>
  <c r="V7" i="2"/>
  <c r="P35" i="2"/>
  <c r="P28" i="2"/>
  <c r="P21" i="2"/>
  <c r="P14" i="2"/>
  <c r="P7" i="2"/>
  <c r="J35" i="2"/>
  <c r="J28" i="2"/>
  <c r="J21" i="2"/>
  <c r="J14" i="2"/>
  <c r="J7" i="2"/>
  <c r="D35" i="2"/>
  <c r="D28" i="2"/>
  <c r="D21" i="2"/>
  <c r="D7" i="2"/>
  <c r="V34" i="2"/>
  <c r="V27" i="2"/>
  <c r="V20" i="2"/>
  <c r="V13" i="2"/>
  <c r="V6" i="2"/>
  <c r="P34" i="2"/>
  <c r="P27" i="2"/>
  <c r="P20" i="2"/>
  <c r="P13" i="2"/>
  <c r="P6" i="2"/>
  <c r="J34" i="2"/>
  <c r="J27" i="2"/>
  <c r="J20" i="2"/>
  <c r="J13" i="2"/>
  <c r="J6" i="2"/>
  <c r="D34" i="2"/>
  <c r="D27" i="2"/>
  <c r="D20" i="2"/>
  <c r="D6" i="2"/>
  <c r="U35" i="2"/>
  <c r="O35" i="2"/>
  <c r="I35" i="2"/>
  <c r="C35" i="2"/>
  <c r="C28" i="2"/>
  <c r="I28" i="2"/>
  <c r="O28" i="2"/>
  <c r="U28" i="2"/>
  <c r="U21" i="2"/>
  <c r="O21" i="2"/>
  <c r="I21" i="2"/>
  <c r="C21" i="2"/>
  <c r="I14" i="2"/>
  <c r="O14" i="2"/>
  <c r="U14" i="2"/>
  <c r="U7" i="2"/>
  <c r="O7" i="2"/>
  <c r="I7" i="2"/>
  <c r="C7" i="2"/>
  <c r="U34" i="2"/>
  <c r="O34" i="2"/>
  <c r="I34" i="2"/>
  <c r="C34" i="2"/>
  <c r="C27" i="2"/>
  <c r="I27" i="2"/>
  <c r="O27" i="2"/>
  <c r="U27" i="2"/>
  <c r="U20" i="2"/>
  <c r="O20" i="2"/>
  <c r="I20" i="2"/>
  <c r="C20" i="2"/>
  <c r="I13" i="2"/>
  <c r="O13" i="2"/>
  <c r="U13" i="2"/>
  <c r="U6" i="2"/>
  <c r="O6" i="2"/>
  <c r="I6" i="2"/>
  <c r="C6" i="2"/>
  <c r="U33" i="2"/>
  <c r="O33" i="2"/>
  <c r="I33" i="2"/>
  <c r="C33" i="2"/>
  <c r="C26" i="2"/>
  <c r="I26" i="2"/>
  <c r="O26" i="2"/>
  <c r="U26" i="2"/>
  <c r="U19" i="2"/>
  <c r="O19" i="2"/>
  <c r="I19" i="2"/>
  <c r="C19" i="2"/>
  <c r="C12" i="2"/>
  <c r="I12" i="2"/>
  <c r="O12" i="2"/>
  <c r="U12" i="2"/>
  <c r="U5" i="2"/>
  <c r="O5" i="2"/>
  <c r="I5" i="2"/>
  <c r="C5" i="2"/>
  <c r="D14" i="2"/>
  <c r="E14" i="2"/>
  <c r="D13" i="2"/>
  <c r="C14" i="2"/>
  <c r="C13" i="2"/>
  <c r="E50" i="2"/>
  <c r="F50" i="2" l="1"/>
  <c r="D50" i="2"/>
  <c r="C50" i="2"/>
  <c r="I4" i="1"/>
  <c r="J4" i="1"/>
  <c r="K4" i="1"/>
  <c r="L4" i="1"/>
  <c r="L16" i="1" s="1"/>
  <c r="L28" i="1" s="1"/>
  <c r="I5" i="1"/>
  <c r="J5" i="1"/>
  <c r="K5" i="1"/>
  <c r="L5" i="1"/>
  <c r="I6" i="1"/>
  <c r="J6" i="1"/>
  <c r="J16" i="1" s="1"/>
  <c r="J28" i="1" s="1"/>
  <c r="K6" i="1"/>
  <c r="L6" i="1"/>
  <c r="I7" i="1"/>
  <c r="I16" i="1" s="1"/>
  <c r="I28" i="1" s="1"/>
  <c r="J7" i="1"/>
  <c r="K7" i="1"/>
  <c r="L7" i="1"/>
  <c r="I8" i="1"/>
  <c r="J8" i="1"/>
  <c r="K8" i="1"/>
  <c r="L8" i="1"/>
  <c r="L20" i="1" s="1"/>
  <c r="L32" i="1" s="1"/>
  <c r="I10" i="1"/>
  <c r="J10" i="1"/>
  <c r="K10" i="1"/>
  <c r="L10" i="1"/>
  <c r="K16" i="1"/>
  <c r="K17" i="1"/>
  <c r="K18" i="1"/>
  <c r="K19" i="1"/>
  <c r="K20" i="1"/>
  <c r="I22" i="1"/>
  <c r="J22" i="1"/>
  <c r="K22" i="1"/>
  <c r="K30" i="1" s="1"/>
  <c r="L22" i="1"/>
  <c r="K32" i="1"/>
  <c r="P4" i="2"/>
  <c r="V4" i="2" s="1"/>
  <c r="C40" i="2" s="1"/>
  <c r="Q4" i="2"/>
  <c r="U4" i="2"/>
  <c r="W4" i="2"/>
  <c r="X4" i="2"/>
  <c r="C41" i="2"/>
  <c r="V5" i="2"/>
  <c r="W5" i="2"/>
  <c r="X5" i="2"/>
  <c r="C42" i="2"/>
  <c r="W6" i="2"/>
  <c r="X6" i="2"/>
  <c r="C43" i="2"/>
  <c r="X7" i="2"/>
  <c r="U11" i="2"/>
  <c r="C47" i="2" s="1"/>
  <c r="V11" i="2"/>
  <c r="W11" i="2"/>
  <c r="E12" i="2"/>
  <c r="W12" i="2" s="1"/>
  <c r="Q12" i="2"/>
  <c r="V12" i="2"/>
  <c r="W13" i="2"/>
  <c r="E18" i="2"/>
  <c r="J18" i="2"/>
  <c r="K18" i="2"/>
  <c r="W18" i="2" s="1"/>
  <c r="D47" i="2" s="1"/>
  <c r="P18" i="2"/>
  <c r="Q18" i="2"/>
  <c r="U18" i="2"/>
  <c r="V18" i="2"/>
  <c r="E19" i="2"/>
  <c r="K19" i="2"/>
  <c r="W19" i="2" s="1"/>
  <c r="V19" i="2"/>
  <c r="W20" i="2"/>
  <c r="D25" i="2"/>
  <c r="V25" i="2" s="1"/>
  <c r="E47" i="2" s="1"/>
  <c r="E25" i="2"/>
  <c r="U25" i="2"/>
  <c r="W25" i="2"/>
  <c r="E48" i="2"/>
  <c r="V26" i="2"/>
  <c r="W26" i="2"/>
  <c r="E49" i="2"/>
  <c r="W27" i="2"/>
  <c r="D32" i="2"/>
  <c r="E32" i="2"/>
  <c r="J32" i="2"/>
  <c r="V32" i="2" s="1"/>
  <c r="K32" i="2"/>
  <c r="W32" i="2" s="1"/>
  <c r="P32" i="2"/>
  <c r="Q32" i="2"/>
  <c r="U32" i="2"/>
  <c r="F47" i="2" s="1"/>
  <c r="V33" i="2"/>
  <c r="W33" i="2"/>
  <c r="W34" i="2"/>
  <c r="I41" i="2" l="1"/>
  <c r="F48" i="2"/>
  <c r="K50" i="2"/>
  <c r="D48" i="2"/>
  <c r="F49" i="2"/>
  <c r="K48" i="2"/>
  <c r="D49" i="2"/>
  <c r="C49" i="2"/>
  <c r="C48" i="2"/>
  <c r="K47" i="2"/>
  <c r="I42" i="2"/>
  <c r="I40" i="2"/>
  <c r="K49" i="2"/>
  <c r="I43" i="2"/>
  <c r="J20" i="1"/>
  <c r="J32" i="1" s="1"/>
  <c r="J19" i="1"/>
  <c r="J31" i="1" s="1"/>
  <c r="J18" i="1"/>
  <c r="J30" i="1" s="1"/>
  <c r="J17" i="1"/>
  <c r="J29" i="1" s="1"/>
  <c r="K31" i="1"/>
  <c r="K29" i="1"/>
  <c r="K28" i="1"/>
  <c r="O4" i="1" s="1"/>
  <c r="I20" i="1"/>
  <c r="I32" i="1" s="1"/>
  <c r="O8" i="1" s="1"/>
  <c r="I19" i="1"/>
  <c r="I31" i="1" s="1"/>
  <c r="I18" i="1"/>
  <c r="I30" i="1" s="1"/>
  <c r="O6" i="1" s="1"/>
  <c r="I17" i="1"/>
  <c r="I29" i="1" s="1"/>
  <c r="O5" i="1" s="1"/>
  <c r="L19" i="1"/>
  <c r="L31" i="1" s="1"/>
  <c r="L18" i="1"/>
  <c r="L30" i="1" s="1"/>
  <c r="L17" i="1"/>
  <c r="L29" i="1" s="1"/>
  <c r="L48" i="2" l="1"/>
  <c r="J48" i="2"/>
  <c r="L49" i="2"/>
  <c r="L50" i="2"/>
  <c r="J47" i="2"/>
  <c r="I49" i="2"/>
  <c r="L47" i="2"/>
  <c r="J49" i="2"/>
  <c r="J50" i="2"/>
  <c r="I48" i="2"/>
  <c r="O41" i="2" s="1"/>
  <c r="I50" i="2"/>
  <c r="O7" i="1"/>
  <c r="I47" i="2"/>
  <c r="O42" i="2" l="1"/>
  <c r="O40" i="2"/>
  <c r="O43" i="2"/>
</calcChain>
</file>

<file path=xl/sharedStrings.xml><?xml version="1.0" encoding="utf-8"?>
<sst xmlns="http://schemas.openxmlformats.org/spreadsheetml/2006/main" count="326" uniqueCount="35">
  <si>
    <t>Experto 1</t>
  </si>
  <si>
    <t>Grupo</t>
  </si>
  <si>
    <t>Ranking</t>
  </si>
  <si>
    <t>Datos</t>
  </si>
  <si>
    <t>Precio (Euros)</t>
  </si>
  <si>
    <t>Opinion Destino</t>
  </si>
  <si>
    <t>Opinión Duración</t>
  </si>
  <si>
    <t>Descuento (%)</t>
  </si>
  <si>
    <t>Valoración</t>
  </si>
  <si>
    <t>S1</t>
  </si>
  <si>
    <t>S2</t>
  </si>
  <si>
    <t>S3</t>
  </si>
  <si>
    <t>S4</t>
  </si>
  <si>
    <t>S5</t>
  </si>
  <si>
    <t>Pesos</t>
  </si>
  <si>
    <t>Peso criterios</t>
  </si>
  <si>
    <t>Peso valoración</t>
  </si>
  <si>
    <t>Experto 2</t>
  </si>
  <si>
    <t>Normalización</t>
  </si>
  <si>
    <t>Experto 3</t>
  </si>
  <si>
    <t>Criterios</t>
  </si>
  <si>
    <t>Alternativas</t>
  </si>
  <si>
    <t>Prioridades</t>
  </si>
  <si>
    <t>Valor</t>
  </si>
  <si>
    <t>Valores</t>
  </si>
  <si>
    <t>Coste</t>
  </si>
  <si>
    <t>T. Entrega</t>
  </si>
  <si>
    <t>Garantia</t>
  </si>
  <si>
    <t>Calidad</t>
  </si>
  <si>
    <t>Garantia de calidad</t>
  </si>
  <si>
    <t>Tiempo de entrega</t>
  </si>
  <si>
    <t>Proveedor 1</t>
  </si>
  <si>
    <t>Proveedor 2</t>
  </si>
  <si>
    <t>Proveedor 3</t>
  </si>
  <si>
    <t>Proveedor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</si>
</sst>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9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color theme="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18"/>
        <bgColor indexed="32"/>
      </patternFill>
    </fill>
    <fill>
      <patternFill patternType="solid">
        <fgColor indexed="63"/>
        <bgColor indexed="54"/>
      </patternFill>
    </fill>
    <fill>
      <patternFill patternType="solid">
        <fgColor indexed="26"/>
        <bgColor indexed="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5" borderId="1" xfId="1" applyFont="1" applyFill="1" applyBorder="1" applyAlignment="1">
      <alignment horizontal="center"/>
    </xf>
    <xf numFmtId="2" fontId="3" fillId="5" borderId="1" xfId="1" applyNumberFormat="1" applyFont="1" applyFill="1" applyBorder="1" applyAlignment="1">
      <alignment horizontal="center"/>
    </xf>
    <xf numFmtId="0" fontId="2" fillId="0" borderId="5" xfId="1" applyFont="1" applyBorder="1"/>
    <xf numFmtId="0" fontId="3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22" sqref="N22"/>
    </sheetView>
  </sheetViews>
  <sheetFormatPr defaultColWidth="17.28515625" defaultRowHeight="15" customHeight="1" x14ac:dyDescent="0.2"/>
  <cols>
    <col min="1" max="1" width="11.5703125" style="1" customWidth="1"/>
    <col min="2" max="2" width="16.28515625" style="1" customWidth="1"/>
    <col min="3" max="3" width="14.140625" style="1" customWidth="1"/>
    <col min="4" max="4" width="16.140625" style="1" customWidth="1"/>
    <col min="5" max="5" width="17.5703125" style="1" customWidth="1"/>
    <col min="6" max="6" width="14.140625" style="1" customWidth="1"/>
    <col min="7" max="7" width="11.5703125" style="1" customWidth="1"/>
    <col min="8" max="8" width="6.7109375" style="1" customWidth="1"/>
    <col min="9" max="9" width="14.140625" style="1" customWidth="1"/>
    <col min="10" max="10" width="16.140625" style="1" customWidth="1"/>
    <col min="11" max="11" width="17.5703125" style="1" customWidth="1"/>
    <col min="12" max="12" width="14.140625" style="1" customWidth="1"/>
    <col min="13" max="25" width="11.5703125" style="1" customWidth="1"/>
    <col min="26" max="26" width="6.7109375" style="1" customWidth="1"/>
    <col min="27" max="16384" width="17.28515625" style="1"/>
  </cols>
  <sheetData>
    <row r="1" spans="1:26" ht="13.5" customHeight="1" x14ac:dyDescent="0.2">
      <c r="A1" s="2"/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16" t="s">
        <v>0</v>
      </c>
      <c r="C2" s="16"/>
      <c r="D2" s="2"/>
      <c r="E2" s="2"/>
      <c r="F2" s="2"/>
      <c r="G2" s="2"/>
      <c r="H2" s="16" t="s">
        <v>1</v>
      </c>
      <c r="I2" s="16"/>
      <c r="J2" s="2"/>
      <c r="K2" s="2"/>
      <c r="L2" s="2"/>
      <c r="M2" s="2"/>
      <c r="N2" s="16" t="s">
        <v>2</v>
      </c>
      <c r="O2" s="1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3" t="s">
        <v>3</v>
      </c>
      <c r="C3" s="4" t="s">
        <v>4</v>
      </c>
      <c r="D3" s="4" t="s">
        <v>5</v>
      </c>
      <c r="E3" s="4" t="s">
        <v>6</v>
      </c>
      <c r="F3" s="3" t="s">
        <v>7</v>
      </c>
      <c r="G3" s="2"/>
      <c r="H3" s="3" t="s">
        <v>3</v>
      </c>
      <c r="I3" s="4" t="s">
        <v>4</v>
      </c>
      <c r="J3" s="4" t="s">
        <v>5</v>
      </c>
      <c r="K3" s="4" t="s">
        <v>6</v>
      </c>
      <c r="L3" s="3" t="s">
        <v>7</v>
      </c>
      <c r="M3" s="2"/>
      <c r="N3" s="3" t="s">
        <v>3</v>
      </c>
      <c r="O3" s="4" t="s">
        <v>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5" t="s">
        <v>9</v>
      </c>
      <c r="C4" s="6">
        <v>429</v>
      </c>
      <c r="D4" s="6">
        <v>4</v>
      </c>
      <c r="E4" s="6">
        <v>4.5</v>
      </c>
      <c r="F4" s="7">
        <v>8</v>
      </c>
      <c r="G4" s="2"/>
      <c r="H4" s="5" t="s">
        <v>9</v>
      </c>
      <c r="I4" s="6">
        <f t="shared" ref="I4:L8" si="0">(C4*C$11+C16*C$23+C28*C$35)/(C$11+C$23+C$35)</f>
        <v>429</v>
      </c>
      <c r="J4" s="8">
        <f t="shared" si="0"/>
        <v>3.8260869565217397</v>
      </c>
      <c r="K4" s="8">
        <f t="shared" si="0"/>
        <v>4.3214285714285712</v>
      </c>
      <c r="L4" s="6">
        <f t="shared" si="0"/>
        <v>8</v>
      </c>
      <c r="M4" s="2"/>
      <c r="N4" s="5" t="s">
        <v>9</v>
      </c>
      <c r="O4" s="8">
        <f>SUM($I28:$L28)/SUM($I$22:$L$22)</f>
        <v>0.28669826292249789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B5" s="5" t="s">
        <v>10</v>
      </c>
      <c r="C5" s="6">
        <v>649</v>
      </c>
      <c r="D5" s="6">
        <v>4</v>
      </c>
      <c r="E5" s="6">
        <v>3.5</v>
      </c>
      <c r="F5" s="7">
        <v>12</v>
      </c>
      <c r="G5" s="2"/>
      <c r="H5" s="5" t="s">
        <v>10</v>
      </c>
      <c r="I5" s="6">
        <f t="shared" si="0"/>
        <v>649</v>
      </c>
      <c r="J5" s="8">
        <f t="shared" si="0"/>
        <v>4.1565217391304357</v>
      </c>
      <c r="K5" s="8">
        <f t="shared" si="0"/>
        <v>3.785714285714286</v>
      </c>
      <c r="L5" s="6">
        <f t="shared" si="0"/>
        <v>12</v>
      </c>
      <c r="M5" s="2"/>
      <c r="N5" s="5" t="s">
        <v>10</v>
      </c>
      <c r="O5" s="8">
        <f>SUM($I29:$L29)/SUM($I$22:$L$22)</f>
        <v>0.35388111888111928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5" t="s">
        <v>11</v>
      </c>
      <c r="C6" s="6">
        <v>459</v>
      </c>
      <c r="D6" s="6">
        <v>5</v>
      </c>
      <c r="E6" s="6">
        <v>3.3</v>
      </c>
      <c r="F6" s="7">
        <v>3</v>
      </c>
      <c r="G6" s="2"/>
      <c r="H6" s="5" t="s">
        <v>11</v>
      </c>
      <c r="I6" s="6">
        <f t="shared" si="0"/>
        <v>459</v>
      </c>
      <c r="J6" s="8">
        <f t="shared" si="0"/>
        <v>4.5869565217391308</v>
      </c>
      <c r="K6" s="8">
        <f t="shared" si="0"/>
        <v>3.4428571428571426</v>
      </c>
      <c r="L6" s="6">
        <f t="shared" si="0"/>
        <v>3</v>
      </c>
      <c r="M6" s="2"/>
      <c r="N6" s="5" t="s">
        <v>11</v>
      </c>
      <c r="O6" s="8">
        <f>SUM($I30:$L30)/SUM($I$22:$L$22)</f>
        <v>0.3799510846936513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"/>
      <c r="B7" s="5" t="s">
        <v>12</v>
      </c>
      <c r="C7" s="6">
        <v>419</v>
      </c>
      <c r="D7" s="6">
        <v>3.5</v>
      </c>
      <c r="E7" s="6">
        <v>4.7</v>
      </c>
      <c r="F7" s="7">
        <v>9</v>
      </c>
      <c r="G7" s="2"/>
      <c r="H7" s="5" t="s">
        <v>12</v>
      </c>
      <c r="I7" s="6">
        <f t="shared" si="0"/>
        <v>419</v>
      </c>
      <c r="J7" s="8">
        <f t="shared" si="0"/>
        <v>3.6739130434782608</v>
      </c>
      <c r="K7" s="8">
        <f t="shared" si="0"/>
        <v>4.128571428571429</v>
      </c>
      <c r="L7" s="6">
        <f t="shared" si="0"/>
        <v>9</v>
      </c>
      <c r="M7" s="2"/>
      <c r="N7" s="5" t="s">
        <v>12</v>
      </c>
      <c r="O7" s="8">
        <f>SUM($I31:$L31)/SUM($I$22:$L$22)</f>
        <v>0.22062072943956695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9" t="s">
        <v>13</v>
      </c>
      <c r="C8" s="10">
        <v>519</v>
      </c>
      <c r="D8" s="10">
        <v>4.8</v>
      </c>
      <c r="E8" s="10">
        <v>4.0999999999999996</v>
      </c>
      <c r="F8" s="11">
        <v>14</v>
      </c>
      <c r="G8" s="2"/>
      <c r="H8" s="5" t="s">
        <v>13</v>
      </c>
      <c r="I8" s="6">
        <f t="shared" si="0"/>
        <v>519</v>
      </c>
      <c r="J8" s="8">
        <f t="shared" si="0"/>
        <v>4.1913043478260876</v>
      </c>
      <c r="K8" s="8">
        <f t="shared" si="0"/>
        <v>4.5571428571428569</v>
      </c>
      <c r="L8" s="6">
        <f t="shared" si="0"/>
        <v>13.999999999999998</v>
      </c>
      <c r="M8" s="2"/>
      <c r="N8" s="5" t="s">
        <v>13</v>
      </c>
      <c r="O8" s="8">
        <f>SUM($I32:$L32)/SUM($I$22:$L$22)</f>
        <v>0.51130076297150573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2"/>
      <c r="B9" s="2"/>
      <c r="C9" s="2"/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5" t="s">
        <v>14</v>
      </c>
      <c r="C10" s="6">
        <v>0.35</v>
      </c>
      <c r="D10" s="6">
        <v>0.35</v>
      </c>
      <c r="E10" s="6">
        <v>0.15</v>
      </c>
      <c r="F10" s="6">
        <v>0.15</v>
      </c>
      <c r="G10" s="2"/>
      <c r="H10" s="9" t="s">
        <v>14</v>
      </c>
      <c r="I10" s="10">
        <f>(C10*C11+C22*C23+C34*C35)/(C11+C23+C35)</f>
        <v>0.35</v>
      </c>
      <c r="J10" s="10">
        <f>(D10*D11+D22*D23+D34*D35)/(D11+D23+D35)</f>
        <v>0.35</v>
      </c>
      <c r="K10" s="10">
        <f>(E10*E11+E22*E23+E34*E35)/(E11+E23+E35)</f>
        <v>0.15</v>
      </c>
      <c r="L10" s="11">
        <f>(F10*F11+F22*F23+F34*F35)/(F11+F23+F35)</f>
        <v>0.14999999999999997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5" t="s">
        <v>15</v>
      </c>
      <c r="C11" s="6">
        <v>0.25</v>
      </c>
      <c r="D11" s="6">
        <v>0.45</v>
      </c>
      <c r="E11" s="6">
        <v>0.1</v>
      </c>
      <c r="F11" s="6">
        <v>0.1</v>
      </c>
      <c r="G11" s="2"/>
      <c r="H11" s="12"/>
      <c r="I11" s="12"/>
      <c r="J11" s="12"/>
      <c r="K11" s="12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9" t="s">
        <v>16</v>
      </c>
      <c r="C12" s="10">
        <v>0.30000000000000004</v>
      </c>
      <c r="D12" s="10">
        <v>0.35</v>
      </c>
      <c r="E12" s="10">
        <v>0.2</v>
      </c>
      <c r="F12" s="11">
        <v>0.15</v>
      </c>
      <c r="G12" s="2"/>
      <c r="H12" s="12"/>
      <c r="I12" s="12"/>
      <c r="J12" s="12"/>
      <c r="K12" s="1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12"/>
      <c r="C13" s="12"/>
      <c r="D13" s="12"/>
      <c r="E13" s="12"/>
      <c r="F13" s="12"/>
      <c r="G13" s="2"/>
      <c r="H13" s="12"/>
      <c r="I13" s="12"/>
      <c r="J13" s="12"/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16" t="s">
        <v>17</v>
      </c>
      <c r="C14" s="16"/>
      <c r="D14" s="2"/>
      <c r="E14" s="2"/>
      <c r="F14" s="2"/>
      <c r="G14" s="2"/>
      <c r="H14" s="16" t="s">
        <v>18</v>
      </c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3" t="s">
        <v>3</v>
      </c>
      <c r="C15" s="4" t="s">
        <v>4</v>
      </c>
      <c r="D15" s="4" t="s">
        <v>5</v>
      </c>
      <c r="E15" s="4" t="s">
        <v>6</v>
      </c>
      <c r="F15" s="3" t="s">
        <v>7</v>
      </c>
      <c r="G15" s="2"/>
      <c r="H15" s="3" t="s">
        <v>3</v>
      </c>
      <c r="I15" s="4" t="s">
        <v>4</v>
      </c>
      <c r="J15" s="4" t="s">
        <v>5</v>
      </c>
      <c r="K15" s="4" t="s">
        <v>6</v>
      </c>
      <c r="L15" s="3" t="s">
        <v>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5" t="s">
        <v>9</v>
      </c>
      <c r="C16" s="6">
        <v>429</v>
      </c>
      <c r="D16" s="6">
        <v>5</v>
      </c>
      <c r="E16" s="6">
        <v>4.6500000000000004</v>
      </c>
      <c r="F16" s="7">
        <v>8</v>
      </c>
      <c r="G16" s="2"/>
      <c r="H16" s="5" t="s">
        <v>9</v>
      </c>
      <c r="I16" s="8">
        <f>1+((MIN(I$4:I$8)-I4)/(MAX(I$4:I$8)-MIN(I$4:I$8)))</f>
        <v>0.95652173913043481</v>
      </c>
      <c r="J16" s="8">
        <f t="shared" ref="J16:L20" si="1">(J4-MIN(J$4:J$8))/(MAX(J$4:J$8)-MIN(J$4:J$8))</f>
        <v>0.16666666666666732</v>
      </c>
      <c r="K16" s="8">
        <f t="shared" si="1"/>
        <v>0.78846153846153844</v>
      </c>
      <c r="L16" s="8">
        <f t="shared" si="1"/>
        <v>0.45454545454545464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5" t="s">
        <v>10</v>
      </c>
      <c r="C17" s="6">
        <v>649</v>
      </c>
      <c r="D17" s="6">
        <v>4</v>
      </c>
      <c r="E17" s="6">
        <v>3.5</v>
      </c>
      <c r="F17" s="7">
        <v>12</v>
      </c>
      <c r="G17" s="2"/>
      <c r="H17" s="5" t="s">
        <v>10</v>
      </c>
      <c r="I17" s="6">
        <f>1+((MIN(I$4:I$8)-I5)/(MAX(I$4:I$8)-MIN(I$4:I$8)))</f>
        <v>0</v>
      </c>
      <c r="J17" s="8">
        <f t="shared" si="1"/>
        <v>0.52857142857142936</v>
      </c>
      <c r="K17" s="8">
        <f t="shared" si="1"/>
        <v>0.30769230769230821</v>
      </c>
      <c r="L17" s="8">
        <f t="shared" si="1"/>
        <v>0.81818181818181834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5" t="s">
        <v>11</v>
      </c>
      <c r="C18" s="6">
        <v>459</v>
      </c>
      <c r="D18" s="6">
        <v>4</v>
      </c>
      <c r="E18" s="6">
        <v>4.3</v>
      </c>
      <c r="F18" s="7">
        <v>3</v>
      </c>
      <c r="G18" s="2"/>
      <c r="H18" s="5" t="s">
        <v>11</v>
      </c>
      <c r="I18" s="8">
        <f>1+((MIN(I$4:I$8)-I6)/(MAX(I$4:I$8)-MIN(I$4:I$8)))</f>
        <v>0.82608695652173914</v>
      </c>
      <c r="J18" s="6">
        <f t="shared" si="1"/>
        <v>1</v>
      </c>
      <c r="K18" s="6">
        <f t="shared" si="1"/>
        <v>0</v>
      </c>
      <c r="L18" s="6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5" t="s">
        <v>12</v>
      </c>
      <c r="C19" s="6">
        <v>419</v>
      </c>
      <c r="D19" s="6">
        <v>2.5</v>
      </c>
      <c r="E19" s="6">
        <v>4.3</v>
      </c>
      <c r="F19" s="7">
        <v>9</v>
      </c>
      <c r="G19" s="2"/>
      <c r="H19" s="5" t="s">
        <v>12</v>
      </c>
      <c r="I19" s="6">
        <f>1+((MIN(I$4:I$8)-I7)/(MAX(I$4:I$8)-MIN(I$4:I$8)))</f>
        <v>1</v>
      </c>
      <c r="J19" s="6">
        <f t="shared" si="1"/>
        <v>0</v>
      </c>
      <c r="K19" s="8">
        <f t="shared" si="1"/>
        <v>0.61538461538461597</v>
      </c>
      <c r="L19" s="8">
        <f t="shared" si="1"/>
        <v>0.54545454545454553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5" t="s">
        <v>13</v>
      </c>
      <c r="C20" s="6">
        <v>519</v>
      </c>
      <c r="D20" s="6">
        <v>3.8</v>
      </c>
      <c r="E20" s="6">
        <v>4.7</v>
      </c>
      <c r="F20" s="7">
        <v>14</v>
      </c>
      <c r="G20" s="2"/>
      <c r="H20" s="5" t="s">
        <v>13</v>
      </c>
      <c r="I20" s="8">
        <f>1+((MIN(I$4:I$8)-I8)/(MAX(I$4:I$8)-MIN(I$4:I$8)))</f>
        <v>0.56521739130434789</v>
      </c>
      <c r="J20" s="8">
        <f t="shared" si="1"/>
        <v>0.56666666666666721</v>
      </c>
      <c r="K20" s="6">
        <f t="shared" si="1"/>
        <v>1</v>
      </c>
      <c r="L20" s="6">
        <f t="shared" si="1"/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"/>
      <c r="B21" s="2"/>
      <c r="C21" s="2"/>
      <c r="D21" s="2"/>
      <c r="E21" s="2"/>
      <c r="F21" s="2"/>
      <c r="G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5" t="s">
        <v>14</v>
      </c>
      <c r="C22" s="6">
        <v>0.35</v>
      </c>
      <c r="D22" s="6">
        <v>0.35</v>
      </c>
      <c r="E22" s="6">
        <v>0.15</v>
      </c>
      <c r="F22" s="6">
        <v>0.15</v>
      </c>
      <c r="G22" s="2"/>
      <c r="H22" s="9" t="s">
        <v>14</v>
      </c>
      <c r="I22" s="10">
        <f>(C22*C23+C34*C35+C46*C47)/(C23+C35+C47)</f>
        <v>0.34999999999999992</v>
      </c>
      <c r="J22" s="10">
        <f>(D22*D23+D34*D35+D46*D47)/(D23+D35+D47)</f>
        <v>0.35000000000000003</v>
      </c>
      <c r="K22" s="10">
        <f>(E22*E23+E34*E35+E46*E47)/(E23+E35+E47)</f>
        <v>0.15</v>
      </c>
      <c r="L22" s="11">
        <f>(F22*F23+F34*F35+F46*F47)/(F23+F35+F47)</f>
        <v>0.15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5" t="s">
        <v>15</v>
      </c>
      <c r="C23" s="6">
        <v>0.5</v>
      </c>
      <c r="D23" s="6">
        <v>0.25</v>
      </c>
      <c r="E23" s="6">
        <v>0.15</v>
      </c>
      <c r="F23" s="7">
        <v>0.1</v>
      </c>
      <c r="G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9" t="s">
        <v>16</v>
      </c>
      <c r="C24" s="10">
        <v>0.4</v>
      </c>
      <c r="D24" s="10">
        <v>0.25</v>
      </c>
      <c r="E24" s="10">
        <v>0.25</v>
      </c>
      <c r="F24" s="11">
        <v>0.1</v>
      </c>
      <c r="G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12"/>
      <c r="C25" s="12"/>
      <c r="D25" s="12"/>
      <c r="E25" s="12"/>
      <c r="F25" s="12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16" t="s">
        <v>19</v>
      </c>
      <c r="C26" s="16"/>
      <c r="D26" s="2"/>
      <c r="E26" s="2"/>
      <c r="F26" s="2"/>
      <c r="G26" s="2"/>
      <c r="H26" s="16" t="s">
        <v>8</v>
      </c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3" t="s">
        <v>3</v>
      </c>
      <c r="C27" s="4" t="s">
        <v>4</v>
      </c>
      <c r="D27" s="4" t="s">
        <v>5</v>
      </c>
      <c r="E27" s="4" t="s">
        <v>6</v>
      </c>
      <c r="F27" s="3" t="s">
        <v>7</v>
      </c>
      <c r="G27" s="2"/>
      <c r="H27" s="3" t="s">
        <v>3</v>
      </c>
      <c r="I27" s="4" t="s">
        <v>4</v>
      </c>
      <c r="J27" s="4" t="s">
        <v>5</v>
      </c>
      <c r="K27" s="4" t="s">
        <v>6</v>
      </c>
      <c r="L27" s="3" t="s">
        <v>7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5" t="s">
        <v>9</v>
      </c>
      <c r="C28" s="6">
        <v>429</v>
      </c>
      <c r="D28" s="6">
        <v>3</v>
      </c>
      <c r="E28" s="6">
        <v>3.65</v>
      </c>
      <c r="F28" s="7">
        <v>8</v>
      </c>
      <c r="G28" s="2"/>
      <c r="H28" s="5" t="s">
        <v>9</v>
      </c>
      <c r="I28" s="8">
        <f>((EXP((I16*I$22)^3)-1)/(EXP(1)-1)*$C$11+(EXP((I16*I$22)^2)-1)/(EXP(1)-1)*$C$23+(EXP((I16*I$22)^4)-1)/(EXP(1)-1)*$C$35)/($C$11+$C$23+$C$35)</f>
        <v>4.1913880638115353E-2</v>
      </c>
      <c r="J28" s="8">
        <f t="shared" ref="J28:L32" si="2">J16*J$22</f>
        <v>5.833333333333357E-2</v>
      </c>
      <c r="K28" s="8">
        <f t="shared" si="2"/>
        <v>0.11826923076923077</v>
      </c>
      <c r="L28" s="8">
        <f t="shared" si="2"/>
        <v>6.8181818181818191E-2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5" t="s">
        <v>10</v>
      </c>
      <c r="C29" s="6">
        <v>649</v>
      </c>
      <c r="D29" s="6">
        <v>4.4000000000000004</v>
      </c>
      <c r="E29" s="6">
        <v>4.5</v>
      </c>
      <c r="F29" s="7">
        <v>12</v>
      </c>
      <c r="G29" s="2"/>
      <c r="H29" s="5" t="s">
        <v>10</v>
      </c>
      <c r="I29" s="6">
        <f>((EXP((I17*I$22)^3)-1)/(EXP(1)-1)*$C$11+(EXP((I17*I$22)^2)-1)/(EXP(1)-1)*$C$23+(EXP((I17*I$22)^4)-1)/(EXP(1)-1)*$C$35)/($C$11+$C$23+$C$35)</f>
        <v>0</v>
      </c>
      <c r="J29" s="8">
        <f t="shared" si="2"/>
        <v>0.1850000000000003</v>
      </c>
      <c r="K29" s="8">
        <f t="shared" si="2"/>
        <v>4.6153846153846233E-2</v>
      </c>
      <c r="L29" s="8">
        <f t="shared" si="2"/>
        <v>0.12272727272727274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5" t="s">
        <v>11</v>
      </c>
      <c r="C30" s="6">
        <v>459</v>
      </c>
      <c r="D30" s="6">
        <v>4.5</v>
      </c>
      <c r="E30" s="6">
        <v>2.2999999999999998</v>
      </c>
      <c r="F30" s="7">
        <v>3</v>
      </c>
      <c r="G30" s="2"/>
      <c r="H30" s="5" t="s">
        <v>11</v>
      </c>
      <c r="I30" s="8">
        <f>((EXP((I18*I$22)^3)-1)/(EXP(1)-1)*$C$11+(EXP((I18*I$22)^2)-1)/(EXP(1)-1)*$C$23+(EXP((I18*I$22)^4)-1)/(EXP(1)-1)*$C$35)/($C$11+$C$23+$C$35)</f>
        <v>2.9951084693651282E-2</v>
      </c>
      <c r="J30" s="6">
        <f t="shared" si="2"/>
        <v>0.35000000000000003</v>
      </c>
      <c r="K30" s="6">
        <f t="shared" si="2"/>
        <v>0</v>
      </c>
      <c r="L30" s="6">
        <f t="shared" si="2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5" t="s">
        <v>12</v>
      </c>
      <c r="C31" s="6">
        <v>419</v>
      </c>
      <c r="D31" s="6">
        <v>4.5</v>
      </c>
      <c r="E31" s="6">
        <v>3.3</v>
      </c>
      <c r="F31" s="7">
        <v>9</v>
      </c>
      <c r="G31" s="2"/>
      <c r="H31" s="5" t="s">
        <v>12</v>
      </c>
      <c r="I31" s="8">
        <f>((EXP((I19*I$22)^3)-1)/(EXP(1)-1)*$C$11+(EXP((I19*I$22)^2)-1)/(EXP(1)-1)*$C$23+(EXP((I19*I$22)^4)-1)/(EXP(1)-1)*$C$35)/($C$11+$C$23+$C$35)</f>
        <v>4.6494855313692712E-2</v>
      </c>
      <c r="J31" s="6">
        <f t="shared" si="2"/>
        <v>0</v>
      </c>
      <c r="K31" s="8">
        <f t="shared" si="2"/>
        <v>9.2307692307692396E-2</v>
      </c>
      <c r="L31" s="8">
        <f t="shared" si="2"/>
        <v>8.1818181818181832E-2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5" t="s">
        <v>13</v>
      </c>
      <c r="C32" s="6">
        <v>519</v>
      </c>
      <c r="D32" s="6">
        <v>3.8</v>
      </c>
      <c r="E32" s="6">
        <v>4.8</v>
      </c>
      <c r="F32" s="7">
        <v>14</v>
      </c>
      <c r="G32" s="2"/>
      <c r="H32" s="5" t="s">
        <v>13</v>
      </c>
      <c r="I32" s="8">
        <f>((EXP((I20*I$22)^3)-1)/(EXP(1)-1)*$C$11+(EXP((I20*I$22)^2)-1)/(EXP(1)-1)*$C$23+(EXP((I20*I$22)^4)-1)/(EXP(1)-1)*$C$35)/($C$11+$C$23+$C$35)</f>
        <v>1.296742963817219E-2</v>
      </c>
      <c r="J32" s="8">
        <f t="shared" si="2"/>
        <v>0.19833333333333353</v>
      </c>
      <c r="K32" s="6">
        <f t="shared" si="2"/>
        <v>0.15</v>
      </c>
      <c r="L32" s="6">
        <f t="shared" si="2"/>
        <v>0.15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2"/>
      <c r="B33" s="2"/>
      <c r="C33" s="2"/>
      <c r="D33" s="2"/>
      <c r="E33" s="2"/>
      <c r="F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5" t="s">
        <v>14</v>
      </c>
      <c r="C34" s="6">
        <v>0.35</v>
      </c>
      <c r="D34" s="6">
        <v>0.35</v>
      </c>
      <c r="E34" s="6">
        <v>0.15</v>
      </c>
      <c r="F34" s="6">
        <v>0.15</v>
      </c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5" t="s">
        <v>15</v>
      </c>
      <c r="C35" s="6">
        <v>0.25</v>
      </c>
      <c r="D35" s="6">
        <v>0.45</v>
      </c>
      <c r="E35" s="6">
        <v>0.1</v>
      </c>
      <c r="F35" s="6">
        <v>0.1</v>
      </c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9" t="s">
        <v>16</v>
      </c>
      <c r="C36" s="10">
        <v>0.30000000000000004</v>
      </c>
      <c r="D36" s="10">
        <v>0.35</v>
      </c>
      <c r="E36" s="10">
        <v>0.2</v>
      </c>
      <c r="F36" s="11">
        <v>0.15</v>
      </c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2"/>
      <c r="B37" s="2"/>
      <c r="C37" s="2"/>
      <c r="D37" s="2"/>
      <c r="E37" s="2"/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"/>
      <c r="B38" s="2"/>
      <c r="C38" s="2"/>
      <c r="D38" s="2"/>
      <c r="E38" s="2"/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2"/>
      <c r="B39" s="2"/>
      <c r="C39" s="2"/>
      <c r="D39" s="2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"/>
      <c r="B40" s="2"/>
      <c r="C40" s="2"/>
      <c r="D40" s="2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"/>
      <c r="B41" s="2"/>
      <c r="C41" s="2"/>
      <c r="D41" s="2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"/>
      <c r="B42" s="2"/>
      <c r="C42" s="2"/>
      <c r="D42" s="2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"/>
      <c r="B43" s="2"/>
      <c r="C43" s="2"/>
      <c r="D43" s="2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2"/>
      <c r="B44" s="2"/>
      <c r="C44" s="2"/>
      <c r="D44" s="2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2"/>
      <c r="B45" s="2"/>
      <c r="C45" s="2"/>
      <c r="D45" s="2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"/>
      <c r="B46" s="2"/>
      <c r="C46" s="2"/>
      <c r="D46" s="2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"/>
      <c r="B47" s="2"/>
      <c r="C47" s="2"/>
      <c r="D47" s="2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"/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"/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"/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/>
    <row r="166" spans="1:26" ht="13.5" customHeight="1" x14ac:dyDescent="0.2"/>
    <row r="167" spans="1:26" ht="13.5" customHeight="1" x14ac:dyDescent="0.2"/>
    <row r="168" spans="1:26" ht="13.5" customHeight="1" x14ac:dyDescent="0.2"/>
    <row r="169" spans="1:26" ht="13.5" customHeight="1" x14ac:dyDescent="0.2"/>
    <row r="170" spans="1:26" ht="13.5" customHeight="1" x14ac:dyDescent="0.2"/>
    <row r="171" spans="1:26" ht="13.5" customHeight="1" x14ac:dyDescent="0.2"/>
    <row r="172" spans="1:26" ht="13.5" customHeight="1" x14ac:dyDescent="0.2"/>
    <row r="173" spans="1:26" ht="13.5" customHeight="1" x14ac:dyDescent="0.2"/>
    <row r="174" spans="1:26" ht="13.5" customHeight="1" x14ac:dyDescent="0.2"/>
    <row r="175" spans="1:26" ht="13.5" customHeight="1" x14ac:dyDescent="0.2"/>
    <row r="176" spans="1:2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sheetProtection selectLockedCells="1" selectUnlockedCells="1"/>
  <mergeCells count="7">
    <mergeCell ref="B26:C26"/>
    <mergeCell ref="H26:I26"/>
    <mergeCell ref="B2:C2"/>
    <mergeCell ref="H2:I2"/>
    <mergeCell ref="N2:O2"/>
    <mergeCell ref="B14:C14"/>
    <mergeCell ref="H14:I14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tabSelected="1" workbookViewId="0">
      <selection activeCell="Q42" sqref="Q42"/>
    </sheetView>
  </sheetViews>
  <sheetFormatPr defaultColWidth="17.28515625" defaultRowHeight="15" customHeight="1" x14ac:dyDescent="0.2"/>
  <cols>
    <col min="1" max="1" width="2.85546875" style="1" customWidth="1"/>
    <col min="2" max="6" width="14.28515625" style="1" customWidth="1"/>
    <col min="7" max="7" width="2.85546875" style="1" customWidth="1"/>
    <col min="8" max="12" width="14.28515625" style="1" customWidth="1"/>
    <col min="13" max="13" width="2.85546875" style="1" customWidth="1"/>
    <col min="14" max="18" width="14.28515625" style="1" customWidth="1"/>
    <col min="19" max="19" width="2.85546875" style="1" customWidth="1"/>
    <col min="20" max="24" width="14.28515625" style="1" customWidth="1"/>
    <col min="25" max="25" width="2.85546875" style="1" customWidth="1"/>
    <col min="26" max="26" width="12.28515625" style="1" customWidth="1"/>
    <col min="27" max="27" width="17.28515625" style="1"/>
    <col min="28" max="28" width="2.85546875" style="1" customWidth="1"/>
    <col min="29" max="30" width="17.28515625" style="1"/>
    <col min="31" max="31" width="2.85546875" style="1" customWidth="1"/>
    <col min="32" max="16384" width="17.28515625" style="1"/>
  </cols>
  <sheetData>
    <row r="1" spans="1:33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3" ht="12.75" customHeight="1" x14ac:dyDescent="0.2">
      <c r="A2" s="2"/>
      <c r="B2" s="17" t="s">
        <v>0</v>
      </c>
      <c r="C2" s="17"/>
      <c r="D2" s="2"/>
      <c r="E2" s="2"/>
      <c r="F2" s="2"/>
      <c r="G2" s="2"/>
      <c r="H2" s="17" t="s">
        <v>17</v>
      </c>
      <c r="I2" s="17"/>
      <c r="J2" s="2"/>
      <c r="K2" s="2"/>
      <c r="L2" s="2"/>
      <c r="M2" s="2"/>
      <c r="N2" s="17" t="s">
        <v>19</v>
      </c>
      <c r="O2" s="17"/>
      <c r="P2" s="2"/>
      <c r="Q2" s="2"/>
      <c r="R2" s="2"/>
      <c r="S2" s="2"/>
      <c r="T2" s="17" t="s">
        <v>1</v>
      </c>
      <c r="U2" s="17"/>
      <c r="V2" s="2"/>
      <c r="W2" s="2"/>
      <c r="X2" s="2"/>
      <c r="Y2" s="2"/>
      <c r="Z2"/>
      <c r="AA2"/>
      <c r="AB2"/>
      <c r="AC2"/>
      <c r="AD2"/>
      <c r="AE2"/>
      <c r="AF2"/>
      <c r="AG2"/>
    </row>
    <row r="3" spans="1:33" ht="12.75" customHeight="1" x14ac:dyDescent="0.2">
      <c r="A3" s="2"/>
      <c r="B3" s="3" t="s">
        <v>20</v>
      </c>
      <c r="C3" s="4" t="s">
        <v>25</v>
      </c>
      <c r="D3" s="4" t="s">
        <v>26</v>
      </c>
      <c r="E3" s="4" t="s">
        <v>27</v>
      </c>
      <c r="F3" s="3" t="s">
        <v>28</v>
      </c>
      <c r="G3" s="2"/>
      <c r="H3" s="3" t="s">
        <v>20</v>
      </c>
      <c r="I3" s="4" t="s">
        <v>25</v>
      </c>
      <c r="J3" s="4" t="s">
        <v>26</v>
      </c>
      <c r="K3" s="4" t="s">
        <v>27</v>
      </c>
      <c r="L3" s="3" t="s">
        <v>28</v>
      </c>
      <c r="M3" s="2"/>
      <c r="N3" s="3" t="s">
        <v>20</v>
      </c>
      <c r="O3" s="4" t="s">
        <v>25</v>
      </c>
      <c r="P3" s="4" t="s">
        <v>26</v>
      </c>
      <c r="Q3" s="4" t="s">
        <v>27</v>
      </c>
      <c r="R3" s="3" t="s">
        <v>28</v>
      </c>
      <c r="S3" s="2"/>
      <c r="T3" s="3" t="s">
        <v>20</v>
      </c>
      <c r="U3" s="4" t="s">
        <v>25</v>
      </c>
      <c r="V3" s="4" t="s">
        <v>26</v>
      </c>
      <c r="W3" s="4" t="s">
        <v>27</v>
      </c>
      <c r="X3" s="3" t="s">
        <v>28</v>
      </c>
      <c r="Y3" s="2"/>
      <c r="Z3"/>
      <c r="AA3"/>
      <c r="AB3"/>
      <c r="AC3"/>
      <c r="AD3"/>
      <c r="AE3"/>
      <c r="AF3"/>
      <c r="AG3"/>
    </row>
    <row r="4" spans="1:33" ht="12.75" customHeight="1" x14ac:dyDescent="0.2">
      <c r="A4" s="2"/>
      <c r="B4" s="4" t="s">
        <v>25</v>
      </c>
      <c r="C4" s="13">
        <v>1</v>
      </c>
      <c r="D4" s="13">
        <v>3</v>
      </c>
      <c r="E4" s="13">
        <v>7</v>
      </c>
      <c r="F4" s="13">
        <v>8</v>
      </c>
      <c r="G4" s="2"/>
      <c r="H4" s="4" t="s">
        <v>25</v>
      </c>
      <c r="I4" s="13">
        <v>1</v>
      </c>
      <c r="J4" s="13">
        <v>5</v>
      </c>
      <c r="K4" s="13">
        <v>3</v>
      </c>
      <c r="L4" s="13">
        <v>8</v>
      </c>
      <c r="M4" s="2"/>
      <c r="N4" s="4" t="s">
        <v>25</v>
      </c>
      <c r="O4" s="13">
        <v>1</v>
      </c>
      <c r="P4" s="13">
        <f>1/2</f>
        <v>0.5</v>
      </c>
      <c r="Q4" s="14">
        <f>1/3</f>
        <v>0.33333333333333331</v>
      </c>
      <c r="R4" s="13">
        <v>3</v>
      </c>
      <c r="S4" s="2"/>
      <c r="T4" s="4" t="s">
        <v>25</v>
      </c>
      <c r="U4" s="13">
        <f t="shared" ref="U4:X7" si="0">(C4*I4*O4)^(1/3)</f>
        <v>1</v>
      </c>
      <c r="V4" s="14">
        <f t="shared" si="0"/>
        <v>1.9574338205844317</v>
      </c>
      <c r="W4" s="14">
        <f t="shared" si="0"/>
        <v>1.9129311827723889</v>
      </c>
      <c r="X4" s="14">
        <f t="shared" si="0"/>
        <v>5.7689982812296323</v>
      </c>
      <c r="Y4" s="2"/>
      <c r="Z4"/>
      <c r="AA4"/>
      <c r="AB4"/>
      <c r="AC4"/>
      <c r="AD4"/>
      <c r="AE4"/>
      <c r="AF4"/>
      <c r="AG4"/>
    </row>
    <row r="5" spans="1:33" ht="12.75" customHeight="1" x14ac:dyDescent="0.2">
      <c r="A5" s="2"/>
      <c r="B5" s="4" t="s">
        <v>26</v>
      </c>
      <c r="C5" s="14">
        <f>1/D4</f>
        <v>0.33333333333333331</v>
      </c>
      <c r="D5" s="13">
        <v>1</v>
      </c>
      <c r="E5" s="13">
        <v>3</v>
      </c>
      <c r="F5" s="13">
        <v>6</v>
      </c>
      <c r="G5" s="2"/>
      <c r="H5" s="4" t="s">
        <v>26</v>
      </c>
      <c r="I5" s="14">
        <f>1/J4</f>
        <v>0.2</v>
      </c>
      <c r="J5" s="13">
        <v>1</v>
      </c>
      <c r="K5" s="13">
        <v>6</v>
      </c>
      <c r="L5" s="13">
        <v>4</v>
      </c>
      <c r="M5" s="2"/>
      <c r="N5" s="4" t="s">
        <v>26</v>
      </c>
      <c r="O5" s="14">
        <f>1/P4</f>
        <v>2</v>
      </c>
      <c r="P5" s="13">
        <v>1</v>
      </c>
      <c r="Q5" s="13">
        <v>3</v>
      </c>
      <c r="R5" s="13">
        <v>6</v>
      </c>
      <c r="S5" s="2"/>
      <c r="T5" s="4" t="s">
        <v>26</v>
      </c>
      <c r="U5" s="14">
        <f>1/V4</f>
        <v>0.51087295492903539</v>
      </c>
      <c r="V5" s="13">
        <f t="shared" si="0"/>
        <v>1</v>
      </c>
      <c r="W5" s="14">
        <f t="shared" si="0"/>
        <v>3.7797631496846198</v>
      </c>
      <c r="X5" s="14">
        <f t="shared" si="0"/>
        <v>5.2414827884177937</v>
      </c>
      <c r="Y5" s="2"/>
      <c r="Z5"/>
      <c r="AA5"/>
      <c r="AB5"/>
      <c r="AC5"/>
      <c r="AD5"/>
      <c r="AE5"/>
      <c r="AF5"/>
      <c r="AG5"/>
    </row>
    <row r="6" spans="1:33" ht="12.75" customHeight="1" x14ac:dyDescent="0.2">
      <c r="A6" s="2"/>
      <c r="B6" s="4" t="s">
        <v>27</v>
      </c>
      <c r="C6" s="14">
        <f>1/E4</f>
        <v>0.14285714285714285</v>
      </c>
      <c r="D6" s="13">
        <f>1/E5</f>
        <v>0.33333333333333331</v>
      </c>
      <c r="E6" s="13">
        <v>1</v>
      </c>
      <c r="F6" s="13">
        <v>3</v>
      </c>
      <c r="G6" s="2"/>
      <c r="H6" s="4" t="s">
        <v>27</v>
      </c>
      <c r="I6" s="14">
        <f>1/K4</f>
        <v>0.33333333333333331</v>
      </c>
      <c r="J6" s="13">
        <f>1/K5</f>
        <v>0.16666666666666666</v>
      </c>
      <c r="K6" s="13">
        <v>1</v>
      </c>
      <c r="L6" s="13">
        <v>2</v>
      </c>
      <c r="M6" s="2"/>
      <c r="N6" s="4" t="s">
        <v>27</v>
      </c>
      <c r="O6" s="14">
        <f>1/Q4</f>
        <v>3</v>
      </c>
      <c r="P6" s="13">
        <f>1/Q5</f>
        <v>0.33333333333333331</v>
      </c>
      <c r="Q6" s="13">
        <v>1</v>
      </c>
      <c r="R6" s="13">
        <v>8</v>
      </c>
      <c r="S6" s="2"/>
      <c r="T6" s="4" t="s">
        <v>27</v>
      </c>
      <c r="U6" s="14">
        <f>1/W4</f>
        <v>0.5227579585747103</v>
      </c>
      <c r="V6" s="13">
        <f>1/W5</f>
        <v>0.26456684199469988</v>
      </c>
      <c r="W6" s="13">
        <f t="shared" si="0"/>
        <v>1</v>
      </c>
      <c r="X6" s="14">
        <f t="shared" si="0"/>
        <v>3.6342411856642789</v>
      </c>
      <c r="Y6" s="2"/>
      <c r="Z6"/>
      <c r="AA6"/>
      <c r="AB6"/>
      <c r="AC6"/>
      <c r="AD6"/>
      <c r="AE6"/>
      <c r="AF6"/>
      <c r="AG6"/>
    </row>
    <row r="7" spans="1:33" ht="12.75" customHeight="1" x14ac:dyDescent="0.2">
      <c r="A7" s="2"/>
      <c r="B7" s="3" t="s">
        <v>28</v>
      </c>
      <c r="C7" s="14">
        <f>1/F4</f>
        <v>0.125</v>
      </c>
      <c r="D7" s="14">
        <f>1/F5</f>
        <v>0.16666666666666666</v>
      </c>
      <c r="E7" s="14">
        <f>1/F6</f>
        <v>0.33333333333333331</v>
      </c>
      <c r="F7" s="13">
        <v>1</v>
      </c>
      <c r="G7" s="2"/>
      <c r="H7" s="3" t="s">
        <v>28</v>
      </c>
      <c r="I7" s="14">
        <f>1/L4</f>
        <v>0.125</v>
      </c>
      <c r="J7" s="14">
        <f>1/L5</f>
        <v>0.25</v>
      </c>
      <c r="K7" s="14">
        <f>1/L6</f>
        <v>0.5</v>
      </c>
      <c r="L7" s="13">
        <v>1</v>
      </c>
      <c r="M7" s="2"/>
      <c r="N7" s="3" t="s">
        <v>28</v>
      </c>
      <c r="O7" s="14">
        <f>1/R4</f>
        <v>0.33333333333333331</v>
      </c>
      <c r="P7" s="14">
        <f>1/R5</f>
        <v>0.16666666666666666</v>
      </c>
      <c r="Q7" s="14">
        <f>1/R6</f>
        <v>0.125</v>
      </c>
      <c r="R7" s="13">
        <v>1</v>
      </c>
      <c r="S7" s="2"/>
      <c r="T7" s="3" t="s">
        <v>28</v>
      </c>
      <c r="U7" s="14">
        <f>1/X4</f>
        <v>0.17334031858765872</v>
      </c>
      <c r="V7" s="14">
        <f>1/X5</f>
        <v>0.19078570709222195</v>
      </c>
      <c r="W7" s="14">
        <f>1/X6</f>
        <v>0.27516060407455223</v>
      </c>
      <c r="X7" s="13">
        <f t="shared" si="0"/>
        <v>1</v>
      </c>
      <c r="Y7" s="2"/>
      <c r="Z7"/>
      <c r="AA7"/>
      <c r="AB7"/>
      <c r="AC7"/>
      <c r="AD7"/>
      <c r="AE7"/>
      <c r="AF7"/>
      <c r="AG7"/>
    </row>
    <row r="8" spans="1:33" ht="13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/>
      <c r="AA8"/>
      <c r="AB8"/>
      <c r="AC8"/>
      <c r="AD8"/>
      <c r="AE8"/>
      <c r="AF8"/>
      <c r="AG8"/>
    </row>
    <row r="9" spans="1:33" ht="12.75" customHeight="1" x14ac:dyDescent="0.2">
      <c r="A9" s="2"/>
      <c r="B9" s="18" t="s">
        <v>25</v>
      </c>
      <c r="C9" s="19"/>
      <c r="D9" s="2"/>
      <c r="E9" s="2"/>
      <c r="F9" s="2"/>
      <c r="G9" s="2"/>
      <c r="H9" s="18" t="s">
        <v>25</v>
      </c>
      <c r="I9" s="19"/>
      <c r="J9" s="2"/>
      <c r="K9" s="2"/>
      <c r="L9" s="2"/>
      <c r="M9" s="2"/>
      <c r="N9" s="18" t="s">
        <v>25</v>
      </c>
      <c r="O9" s="19"/>
      <c r="P9" s="2"/>
      <c r="Q9" s="2"/>
      <c r="R9" s="2"/>
      <c r="S9" s="2"/>
      <c r="T9" s="18" t="s">
        <v>25</v>
      </c>
      <c r="U9" s="19"/>
      <c r="V9" s="2"/>
      <c r="W9" s="2"/>
      <c r="X9" s="2"/>
      <c r="Y9" s="2"/>
      <c r="Z9"/>
      <c r="AA9"/>
      <c r="AB9"/>
      <c r="AC9"/>
      <c r="AD9"/>
      <c r="AE9"/>
      <c r="AF9"/>
      <c r="AG9"/>
    </row>
    <row r="10" spans="1:33" ht="12.75" customHeight="1" x14ac:dyDescent="0.2">
      <c r="A10" s="2"/>
      <c r="B10" s="3" t="s">
        <v>21</v>
      </c>
      <c r="C10" s="4" t="s">
        <v>31</v>
      </c>
      <c r="D10" s="4" t="s">
        <v>32</v>
      </c>
      <c r="E10" s="3" t="s">
        <v>33</v>
      </c>
      <c r="F10" s="3" t="s">
        <v>34</v>
      </c>
      <c r="G10" s="2"/>
      <c r="H10" s="3" t="s">
        <v>21</v>
      </c>
      <c r="I10" s="4" t="s">
        <v>31</v>
      </c>
      <c r="J10" s="4" t="s">
        <v>32</v>
      </c>
      <c r="K10" s="3" t="s">
        <v>33</v>
      </c>
      <c r="L10" s="3" t="s">
        <v>34</v>
      </c>
      <c r="M10" s="2"/>
      <c r="N10" s="3" t="s">
        <v>21</v>
      </c>
      <c r="O10" s="4" t="s">
        <v>31</v>
      </c>
      <c r="P10" s="4" t="s">
        <v>32</v>
      </c>
      <c r="Q10" s="3" t="s">
        <v>33</v>
      </c>
      <c r="R10" s="3" t="s">
        <v>34</v>
      </c>
      <c r="S10" s="2"/>
      <c r="T10" s="3" t="s">
        <v>21</v>
      </c>
      <c r="U10" s="4" t="s">
        <v>31</v>
      </c>
      <c r="V10" s="4" t="s">
        <v>32</v>
      </c>
      <c r="W10" s="3" t="s">
        <v>33</v>
      </c>
      <c r="X10" s="3" t="s">
        <v>34</v>
      </c>
      <c r="Y10" s="2"/>
      <c r="Z10"/>
      <c r="AA10"/>
      <c r="AB10"/>
      <c r="AC10"/>
      <c r="AD10"/>
      <c r="AE10"/>
      <c r="AF10"/>
      <c r="AG10"/>
    </row>
    <row r="11" spans="1:33" ht="12.75" customHeight="1" x14ac:dyDescent="0.2">
      <c r="A11" s="2"/>
      <c r="B11" s="4" t="s">
        <v>31</v>
      </c>
      <c r="C11" s="13">
        <v>1</v>
      </c>
      <c r="D11" s="13">
        <v>8</v>
      </c>
      <c r="E11" s="13">
        <v>6</v>
      </c>
      <c r="F11" s="13">
        <v>5</v>
      </c>
      <c r="G11" s="2"/>
      <c r="H11" s="4" t="s">
        <v>31</v>
      </c>
      <c r="I11" s="13">
        <v>1</v>
      </c>
      <c r="J11" s="13">
        <v>9</v>
      </c>
      <c r="K11" s="13">
        <v>5</v>
      </c>
      <c r="L11" s="13">
        <v>4</v>
      </c>
      <c r="M11" s="2"/>
      <c r="N11" s="4" t="s">
        <v>31</v>
      </c>
      <c r="O11" s="13">
        <v>1</v>
      </c>
      <c r="P11" s="13">
        <v>2</v>
      </c>
      <c r="Q11" s="13">
        <v>3</v>
      </c>
      <c r="R11" s="13">
        <v>2</v>
      </c>
      <c r="S11" s="2"/>
      <c r="T11" s="4" t="s">
        <v>31</v>
      </c>
      <c r="U11" s="13">
        <f t="shared" ref="U11:W13" si="1">(C11*I11*O11)^(1/3)</f>
        <v>1</v>
      </c>
      <c r="V11" s="14">
        <f t="shared" si="1"/>
        <v>5.2414827884177937</v>
      </c>
      <c r="W11" s="14">
        <f t="shared" si="1"/>
        <v>4.481404746557164</v>
      </c>
      <c r="X11" s="13">
        <v>2</v>
      </c>
      <c r="Y11" s="2"/>
      <c r="Z11"/>
      <c r="AA11"/>
      <c r="AB11"/>
      <c r="AC11"/>
      <c r="AD11"/>
      <c r="AE11"/>
      <c r="AF11"/>
      <c r="AG11"/>
    </row>
    <row r="12" spans="1:33" ht="12.75" customHeight="1" x14ac:dyDescent="0.2">
      <c r="A12" s="2"/>
      <c r="B12" s="4" t="s">
        <v>32</v>
      </c>
      <c r="C12" s="14">
        <f>1/D11</f>
        <v>0.125</v>
      </c>
      <c r="D12" s="13">
        <v>1</v>
      </c>
      <c r="E12" s="14">
        <f>1/3</f>
        <v>0.33333333333333331</v>
      </c>
      <c r="F12" s="13">
        <v>3</v>
      </c>
      <c r="G12" s="2"/>
      <c r="H12" s="4" t="s">
        <v>32</v>
      </c>
      <c r="I12" s="14">
        <f>1/J11</f>
        <v>0.1111111111111111</v>
      </c>
      <c r="J12" s="13">
        <v>1</v>
      </c>
      <c r="K12" s="13">
        <v>3</v>
      </c>
      <c r="L12" s="13">
        <v>2</v>
      </c>
      <c r="M12" s="2"/>
      <c r="N12" s="4" t="s">
        <v>32</v>
      </c>
      <c r="O12" s="14">
        <f>1/P11</f>
        <v>0.5</v>
      </c>
      <c r="P12" s="13">
        <v>1</v>
      </c>
      <c r="Q12" s="14">
        <f>1/7</f>
        <v>0.14285714285714285</v>
      </c>
      <c r="R12" s="13">
        <v>3</v>
      </c>
      <c r="S12" s="2"/>
      <c r="T12" s="4" t="s">
        <v>32</v>
      </c>
      <c r="U12" s="14">
        <f>1/V11</f>
        <v>0.19078570709222195</v>
      </c>
      <c r="V12" s="13">
        <f t="shared" si="1"/>
        <v>1</v>
      </c>
      <c r="W12" s="14">
        <f t="shared" si="1"/>
        <v>0.52275795857471019</v>
      </c>
      <c r="X12" s="13">
        <v>2</v>
      </c>
      <c r="Y12" s="2"/>
      <c r="Z12"/>
      <c r="AA12"/>
      <c r="AB12"/>
      <c r="AC12"/>
      <c r="AD12"/>
      <c r="AE12"/>
      <c r="AF12"/>
      <c r="AG12"/>
    </row>
    <row r="13" spans="1:33" ht="12.75" customHeight="1" x14ac:dyDescent="0.2">
      <c r="A13" s="2"/>
      <c r="B13" s="3" t="s">
        <v>33</v>
      </c>
      <c r="C13" s="14">
        <f>1/E11</f>
        <v>0.16666666666666666</v>
      </c>
      <c r="D13" s="13">
        <f>1/E12</f>
        <v>3</v>
      </c>
      <c r="E13" s="13">
        <v>1</v>
      </c>
      <c r="F13" s="13">
        <v>7</v>
      </c>
      <c r="G13" s="2"/>
      <c r="H13" s="3" t="s">
        <v>33</v>
      </c>
      <c r="I13" s="14">
        <f>1/K11</f>
        <v>0.2</v>
      </c>
      <c r="J13" s="13">
        <f>1/K12</f>
        <v>0.33333333333333331</v>
      </c>
      <c r="K13" s="13">
        <v>1</v>
      </c>
      <c r="L13" s="13">
        <v>2</v>
      </c>
      <c r="M13" s="2"/>
      <c r="N13" s="3" t="s">
        <v>33</v>
      </c>
      <c r="O13" s="14">
        <f>1/Q11</f>
        <v>0.33333333333333331</v>
      </c>
      <c r="P13" s="13">
        <f>1/Q12</f>
        <v>7</v>
      </c>
      <c r="Q13" s="13">
        <v>1</v>
      </c>
      <c r="R13" s="13">
        <v>0.2</v>
      </c>
      <c r="S13" s="2"/>
      <c r="T13" s="3" t="s">
        <v>33</v>
      </c>
      <c r="U13" s="14">
        <f>1/W11</f>
        <v>0.22314431669405654</v>
      </c>
      <c r="V13" s="13">
        <f>1/W12</f>
        <v>1.9129311827723892</v>
      </c>
      <c r="W13" s="13">
        <f t="shared" si="1"/>
        <v>1</v>
      </c>
      <c r="X13" s="13">
        <v>9</v>
      </c>
      <c r="Y13" s="2"/>
      <c r="Z13"/>
      <c r="AA13"/>
      <c r="AB13"/>
      <c r="AC13"/>
      <c r="AD13"/>
      <c r="AE13"/>
      <c r="AF13"/>
      <c r="AG13"/>
    </row>
    <row r="14" spans="1:33" ht="12.75" customHeight="1" x14ac:dyDescent="0.2">
      <c r="A14" s="2"/>
      <c r="B14" s="3" t="s">
        <v>34</v>
      </c>
      <c r="C14" s="14">
        <f>1/F11</f>
        <v>0.2</v>
      </c>
      <c r="D14" s="14">
        <f>1/F12</f>
        <v>0.33333333333333331</v>
      </c>
      <c r="E14" s="14">
        <f>1/F13</f>
        <v>0.14285714285714285</v>
      </c>
      <c r="F14" s="13">
        <v>1</v>
      </c>
      <c r="G14" s="2"/>
      <c r="H14" s="3" t="s">
        <v>34</v>
      </c>
      <c r="I14" s="14">
        <f>1/L11</f>
        <v>0.25</v>
      </c>
      <c r="J14" s="14">
        <f>1/L12</f>
        <v>0.5</v>
      </c>
      <c r="K14" s="14">
        <f>1/L13</f>
        <v>0.5</v>
      </c>
      <c r="L14" s="13">
        <v>1</v>
      </c>
      <c r="M14" s="2"/>
      <c r="N14" s="3" t="s">
        <v>34</v>
      </c>
      <c r="O14" s="14">
        <f>1/R11</f>
        <v>0.5</v>
      </c>
      <c r="P14" s="14">
        <f>1/R12</f>
        <v>0.33333333333333331</v>
      </c>
      <c r="Q14" s="14">
        <f>1/R13</f>
        <v>5</v>
      </c>
      <c r="R14" s="13">
        <v>1</v>
      </c>
      <c r="S14" s="2"/>
      <c r="T14" s="3" t="s">
        <v>34</v>
      </c>
      <c r="U14" s="14">
        <f>1/X11</f>
        <v>0.5</v>
      </c>
      <c r="V14" s="14">
        <f>1/X12</f>
        <v>0.5</v>
      </c>
      <c r="W14" s="14">
        <f>1/X13</f>
        <v>0.1111111111111111</v>
      </c>
      <c r="X14" s="13">
        <v>1</v>
      </c>
      <c r="Y14" s="2"/>
      <c r="Z14"/>
      <c r="AA14"/>
      <c r="AB14"/>
      <c r="AC14"/>
      <c r="AD14"/>
      <c r="AE14"/>
      <c r="AF14"/>
      <c r="AG14"/>
    </row>
    <row r="15" spans="1:33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/>
      <c r="AA15"/>
      <c r="AB15"/>
      <c r="AC15"/>
      <c r="AD15"/>
      <c r="AE15"/>
      <c r="AF15"/>
      <c r="AG15"/>
    </row>
    <row r="16" spans="1:33" ht="12.75" customHeight="1" x14ac:dyDescent="0.2">
      <c r="A16" s="2"/>
      <c r="B16" s="17" t="s">
        <v>30</v>
      </c>
      <c r="C16" s="17"/>
      <c r="D16" s="2"/>
      <c r="E16" s="2"/>
      <c r="F16" s="2"/>
      <c r="G16" s="2"/>
      <c r="H16" s="17" t="s">
        <v>30</v>
      </c>
      <c r="I16" s="17"/>
      <c r="J16" s="2"/>
      <c r="K16" s="2"/>
      <c r="L16" s="2"/>
      <c r="M16" s="2"/>
      <c r="N16" s="17" t="s">
        <v>30</v>
      </c>
      <c r="O16" s="17"/>
      <c r="P16" s="2"/>
      <c r="Q16" s="2"/>
      <c r="R16" s="2"/>
      <c r="S16" s="2"/>
      <c r="T16" s="17" t="s">
        <v>30</v>
      </c>
      <c r="U16" s="17"/>
      <c r="V16" s="2"/>
      <c r="W16" s="2"/>
      <c r="X16" s="2"/>
      <c r="Y16" s="2"/>
      <c r="Z16"/>
      <c r="AA16"/>
      <c r="AB16"/>
      <c r="AC16"/>
      <c r="AD16"/>
      <c r="AE16"/>
      <c r="AF16"/>
      <c r="AG16"/>
    </row>
    <row r="17" spans="1:33" ht="12.75" customHeight="1" x14ac:dyDescent="0.2">
      <c r="A17" s="2"/>
      <c r="B17" s="3" t="s">
        <v>21</v>
      </c>
      <c r="C17" s="4" t="s">
        <v>31</v>
      </c>
      <c r="D17" s="4" t="s">
        <v>32</v>
      </c>
      <c r="E17" s="3" t="s">
        <v>33</v>
      </c>
      <c r="F17" s="3" t="s">
        <v>34</v>
      </c>
      <c r="G17" s="2"/>
      <c r="H17" s="3" t="s">
        <v>21</v>
      </c>
      <c r="I17" s="4" t="s">
        <v>31</v>
      </c>
      <c r="J17" s="4" t="s">
        <v>32</v>
      </c>
      <c r="K17" s="3" t="s">
        <v>33</v>
      </c>
      <c r="L17" s="3" t="s">
        <v>34</v>
      </c>
      <c r="M17" s="2"/>
      <c r="N17" s="3" t="s">
        <v>21</v>
      </c>
      <c r="O17" s="4" t="s">
        <v>31</v>
      </c>
      <c r="P17" s="4" t="s">
        <v>32</v>
      </c>
      <c r="Q17" s="3" t="s">
        <v>33</v>
      </c>
      <c r="R17" s="3" t="s">
        <v>34</v>
      </c>
      <c r="S17" s="2"/>
      <c r="T17" s="3" t="s">
        <v>21</v>
      </c>
      <c r="U17" s="4" t="s">
        <v>31</v>
      </c>
      <c r="V17" s="4" t="s">
        <v>32</v>
      </c>
      <c r="W17" s="3" t="s">
        <v>33</v>
      </c>
      <c r="X17" s="3" t="s">
        <v>34</v>
      </c>
      <c r="Y17" s="2"/>
      <c r="Z17"/>
      <c r="AA17"/>
      <c r="AB17"/>
      <c r="AC17"/>
      <c r="AD17"/>
      <c r="AE17"/>
      <c r="AF17"/>
      <c r="AG17"/>
    </row>
    <row r="18" spans="1:33" ht="12.75" customHeight="1" x14ac:dyDescent="0.2">
      <c r="A18" s="2"/>
      <c r="B18" s="4" t="s">
        <v>31</v>
      </c>
      <c r="C18" s="13">
        <v>1</v>
      </c>
      <c r="D18" s="13">
        <v>5</v>
      </c>
      <c r="E18" s="14">
        <f>1/3</f>
        <v>0.33333333333333331</v>
      </c>
      <c r="F18" s="13">
        <v>3</v>
      </c>
      <c r="G18" s="2"/>
      <c r="H18" s="4" t="s">
        <v>31</v>
      </c>
      <c r="I18" s="13">
        <v>1</v>
      </c>
      <c r="J18" s="13">
        <f>1/5</f>
        <v>0.2</v>
      </c>
      <c r="K18" s="14">
        <f>1/6</f>
        <v>0.16666666666666666</v>
      </c>
      <c r="L18" s="13">
        <v>3</v>
      </c>
      <c r="M18" s="2"/>
      <c r="N18" s="4" t="s">
        <v>31</v>
      </c>
      <c r="O18" s="13">
        <v>1</v>
      </c>
      <c r="P18" s="13">
        <f>1/4</f>
        <v>0.25</v>
      </c>
      <c r="Q18" s="13">
        <f>1/2</f>
        <v>0.5</v>
      </c>
      <c r="R18" s="13">
        <v>4</v>
      </c>
      <c r="S18" s="2"/>
      <c r="T18" s="4" t="s">
        <v>31</v>
      </c>
      <c r="U18" s="13">
        <f t="shared" ref="U18:W20" si="2">(C18*I18*O18)^(1/3)</f>
        <v>1</v>
      </c>
      <c r="V18" s="14">
        <f t="shared" si="2"/>
        <v>0.6299605249474366</v>
      </c>
      <c r="W18" s="14">
        <f t="shared" si="2"/>
        <v>0.30285343213868998</v>
      </c>
      <c r="X18" s="13">
        <v>5</v>
      </c>
      <c r="Y18" s="2"/>
      <c r="Z18"/>
      <c r="AA18"/>
      <c r="AB18"/>
      <c r="AC18"/>
      <c r="AD18"/>
      <c r="AE18"/>
      <c r="AF18"/>
      <c r="AG18"/>
    </row>
    <row r="19" spans="1:33" ht="12.75" customHeight="1" x14ac:dyDescent="0.2">
      <c r="A19" s="2"/>
      <c r="B19" s="4" t="s">
        <v>32</v>
      </c>
      <c r="C19" s="14">
        <f>1/D18</f>
        <v>0.2</v>
      </c>
      <c r="D19" s="13">
        <v>1</v>
      </c>
      <c r="E19" s="14">
        <f>1/7</f>
        <v>0.14285714285714285</v>
      </c>
      <c r="F19" s="13">
        <v>3</v>
      </c>
      <c r="G19" s="2"/>
      <c r="H19" s="4" t="s">
        <v>32</v>
      </c>
      <c r="I19" s="14">
        <f>1/J18</f>
        <v>5</v>
      </c>
      <c r="J19" s="13">
        <v>1</v>
      </c>
      <c r="K19" s="13">
        <f>1/5</f>
        <v>0.2</v>
      </c>
      <c r="L19" s="13">
        <v>6</v>
      </c>
      <c r="M19" s="2"/>
      <c r="N19" s="4" t="s">
        <v>32</v>
      </c>
      <c r="O19" s="14">
        <f>1/P18</f>
        <v>4</v>
      </c>
      <c r="P19" s="13">
        <v>1</v>
      </c>
      <c r="Q19" s="13">
        <v>3</v>
      </c>
      <c r="R19" s="13">
        <v>2</v>
      </c>
      <c r="S19" s="2"/>
      <c r="T19" s="4" t="s">
        <v>32</v>
      </c>
      <c r="U19" s="14">
        <f>1/V18</f>
        <v>1.5874010519681994</v>
      </c>
      <c r="V19" s="13">
        <f t="shared" si="2"/>
        <v>1</v>
      </c>
      <c r="W19" s="14">
        <f t="shared" si="2"/>
        <v>0.44091113830836931</v>
      </c>
      <c r="X19" s="13">
        <v>4</v>
      </c>
      <c r="Y19" s="2"/>
      <c r="Z19"/>
      <c r="AA19"/>
      <c r="AB19"/>
      <c r="AC19"/>
      <c r="AD19"/>
      <c r="AE19"/>
      <c r="AF19"/>
      <c r="AG19"/>
    </row>
    <row r="20" spans="1:33" ht="12.75" customHeight="1" x14ac:dyDescent="0.2">
      <c r="A20" s="2"/>
      <c r="B20" s="3" t="s">
        <v>33</v>
      </c>
      <c r="C20" s="14">
        <f>1/E18</f>
        <v>3</v>
      </c>
      <c r="D20" s="13">
        <f>1/E19</f>
        <v>7</v>
      </c>
      <c r="E20" s="13">
        <v>1</v>
      </c>
      <c r="F20" s="13">
        <v>2</v>
      </c>
      <c r="G20" s="2"/>
      <c r="H20" s="3" t="s">
        <v>33</v>
      </c>
      <c r="I20" s="14">
        <f>1/K18</f>
        <v>6</v>
      </c>
      <c r="J20" s="13">
        <f>1/K19</f>
        <v>5</v>
      </c>
      <c r="K20" s="13">
        <v>1</v>
      </c>
      <c r="L20" s="13">
        <v>5</v>
      </c>
      <c r="M20" s="2"/>
      <c r="N20" s="3" t="s">
        <v>33</v>
      </c>
      <c r="O20" s="14">
        <f>1/Q18</f>
        <v>2</v>
      </c>
      <c r="P20" s="13">
        <f>1/Q19</f>
        <v>0.33333333333333331</v>
      </c>
      <c r="Q20" s="13">
        <v>1</v>
      </c>
      <c r="R20" s="13">
        <v>2</v>
      </c>
      <c r="S20" s="2"/>
      <c r="T20" s="3" t="s">
        <v>33</v>
      </c>
      <c r="U20" s="14">
        <f>1/W18</f>
        <v>3.3019272488946263</v>
      </c>
      <c r="V20" s="13">
        <f>1/W19</f>
        <v>2.2680307053177891</v>
      </c>
      <c r="W20" s="13">
        <f t="shared" si="2"/>
        <v>1</v>
      </c>
      <c r="X20" s="13">
        <v>6</v>
      </c>
      <c r="Y20" s="2"/>
      <c r="Z20"/>
      <c r="AA20"/>
      <c r="AB20"/>
      <c r="AC20"/>
      <c r="AD20"/>
      <c r="AE20"/>
      <c r="AF20"/>
      <c r="AG20"/>
    </row>
    <row r="21" spans="1:33" ht="12.75" customHeight="1" x14ac:dyDescent="0.2">
      <c r="A21" s="2"/>
      <c r="B21" s="3" t="s">
        <v>34</v>
      </c>
      <c r="C21" s="14">
        <f>1/F18</f>
        <v>0.33333333333333331</v>
      </c>
      <c r="D21" s="14">
        <f>1/F19</f>
        <v>0.33333333333333331</v>
      </c>
      <c r="E21" s="14">
        <f>1/F20</f>
        <v>0.5</v>
      </c>
      <c r="F21" s="13">
        <v>1</v>
      </c>
      <c r="G21" s="2"/>
      <c r="H21" s="3" t="s">
        <v>34</v>
      </c>
      <c r="I21" s="14">
        <f>1/L18</f>
        <v>0.33333333333333331</v>
      </c>
      <c r="J21" s="14">
        <f>1/L19</f>
        <v>0.16666666666666666</v>
      </c>
      <c r="K21" s="14">
        <f>1/L20</f>
        <v>0.2</v>
      </c>
      <c r="L21" s="13">
        <v>1</v>
      </c>
      <c r="M21" s="2"/>
      <c r="N21" s="3" t="s">
        <v>34</v>
      </c>
      <c r="O21" s="14">
        <f>1/R18</f>
        <v>0.25</v>
      </c>
      <c r="P21" s="14">
        <f>1/R19</f>
        <v>0.5</v>
      </c>
      <c r="Q21" s="14">
        <f>1/R20</f>
        <v>0.5</v>
      </c>
      <c r="R21" s="13">
        <v>1</v>
      </c>
      <c r="S21" s="2"/>
      <c r="T21" s="3" t="s">
        <v>34</v>
      </c>
      <c r="U21" s="14">
        <f>1/X18</f>
        <v>0.2</v>
      </c>
      <c r="V21" s="14">
        <f>1/X19</f>
        <v>0.25</v>
      </c>
      <c r="W21" s="14">
        <f>1/X20</f>
        <v>0.16666666666666666</v>
      </c>
      <c r="X21" s="13">
        <v>1</v>
      </c>
      <c r="Y21" s="2"/>
      <c r="Z21"/>
      <c r="AA21"/>
      <c r="AB21"/>
      <c r="AC21"/>
      <c r="AD21"/>
      <c r="AE21"/>
      <c r="AF21"/>
      <c r="AG21"/>
    </row>
    <row r="22" spans="1:33" ht="13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/>
      <c r="AA22"/>
      <c r="AB22"/>
      <c r="AC22"/>
      <c r="AD22"/>
      <c r="AE22"/>
      <c r="AF22"/>
      <c r="AG22"/>
    </row>
    <row r="23" spans="1:33" ht="12.75" customHeight="1" x14ac:dyDescent="0.2">
      <c r="A23" s="2"/>
      <c r="B23" s="17" t="s">
        <v>29</v>
      </c>
      <c r="C23" s="17"/>
      <c r="D23" s="2"/>
      <c r="E23" s="2"/>
      <c r="F23" s="2"/>
      <c r="G23" s="2"/>
      <c r="H23" s="17" t="s">
        <v>29</v>
      </c>
      <c r="I23" s="17"/>
      <c r="J23" s="2"/>
      <c r="K23" s="2"/>
      <c r="L23" s="2"/>
      <c r="M23" s="2"/>
      <c r="N23" s="17" t="s">
        <v>29</v>
      </c>
      <c r="O23" s="17"/>
      <c r="P23" s="2"/>
      <c r="Q23" s="2"/>
      <c r="R23" s="2"/>
      <c r="S23" s="2"/>
      <c r="T23" s="17" t="s">
        <v>29</v>
      </c>
      <c r="U23" s="17"/>
      <c r="V23" s="2"/>
      <c r="W23" s="2"/>
      <c r="X23" s="2"/>
      <c r="Y23" s="2"/>
      <c r="Z23"/>
      <c r="AA23"/>
      <c r="AB23"/>
      <c r="AC23"/>
      <c r="AD23"/>
      <c r="AE23"/>
      <c r="AF23"/>
      <c r="AG23"/>
    </row>
    <row r="24" spans="1:33" ht="12.75" customHeight="1" x14ac:dyDescent="0.2">
      <c r="A24" s="2"/>
      <c r="B24" s="3" t="s">
        <v>21</v>
      </c>
      <c r="C24" s="4" t="s">
        <v>31</v>
      </c>
      <c r="D24" s="4" t="s">
        <v>32</v>
      </c>
      <c r="E24" s="3" t="s">
        <v>33</v>
      </c>
      <c r="F24" s="3" t="s">
        <v>34</v>
      </c>
      <c r="G24" s="2"/>
      <c r="H24" s="3" t="s">
        <v>21</v>
      </c>
      <c r="I24" s="4" t="s">
        <v>31</v>
      </c>
      <c r="J24" s="4" t="s">
        <v>32</v>
      </c>
      <c r="K24" s="3" t="s">
        <v>33</v>
      </c>
      <c r="L24" s="3" t="s">
        <v>34</v>
      </c>
      <c r="M24" s="2"/>
      <c r="N24" s="3" t="s">
        <v>21</v>
      </c>
      <c r="O24" s="4" t="s">
        <v>31</v>
      </c>
      <c r="P24" s="4" t="s">
        <v>32</v>
      </c>
      <c r="Q24" s="3" t="s">
        <v>33</v>
      </c>
      <c r="R24" s="3" t="s">
        <v>34</v>
      </c>
      <c r="S24" s="2"/>
      <c r="T24" s="3" t="s">
        <v>21</v>
      </c>
      <c r="U24" s="4" t="s">
        <v>31</v>
      </c>
      <c r="V24" s="4" t="s">
        <v>32</v>
      </c>
      <c r="W24" s="3" t="s">
        <v>33</v>
      </c>
      <c r="X24" s="3" t="s">
        <v>34</v>
      </c>
      <c r="Y24" s="2"/>
      <c r="Z24"/>
      <c r="AA24"/>
      <c r="AB24"/>
      <c r="AC24"/>
      <c r="AD24"/>
      <c r="AE24"/>
      <c r="AF24"/>
      <c r="AG24"/>
    </row>
    <row r="25" spans="1:33" ht="12.75" customHeight="1" x14ac:dyDescent="0.2">
      <c r="A25" s="2"/>
      <c r="B25" s="4" t="s">
        <v>31</v>
      </c>
      <c r="C25" s="13">
        <v>1</v>
      </c>
      <c r="D25" s="14">
        <f>1/7</f>
        <v>0.14285714285714285</v>
      </c>
      <c r="E25" s="13">
        <f>1/2</f>
        <v>0.5</v>
      </c>
      <c r="F25" s="13">
        <v>4</v>
      </c>
      <c r="G25" s="2"/>
      <c r="H25" s="4" t="s">
        <v>31</v>
      </c>
      <c r="I25" s="13">
        <v>1</v>
      </c>
      <c r="J25" s="13">
        <v>2</v>
      </c>
      <c r="K25" s="13">
        <v>7</v>
      </c>
      <c r="L25" s="13">
        <v>5</v>
      </c>
      <c r="M25" s="2"/>
      <c r="N25" s="4" t="s">
        <v>31</v>
      </c>
      <c r="O25" s="13">
        <v>1</v>
      </c>
      <c r="P25" s="13">
        <v>9</v>
      </c>
      <c r="Q25" s="13">
        <v>5</v>
      </c>
      <c r="R25" s="13">
        <v>3</v>
      </c>
      <c r="S25" s="2"/>
      <c r="T25" s="4" t="s">
        <v>31</v>
      </c>
      <c r="U25" s="13">
        <f t="shared" ref="U25:W27" si="3">(C25*I25*O25)^(1/3)</f>
        <v>1</v>
      </c>
      <c r="V25" s="14">
        <f t="shared" si="3"/>
        <v>1.3700134211888826</v>
      </c>
      <c r="W25" s="14">
        <f t="shared" si="3"/>
        <v>2.5962470509255522</v>
      </c>
      <c r="X25" s="13">
        <v>6</v>
      </c>
      <c r="Y25" s="2"/>
      <c r="Z25"/>
      <c r="AA25"/>
      <c r="AB25"/>
      <c r="AC25"/>
      <c r="AD25"/>
      <c r="AE25"/>
      <c r="AF25"/>
      <c r="AG25"/>
    </row>
    <row r="26" spans="1:33" ht="12.75" customHeight="1" x14ac:dyDescent="0.2">
      <c r="A26" s="2"/>
      <c r="B26" s="4" t="s">
        <v>32</v>
      </c>
      <c r="C26" s="14">
        <f>1/D25</f>
        <v>7</v>
      </c>
      <c r="D26" s="13">
        <v>1</v>
      </c>
      <c r="E26" s="13">
        <v>4</v>
      </c>
      <c r="F26" s="13">
        <v>6</v>
      </c>
      <c r="G26" s="2"/>
      <c r="H26" s="4" t="s">
        <v>32</v>
      </c>
      <c r="I26" s="14">
        <f>1/J25</f>
        <v>0.5</v>
      </c>
      <c r="J26" s="13">
        <v>1</v>
      </c>
      <c r="K26" s="13">
        <v>6</v>
      </c>
      <c r="L26" s="13">
        <v>2</v>
      </c>
      <c r="M26" s="2"/>
      <c r="N26" s="4" t="s">
        <v>32</v>
      </c>
      <c r="O26" s="14">
        <f>1/P25</f>
        <v>0.1111111111111111</v>
      </c>
      <c r="P26" s="13">
        <v>1</v>
      </c>
      <c r="Q26" s="13">
        <v>3</v>
      </c>
      <c r="R26" s="13">
        <v>4</v>
      </c>
      <c r="S26" s="2"/>
      <c r="T26" s="4" t="s">
        <v>32</v>
      </c>
      <c r="U26" s="14">
        <f>1/V25</f>
        <v>0.72991985664798154</v>
      </c>
      <c r="V26" s="13">
        <f t="shared" si="3"/>
        <v>1</v>
      </c>
      <c r="W26" s="14">
        <f t="shared" si="3"/>
        <v>4.1601676461038073</v>
      </c>
      <c r="X26" s="13">
        <v>8</v>
      </c>
      <c r="Y26" s="2"/>
      <c r="Z26"/>
      <c r="AA26"/>
      <c r="AB26"/>
      <c r="AC26"/>
      <c r="AD26"/>
      <c r="AE26"/>
      <c r="AF26"/>
      <c r="AG26"/>
    </row>
    <row r="27" spans="1:33" ht="12.75" customHeight="1" x14ac:dyDescent="0.2">
      <c r="A27" s="2"/>
      <c r="B27" s="3" t="s">
        <v>33</v>
      </c>
      <c r="C27" s="14">
        <f>1/E25</f>
        <v>2</v>
      </c>
      <c r="D27" s="13">
        <f>1/E26</f>
        <v>0.25</v>
      </c>
      <c r="E27" s="13">
        <v>1</v>
      </c>
      <c r="F27" s="13">
        <v>8</v>
      </c>
      <c r="G27" s="2"/>
      <c r="H27" s="3" t="s">
        <v>33</v>
      </c>
      <c r="I27" s="14">
        <f>1/K25</f>
        <v>0.14285714285714285</v>
      </c>
      <c r="J27" s="13">
        <f>1/K26</f>
        <v>0.16666666666666666</v>
      </c>
      <c r="K27" s="13">
        <v>1</v>
      </c>
      <c r="L27" s="13">
        <v>8</v>
      </c>
      <c r="M27" s="2"/>
      <c r="N27" s="3" t="s">
        <v>33</v>
      </c>
      <c r="O27" s="14">
        <f>1/Q25</f>
        <v>0.2</v>
      </c>
      <c r="P27" s="13">
        <f>1/Q26</f>
        <v>0.33333333333333331</v>
      </c>
      <c r="Q27" s="13">
        <v>1</v>
      </c>
      <c r="R27" s="13">
        <v>5</v>
      </c>
      <c r="S27" s="2"/>
      <c r="T27" s="3" t="s">
        <v>33</v>
      </c>
      <c r="U27" s="14">
        <f>1/W25</f>
        <v>0.38517135711083572</v>
      </c>
      <c r="V27" s="13">
        <f>1/W26</f>
        <v>0.24037492838456812</v>
      </c>
      <c r="W27" s="13">
        <f t="shared" si="3"/>
        <v>1</v>
      </c>
      <c r="X27" s="13">
        <v>2</v>
      </c>
      <c r="Y27" s="2"/>
      <c r="Z27"/>
      <c r="AA27"/>
      <c r="AB27"/>
      <c r="AC27"/>
      <c r="AD27"/>
      <c r="AE27"/>
      <c r="AF27"/>
      <c r="AG27"/>
    </row>
    <row r="28" spans="1:33" ht="12.75" customHeight="1" x14ac:dyDescent="0.2">
      <c r="A28" s="2"/>
      <c r="B28" s="3" t="s">
        <v>34</v>
      </c>
      <c r="C28" s="14">
        <f>1/F25</f>
        <v>0.25</v>
      </c>
      <c r="D28" s="14">
        <f>1/F26</f>
        <v>0.16666666666666666</v>
      </c>
      <c r="E28" s="14">
        <f>1/F27</f>
        <v>0.125</v>
      </c>
      <c r="F28" s="13">
        <v>1</v>
      </c>
      <c r="G28" s="2"/>
      <c r="H28" s="3" t="s">
        <v>34</v>
      </c>
      <c r="I28" s="14">
        <f>1/L25</f>
        <v>0.2</v>
      </c>
      <c r="J28" s="14">
        <f>1/L26</f>
        <v>0.5</v>
      </c>
      <c r="K28" s="14">
        <f>1/L27</f>
        <v>0.125</v>
      </c>
      <c r="L28" s="13">
        <v>1</v>
      </c>
      <c r="M28" s="2"/>
      <c r="N28" s="3" t="s">
        <v>34</v>
      </c>
      <c r="O28" s="14">
        <f>1/R25</f>
        <v>0.33333333333333331</v>
      </c>
      <c r="P28" s="14">
        <f>1/R26</f>
        <v>0.25</v>
      </c>
      <c r="Q28" s="14">
        <f>1/R27</f>
        <v>0.2</v>
      </c>
      <c r="R28" s="13">
        <v>1</v>
      </c>
      <c r="S28" s="2"/>
      <c r="T28" s="3" t="s">
        <v>34</v>
      </c>
      <c r="U28" s="14">
        <f>1/X25</f>
        <v>0.16666666666666666</v>
      </c>
      <c r="V28" s="14">
        <f>1/X26</f>
        <v>0.125</v>
      </c>
      <c r="W28" s="14">
        <f>1/X27</f>
        <v>0.5</v>
      </c>
      <c r="X28" s="13">
        <v>1</v>
      </c>
      <c r="Y28" s="2"/>
      <c r="Z28"/>
      <c r="AA28"/>
      <c r="AB28"/>
      <c r="AC28"/>
      <c r="AD28"/>
      <c r="AE28"/>
      <c r="AF28"/>
      <c r="AG28"/>
    </row>
    <row r="29" spans="1:33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/>
      <c r="AA29"/>
      <c r="AB29"/>
      <c r="AC29"/>
      <c r="AD29"/>
      <c r="AE29"/>
      <c r="AF29"/>
      <c r="AG29"/>
    </row>
    <row r="30" spans="1:33" ht="12.75" customHeight="1" x14ac:dyDescent="0.2">
      <c r="A30" s="2"/>
      <c r="B30" s="17" t="s">
        <v>28</v>
      </c>
      <c r="C30" s="17"/>
      <c r="D30" s="2"/>
      <c r="E30" s="2"/>
      <c r="F30" s="2"/>
      <c r="G30" s="2"/>
      <c r="H30" s="17" t="s">
        <v>28</v>
      </c>
      <c r="I30" s="17"/>
      <c r="J30" s="2"/>
      <c r="K30" s="2"/>
      <c r="L30" s="2"/>
      <c r="M30" s="2"/>
      <c r="N30" s="17" t="s">
        <v>28</v>
      </c>
      <c r="O30" s="17"/>
      <c r="P30" s="2"/>
      <c r="Q30" s="2"/>
      <c r="R30" s="2"/>
      <c r="S30" s="2"/>
      <c r="T30" s="17" t="s">
        <v>28</v>
      </c>
      <c r="U30" s="17"/>
      <c r="V30" s="2"/>
      <c r="W30" s="2"/>
      <c r="X30" s="2"/>
      <c r="Y30" s="2"/>
      <c r="Z30"/>
      <c r="AA30"/>
      <c r="AB30"/>
      <c r="AC30"/>
      <c r="AD30"/>
      <c r="AE30"/>
      <c r="AF30"/>
      <c r="AG30"/>
    </row>
    <row r="31" spans="1:33" ht="12.75" customHeight="1" x14ac:dyDescent="0.2">
      <c r="A31" s="2"/>
      <c r="B31" s="3" t="s">
        <v>21</v>
      </c>
      <c r="C31" s="4" t="s">
        <v>31</v>
      </c>
      <c r="D31" s="4" t="s">
        <v>32</v>
      </c>
      <c r="E31" s="3" t="s">
        <v>33</v>
      </c>
      <c r="F31" s="3" t="s">
        <v>34</v>
      </c>
      <c r="G31" s="2"/>
      <c r="H31" s="3" t="s">
        <v>21</v>
      </c>
      <c r="I31" s="4" t="s">
        <v>31</v>
      </c>
      <c r="J31" s="4" t="s">
        <v>32</v>
      </c>
      <c r="K31" s="3" t="s">
        <v>33</v>
      </c>
      <c r="L31" s="3" t="s">
        <v>34</v>
      </c>
      <c r="M31" s="2"/>
      <c r="N31" s="3" t="s">
        <v>21</v>
      </c>
      <c r="O31" s="4" t="s">
        <v>31</v>
      </c>
      <c r="P31" s="4" t="s">
        <v>32</v>
      </c>
      <c r="Q31" s="3" t="s">
        <v>33</v>
      </c>
      <c r="R31" s="3" t="s">
        <v>34</v>
      </c>
      <c r="S31" s="2"/>
      <c r="T31" s="3" t="s">
        <v>21</v>
      </c>
      <c r="U31" s="4" t="s">
        <v>31</v>
      </c>
      <c r="V31" s="4" t="s">
        <v>32</v>
      </c>
      <c r="W31" s="3" t="s">
        <v>33</v>
      </c>
      <c r="X31" s="3" t="s">
        <v>34</v>
      </c>
      <c r="Y31" s="2"/>
      <c r="Z31"/>
      <c r="AA31"/>
      <c r="AB31"/>
      <c r="AC31"/>
      <c r="AD31"/>
      <c r="AE31"/>
      <c r="AF31"/>
      <c r="AG31"/>
    </row>
    <row r="32" spans="1:33" ht="12.75" customHeight="1" x14ac:dyDescent="0.2">
      <c r="A32" s="2"/>
      <c r="B32" s="4" t="s">
        <v>31</v>
      </c>
      <c r="C32" s="13">
        <v>1</v>
      </c>
      <c r="D32" s="14">
        <f>1/8</f>
        <v>0.125</v>
      </c>
      <c r="E32" s="13">
        <f>1/4</f>
        <v>0.25</v>
      </c>
      <c r="F32" s="13">
        <v>5</v>
      </c>
      <c r="G32" s="2"/>
      <c r="H32" s="4" t="s">
        <v>31</v>
      </c>
      <c r="I32" s="13">
        <v>1</v>
      </c>
      <c r="J32" s="13">
        <f>1/4</f>
        <v>0.25</v>
      </c>
      <c r="K32" s="14">
        <f>1/8</f>
        <v>0.125</v>
      </c>
      <c r="L32" s="13">
        <v>2</v>
      </c>
      <c r="M32" s="2"/>
      <c r="N32" s="4" t="s">
        <v>31</v>
      </c>
      <c r="O32" s="13">
        <v>1</v>
      </c>
      <c r="P32" s="13">
        <f>1/4</f>
        <v>0.25</v>
      </c>
      <c r="Q32" s="13">
        <f>1/5</f>
        <v>0.2</v>
      </c>
      <c r="R32" s="13">
        <v>5</v>
      </c>
      <c r="S32" s="2"/>
      <c r="T32" s="4" t="s">
        <v>31</v>
      </c>
      <c r="U32" s="13">
        <f t="shared" ref="U32:W34" si="4">(C32*I32*O32)^(1/3)</f>
        <v>1</v>
      </c>
      <c r="V32" s="14">
        <f t="shared" si="4"/>
        <v>0.19842513149602495</v>
      </c>
      <c r="W32" s="14">
        <f t="shared" si="4"/>
        <v>0.18420157493201936</v>
      </c>
      <c r="X32" s="13">
        <v>4</v>
      </c>
      <c r="Y32" s="2"/>
      <c r="Z32"/>
      <c r="AA32"/>
      <c r="AB32"/>
      <c r="AC32"/>
      <c r="AD32"/>
      <c r="AE32"/>
      <c r="AF32"/>
      <c r="AG32"/>
    </row>
    <row r="33" spans="1:33" ht="12.75" customHeight="1" x14ac:dyDescent="0.2">
      <c r="A33" s="2"/>
      <c r="B33" s="4" t="s">
        <v>32</v>
      </c>
      <c r="C33" s="14">
        <f>1/D32</f>
        <v>8</v>
      </c>
      <c r="D33" s="13">
        <v>1</v>
      </c>
      <c r="E33" s="13">
        <v>3</v>
      </c>
      <c r="F33" s="13">
        <v>4</v>
      </c>
      <c r="G33" s="2"/>
      <c r="H33" s="4" t="s">
        <v>32</v>
      </c>
      <c r="I33" s="14">
        <f>1/J32</f>
        <v>4</v>
      </c>
      <c r="J33" s="13">
        <v>1</v>
      </c>
      <c r="K33" s="13">
        <v>3</v>
      </c>
      <c r="L33" s="13">
        <v>3</v>
      </c>
      <c r="M33" s="2"/>
      <c r="N33" s="4" t="s">
        <v>32</v>
      </c>
      <c r="O33" s="14">
        <f>1/P32</f>
        <v>4</v>
      </c>
      <c r="P33" s="13">
        <v>1</v>
      </c>
      <c r="Q33" s="13">
        <v>3</v>
      </c>
      <c r="R33" s="13">
        <v>4</v>
      </c>
      <c r="S33" s="2"/>
      <c r="T33" s="4" t="s">
        <v>32</v>
      </c>
      <c r="U33" s="14">
        <f>1/V32</f>
        <v>5.0396841995794919</v>
      </c>
      <c r="V33" s="13">
        <f t="shared" si="4"/>
        <v>1</v>
      </c>
      <c r="W33" s="13">
        <f t="shared" si="4"/>
        <v>2.9999999999999996</v>
      </c>
      <c r="X33" s="13">
        <v>6</v>
      </c>
      <c r="Y33" s="2"/>
      <c r="Z33"/>
      <c r="AA33"/>
      <c r="AB33"/>
      <c r="AC33"/>
      <c r="AD33"/>
      <c r="AE33"/>
      <c r="AF33"/>
      <c r="AG33"/>
    </row>
    <row r="34" spans="1:33" ht="12.75" customHeight="1" x14ac:dyDescent="0.2">
      <c r="A34" s="2"/>
      <c r="B34" s="3" t="s">
        <v>33</v>
      </c>
      <c r="C34" s="14">
        <f>1/E32</f>
        <v>4</v>
      </c>
      <c r="D34" s="13">
        <f>1/E33</f>
        <v>0.33333333333333331</v>
      </c>
      <c r="E34" s="13">
        <v>1</v>
      </c>
      <c r="F34" s="13">
        <v>3</v>
      </c>
      <c r="G34" s="2"/>
      <c r="H34" s="3" t="s">
        <v>33</v>
      </c>
      <c r="I34" s="14">
        <f>1/K32</f>
        <v>8</v>
      </c>
      <c r="J34" s="13">
        <f>1/K33</f>
        <v>0.33333333333333331</v>
      </c>
      <c r="K34" s="13">
        <v>1</v>
      </c>
      <c r="L34" s="13">
        <v>5</v>
      </c>
      <c r="M34" s="2"/>
      <c r="N34" s="3" t="s">
        <v>33</v>
      </c>
      <c r="O34" s="14">
        <f>1/Q32</f>
        <v>5</v>
      </c>
      <c r="P34" s="13">
        <f>1/Q33</f>
        <v>0.33333333333333331</v>
      </c>
      <c r="Q34" s="13">
        <v>1</v>
      </c>
      <c r="R34" s="13">
        <v>2</v>
      </c>
      <c r="S34" s="2"/>
      <c r="T34" s="3" t="s">
        <v>33</v>
      </c>
      <c r="U34" s="14">
        <f>1/W32</f>
        <v>5.4288352331898126</v>
      </c>
      <c r="V34" s="13">
        <f>1/W33</f>
        <v>0.33333333333333337</v>
      </c>
      <c r="W34" s="13">
        <f t="shared" si="4"/>
        <v>1</v>
      </c>
      <c r="X34" s="13">
        <v>2</v>
      </c>
      <c r="Y34" s="2"/>
      <c r="Z34"/>
      <c r="AA34"/>
      <c r="AB34"/>
      <c r="AC34"/>
      <c r="AD34"/>
      <c r="AE34"/>
      <c r="AF34"/>
      <c r="AG34"/>
    </row>
    <row r="35" spans="1:33" ht="12.75" customHeight="1" x14ac:dyDescent="0.2">
      <c r="A35" s="2"/>
      <c r="B35" s="3" t="s">
        <v>34</v>
      </c>
      <c r="C35" s="14">
        <f>1/F32</f>
        <v>0.2</v>
      </c>
      <c r="D35" s="14">
        <f>1/F33</f>
        <v>0.25</v>
      </c>
      <c r="E35" s="14">
        <f>1/F34</f>
        <v>0.33333333333333331</v>
      </c>
      <c r="F35" s="13">
        <v>1</v>
      </c>
      <c r="G35" s="2"/>
      <c r="H35" s="3" t="s">
        <v>34</v>
      </c>
      <c r="I35" s="14">
        <f>1/L32</f>
        <v>0.5</v>
      </c>
      <c r="J35" s="14">
        <f>1/L33</f>
        <v>0.33333333333333331</v>
      </c>
      <c r="K35" s="14">
        <f>1/L34</f>
        <v>0.2</v>
      </c>
      <c r="L35" s="13">
        <v>1</v>
      </c>
      <c r="M35" s="2"/>
      <c r="N35" s="3" t="s">
        <v>34</v>
      </c>
      <c r="O35" s="14">
        <f>1/R32</f>
        <v>0.2</v>
      </c>
      <c r="P35" s="14">
        <f>1/R33</f>
        <v>0.25</v>
      </c>
      <c r="Q35" s="14">
        <f>1/R34</f>
        <v>0.5</v>
      </c>
      <c r="R35" s="13">
        <v>1</v>
      </c>
      <c r="S35" s="2"/>
      <c r="T35" s="3" t="s">
        <v>34</v>
      </c>
      <c r="U35" s="14">
        <f>1/X32</f>
        <v>0.25</v>
      </c>
      <c r="V35" s="14">
        <f>1/X33</f>
        <v>0.16666666666666666</v>
      </c>
      <c r="W35" s="14">
        <f>1/X34</f>
        <v>0.5</v>
      </c>
      <c r="X35" s="13">
        <v>1</v>
      </c>
      <c r="Y35" s="2"/>
      <c r="Z35"/>
      <c r="AA35"/>
      <c r="AB35"/>
      <c r="AC35"/>
      <c r="AD35"/>
      <c r="AE35"/>
      <c r="AF35"/>
      <c r="AG35"/>
    </row>
    <row r="36" spans="1:33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33" ht="13.5" customHeight="1" x14ac:dyDescent="0.2">
      <c r="A37" s="2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2"/>
    </row>
    <row r="38" spans="1:33" ht="13.5" customHeight="1" x14ac:dyDescent="0.2">
      <c r="A38" s="2"/>
      <c r="B38" s="17" t="s">
        <v>22</v>
      </c>
      <c r="C38" s="17"/>
      <c r="E38"/>
      <c r="F38"/>
      <c r="G38"/>
      <c r="H38" s="17" t="s">
        <v>22</v>
      </c>
      <c r="I38" s="17"/>
      <c r="K38"/>
      <c r="L38"/>
      <c r="M38" s="2"/>
      <c r="N38" s="17" t="s">
        <v>2</v>
      </c>
      <c r="O38" s="17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33" ht="13.5" customHeight="1" x14ac:dyDescent="0.2">
      <c r="A39" s="2"/>
      <c r="B39" s="3" t="s">
        <v>20</v>
      </c>
      <c r="C39" s="4" t="s">
        <v>23</v>
      </c>
      <c r="E39"/>
      <c r="F39"/>
      <c r="G39"/>
      <c r="H39" s="3" t="s">
        <v>20</v>
      </c>
      <c r="I39" s="4" t="s">
        <v>23</v>
      </c>
      <c r="K39"/>
      <c r="L39"/>
      <c r="M39" s="2"/>
      <c r="N39" s="3" t="s">
        <v>21</v>
      </c>
      <c r="O39" s="4" t="s">
        <v>23</v>
      </c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33" ht="13.5" customHeight="1" x14ac:dyDescent="0.2">
      <c r="A40" s="2"/>
      <c r="B40" s="4" t="s">
        <v>25</v>
      </c>
      <c r="C40" s="14">
        <f>(U4*V4*W4*X4)^(1/4)</f>
        <v>2.1558657401904249</v>
      </c>
      <c r="E40"/>
      <c r="F40"/>
      <c r="G40"/>
      <c r="H40" s="4" t="s">
        <v>25</v>
      </c>
      <c r="I40" s="14">
        <f>C40/SUM(C$40:C$43)</f>
        <v>0.423518749475294</v>
      </c>
      <c r="K40"/>
      <c r="L40"/>
      <c r="M40" s="2"/>
      <c r="N40" s="4" t="s">
        <v>31</v>
      </c>
      <c r="O40" s="14">
        <f>I$40*I47+I$41*J47+I$42*K47+I$43*L47</f>
        <v>0.43490516453362577</v>
      </c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33" ht="13.5" customHeight="1" x14ac:dyDescent="0.2">
      <c r="A41" s="2"/>
      <c r="B41" s="4" t="s">
        <v>26</v>
      </c>
      <c r="C41" s="14">
        <f>(U5*V5*W5*X5)^(1/4)</f>
        <v>1.7836429258743063</v>
      </c>
      <c r="E41"/>
      <c r="F41"/>
      <c r="G41"/>
      <c r="H41" s="4" t="s">
        <v>26</v>
      </c>
      <c r="I41" s="14">
        <f>C41/SUM(C$40:C$43)</f>
        <v>0.3503957632398837</v>
      </c>
      <c r="K41"/>
      <c r="L41"/>
      <c r="M41" s="2"/>
      <c r="N41" s="4" t="s">
        <v>32</v>
      </c>
      <c r="O41" s="14">
        <f>I$40*I48+I$41*J48+I$42*K48+I$43*L48</f>
        <v>0.24628498809148897</v>
      </c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33" ht="13.5" customHeight="1" x14ac:dyDescent="0.2">
      <c r="A42" s="2"/>
      <c r="B42" s="4" t="s">
        <v>27</v>
      </c>
      <c r="C42" s="14">
        <f>(U6*V6*W6*X6)^(1/4)</f>
        <v>0.84200070111727487</v>
      </c>
      <c r="E42"/>
      <c r="F42"/>
      <c r="G42"/>
      <c r="H42" s="4" t="s">
        <v>27</v>
      </c>
      <c r="I42" s="14">
        <f>C42/SUM(C$40:C$43)</f>
        <v>0.1654106178073087</v>
      </c>
      <c r="K42"/>
      <c r="L42"/>
      <c r="M42" s="2"/>
      <c r="N42" s="3" t="s">
        <v>33</v>
      </c>
      <c r="O42" s="14">
        <f>I$40*I49+I$41*J49+I$42*K49+I$43*L49</f>
        <v>0.31880984737488521</v>
      </c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33" ht="13.5" customHeight="1" x14ac:dyDescent="0.2">
      <c r="A43" s="2"/>
      <c r="B43" s="3" t="s">
        <v>28</v>
      </c>
      <c r="C43" s="14">
        <f>(U7*V7*W7*X7)^(1/4)</f>
        <v>0.30885733526356629</v>
      </c>
      <c r="E43"/>
      <c r="F43"/>
      <c r="G43"/>
      <c r="H43" s="3" t="s">
        <v>28</v>
      </c>
      <c r="I43" s="14">
        <f>C43/SUM(C$40:C$43)</f>
        <v>6.0674869477513577E-2</v>
      </c>
      <c r="M43" s="2"/>
      <c r="N43" s="3" t="s">
        <v>33</v>
      </c>
      <c r="O43" s="14">
        <f>I$40*I50+I$41*J50+I$42*K50+I$43*L50</f>
        <v>6.6895637240805689E-2</v>
      </c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33" ht="13.5" customHeight="1" x14ac:dyDescent="0.2">
      <c r="A44" s="2"/>
      <c r="B44" s="2"/>
      <c r="C44" s="2"/>
      <c r="E44"/>
      <c r="F44"/>
      <c r="G44"/>
      <c r="H44" s="2"/>
      <c r="I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33" ht="13.5" customHeight="1" x14ac:dyDescent="0.2">
      <c r="A45" s="2"/>
      <c r="B45" s="17" t="s">
        <v>24</v>
      </c>
      <c r="C45" s="17"/>
      <c r="E45"/>
      <c r="F45"/>
      <c r="G45"/>
      <c r="H45" s="17" t="s">
        <v>24</v>
      </c>
      <c r="I45" s="1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33" ht="13.5" customHeight="1" x14ac:dyDescent="0.2">
      <c r="A46" s="2"/>
      <c r="B46" s="3" t="s">
        <v>21</v>
      </c>
      <c r="C46" s="4" t="s">
        <v>25</v>
      </c>
      <c r="D46" s="4" t="s">
        <v>26</v>
      </c>
      <c r="E46" s="4" t="s">
        <v>27</v>
      </c>
      <c r="F46" s="4" t="s">
        <v>28</v>
      </c>
      <c r="G46"/>
      <c r="H46" s="3" t="s">
        <v>21</v>
      </c>
      <c r="I46" s="4" t="s">
        <v>25</v>
      </c>
      <c r="J46" s="4" t="s">
        <v>26</v>
      </c>
      <c r="K46" s="4" t="s">
        <v>27</v>
      </c>
      <c r="L46" s="4" t="s">
        <v>28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3" ht="13.5" customHeight="1" x14ac:dyDescent="0.2">
      <c r="A47" s="2"/>
      <c r="B47" s="4" t="s">
        <v>31</v>
      </c>
      <c r="C47" s="14">
        <f>(U11*V11*W11)^(1/3)</f>
        <v>2.8638885378413739</v>
      </c>
      <c r="D47" s="14">
        <f>(U18*V18*W18)^(1/3)</f>
        <v>0.57568106529066709</v>
      </c>
      <c r="E47" s="14">
        <f>(U25*V25*W25)^(1/3)</f>
        <v>1.5264770502686476</v>
      </c>
      <c r="F47" s="14">
        <f>(U32*V32*W32)^(1/3)</f>
        <v>0.33186644156002865</v>
      </c>
      <c r="G47"/>
      <c r="H47" s="4" t="s">
        <v>31</v>
      </c>
      <c r="I47" s="14">
        <f t="shared" ref="I47:L50" si="5">C47/SUM(C$47:C$49)</f>
        <v>0.70183386499189637</v>
      </c>
      <c r="J47" s="14">
        <f t="shared" si="5"/>
        <v>0.16832734200496022</v>
      </c>
      <c r="K47" s="14">
        <f t="shared" si="5"/>
        <v>0.44543211582055481</v>
      </c>
      <c r="L47" s="14">
        <f t="shared" si="5"/>
        <v>8.2488430397641907E-2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33" ht="13.5" customHeight="1" x14ac:dyDescent="0.2">
      <c r="A48" s="2"/>
      <c r="B48" s="4" t="s">
        <v>32</v>
      </c>
      <c r="C48" s="14">
        <f>(U12*V12*W12)^(1/3)</f>
        <v>0.4637481211419679</v>
      </c>
      <c r="D48" s="14">
        <f>(U19*V19*W19)^(1/3)</f>
        <v>0.88786290458849637</v>
      </c>
      <c r="E48" s="14">
        <f>(U26*V26*W26)^(1/3)</f>
        <v>1.4480892742853726</v>
      </c>
      <c r="F48" s="14">
        <f>(U33*V33*W33)^(1/3)</f>
        <v>2.4727195318369111</v>
      </c>
      <c r="G48"/>
      <c r="H48" s="4" t="s">
        <v>32</v>
      </c>
      <c r="I48" s="14">
        <f t="shared" si="5"/>
        <v>0.11364762697403029</v>
      </c>
      <c r="J48" s="14">
        <f t="shared" si="5"/>
        <v>0.2596083349010716</v>
      </c>
      <c r="K48" s="14">
        <f t="shared" si="5"/>
        <v>0.42255824889634991</v>
      </c>
      <c r="L48" s="14">
        <f t="shared" si="5"/>
        <v>0.61461698879826054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5" customHeight="1" x14ac:dyDescent="0.2">
      <c r="A49" s="2"/>
      <c r="B49" s="3" t="s">
        <v>33</v>
      </c>
      <c r="C49" s="14">
        <f>(U13*V13*W13)^(1/3)</f>
        <v>0.75294235080046401</v>
      </c>
      <c r="D49" s="14">
        <f>(U20*V20*W20)^(1/3)</f>
        <v>1.9564652718381039</v>
      </c>
      <c r="E49" s="14">
        <f>(U27*V27*W27)^(1/3)</f>
        <v>0.45239144533340869</v>
      </c>
      <c r="F49" s="14">
        <f>(U34*V34*W34)^(1/3)</f>
        <v>1.2186017628739607</v>
      </c>
      <c r="G49"/>
      <c r="H49" s="3" t="s">
        <v>33</v>
      </c>
      <c r="I49" s="14">
        <f t="shared" si="5"/>
        <v>0.1845185080340733</v>
      </c>
      <c r="J49" s="14">
        <f t="shared" si="5"/>
        <v>0.57206432309396815</v>
      </c>
      <c r="K49" s="14">
        <f t="shared" si="5"/>
        <v>0.13200963528309517</v>
      </c>
      <c r="L49" s="14">
        <f t="shared" si="5"/>
        <v>0.30289458080409759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5" customHeight="1" x14ac:dyDescent="0.2">
      <c r="A50" s="2"/>
      <c r="B50" s="3" t="s">
        <v>34</v>
      </c>
      <c r="C50" s="14">
        <f>(U14*V14*W14)^(1/3)</f>
        <v>0.30285343213868998</v>
      </c>
      <c r="D50" s="14">
        <f>(U21*V21*W21)^(1/3)</f>
        <v>0.20274006651911336</v>
      </c>
      <c r="E50" s="14">
        <f>(U28*V28*W28)^(1/3)</f>
        <v>0.21839511618407476</v>
      </c>
      <c r="F50" s="14">
        <f>(U35*V35*W35)^(1/3)</f>
        <v>0.27516060407455223</v>
      </c>
      <c r="G50" s="2"/>
      <c r="H50" s="3" t="s">
        <v>34</v>
      </c>
      <c r="I50" s="14">
        <f t="shared" si="5"/>
        <v>7.4218249766161384E-2</v>
      </c>
      <c r="J50" s="14">
        <f t="shared" si="5"/>
        <v>5.928056101313714E-2</v>
      </c>
      <c r="K50" s="14">
        <f t="shared" si="5"/>
        <v>6.3728569433538343E-2</v>
      </c>
      <c r="L50" s="14">
        <f t="shared" si="5"/>
        <v>6.8393677380215692E-2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5" customHeight="1" x14ac:dyDescent="0.2"/>
    <row r="179" spans="1:25" ht="13.5" customHeight="1" x14ac:dyDescent="0.2"/>
    <row r="180" spans="1:25" ht="13.5" customHeight="1" x14ac:dyDescent="0.2"/>
    <row r="181" spans="1:25" ht="13.5" customHeight="1" x14ac:dyDescent="0.2"/>
    <row r="182" spans="1:25" ht="13.5" customHeight="1" x14ac:dyDescent="0.2"/>
    <row r="183" spans="1:25" ht="13.5" customHeight="1" x14ac:dyDescent="0.2"/>
    <row r="184" spans="1:25" ht="13.5" customHeight="1" x14ac:dyDescent="0.2"/>
    <row r="185" spans="1:25" ht="13.5" customHeight="1" x14ac:dyDescent="0.2"/>
    <row r="186" spans="1:25" ht="13.5" customHeight="1" x14ac:dyDescent="0.2"/>
    <row r="187" spans="1:25" ht="13.5" customHeight="1" x14ac:dyDescent="0.2"/>
    <row r="188" spans="1:25" ht="13.5" customHeight="1" x14ac:dyDescent="0.2"/>
    <row r="189" spans="1:25" ht="13.5" customHeight="1" x14ac:dyDescent="0.2"/>
    <row r="190" spans="1:25" ht="13.5" customHeight="1" x14ac:dyDescent="0.2"/>
    <row r="191" spans="1:25" ht="13.5" customHeight="1" x14ac:dyDescent="0.2"/>
    <row r="192" spans="1:25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</sheetData>
  <sheetProtection selectLockedCells="1" selectUnlockedCells="1"/>
  <mergeCells count="25">
    <mergeCell ref="B45:C45"/>
    <mergeCell ref="H45:I45"/>
    <mergeCell ref="B30:C30"/>
    <mergeCell ref="H30:I30"/>
    <mergeCell ref="N30:O30"/>
    <mergeCell ref="T30:U30"/>
    <mergeCell ref="B38:C38"/>
    <mergeCell ref="H38:I38"/>
    <mergeCell ref="N38:O38"/>
    <mergeCell ref="B16:C16"/>
    <mergeCell ref="H16:I16"/>
    <mergeCell ref="N16:O16"/>
    <mergeCell ref="T16:U16"/>
    <mergeCell ref="B23:C23"/>
    <mergeCell ref="H23:I23"/>
    <mergeCell ref="N23:O23"/>
    <mergeCell ref="T23:U23"/>
    <mergeCell ref="B2:C2"/>
    <mergeCell ref="H2:I2"/>
    <mergeCell ref="N2:O2"/>
    <mergeCell ref="T2:U2"/>
    <mergeCell ref="B9:C9"/>
    <mergeCell ref="H9:I9"/>
    <mergeCell ref="N9:O9"/>
    <mergeCell ref="T9:U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 1</vt:lpstr>
      <vt:lpstr>Ej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Fasgort</cp:lastModifiedBy>
  <dcterms:created xsi:type="dcterms:W3CDTF">2017-03-28T01:19:32Z</dcterms:created>
  <dcterms:modified xsi:type="dcterms:W3CDTF">2017-03-28T01:59:06Z</dcterms:modified>
</cp:coreProperties>
</file>