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zorn\Box Sync\SHRP C-10\7-Test Case Development\RLvsTBHPexample\"/>
    </mc:Choice>
  </mc:AlternateContent>
  <bookViews>
    <workbookView xWindow="0" yWindow="0" windowWidth="18600" windowHeight="9855"/>
  </bookViews>
  <sheets>
    <sheet name="RL example" sheetId="1" r:id="rId1"/>
  </sheets>
  <definedNames>
    <definedName name="Preferred_arrival_time">'RL example'!$I$10</definedName>
    <definedName name="Z">'RL example'!$I$49:$I$55</definedName>
    <definedName name="βveh">'RL example'!$I$8</definedName>
    <definedName name="βwait">'RL example'!$I$9</definedName>
    <definedName name="θ">'RL example'!$I$7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22" i="1" s="1"/>
  <c r="D40" i="1" s="1"/>
  <c r="E13" i="1"/>
  <c r="E22" i="1" s="1"/>
  <c r="E40" i="1" s="1"/>
  <c r="F15" i="1"/>
  <c r="F24" i="1" s="1"/>
  <c r="G15" i="1"/>
  <c r="G24" i="1" s="1"/>
  <c r="H17" i="1"/>
  <c r="H26" i="1" s="1"/>
  <c r="I18" i="1"/>
  <c r="I27" i="1" s="1"/>
  <c r="I16" i="1"/>
  <c r="I25" i="1" s="1"/>
  <c r="I14" i="1"/>
  <c r="I28" i="1"/>
  <c r="I46" i="1" s="1"/>
  <c r="H28" i="1"/>
  <c r="H46" i="1" s="1"/>
  <c r="G28" i="1"/>
  <c r="G46" i="1" s="1"/>
  <c r="F28" i="1"/>
  <c r="F46" i="1" s="1"/>
  <c r="E28" i="1"/>
  <c r="E46" i="1" s="1"/>
  <c r="D28" i="1"/>
  <c r="D46" i="1" s="1"/>
  <c r="C28" i="1"/>
  <c r="C46" i="1" s="1"/>
  <c r="H27" i="1"/>
  <c r="H45" i="1" s="1"/>
  <c r="G27" i="1"/>
  <c r="G45" i="1" s="1"/>
  <c r="F27" i="1"/>
  <c r="F45" i="1" s="1"/>
  <c r="E27" i="1"/>
  <c r="E45" i="1" s="1"/>
  <c r="D27" i="1"/>
  <c r="D45" i="1" s="1"/>
  <c r="C27" i="1"/>
  <c r="C45" i="1" s="1"/>
  <c r="I26" i="1"/>
  <c r="I44" i="1" s="1"/>
  <c r="G26" i="1"/>
  <c r="G44" i="1" s="1"/>
  <c r="F26" i="1"/>
  <c r="F44" i="1" s="1"/>
  <c r="E26" i="1"/>
  <c r="E44" i="1" s="1"/>
  <c r="D26" i="1"/>
  <c r="D44" i="1" s="1"/>
  <c r="C26" i="1"/>
  <c r="C44" i="1" s="1"/>
  <c r="H25" i="1"/>
  <c r="H43" i="1" s="1"/>
  <c r="G25" i="1"/>
  <c r="G43" i="1" s="1"/>
  <c r="F25" i="1"/>
  <c r="F43" i="1" s="1"/>
  <c r="E25" i="1"/>
  <c r="E43" i="1" s="1"/>
  <c r="D25" i="1"/>
  <c r="D43" i="1" s="1"/>
  <c r="C25" i="1"/>
  <c r="C43" i="1" s="1"/>
  <c r="I24" i="1"/>
  <c r="I42" i="1" s="1"/>
  <c r="H24" i="1"/>
  <c r="H42" i="1" s="1"/>
  <c r="E24" i="1"/>
  <c r="E42" i="1" s="1"/>
  <c r="D24" i="1"/>
  <c r="D42" i="1" s="1"/>
  <c r="C24" i="1"/>
  <c r="C42" i="1" s="1"/>
  <c r="H23" i="1"/>
  <c r="H41" i="1" s="1"/>
  <c r="G23" i="1"/>
  <c r="G41" i="1" s="1"/>
  <c r="F23" i="1"/>
  <c r="F41" i="1" s="1"/>
  <c r="E23" i="1"/>
  <c r="E41" i="1" s="1"/>
  <c r="D23" i="1"/>
  <c r="D41" i="1" s="1"/>
  <c r="C23" i="1"/>
  <c r="C41" i="1" s="1"/>
  <c r="I22" i="1"/>
  <c r="I40" i="1" s="1"/>
  <c r="H22" i="1"/>
  <c r="H40" i="1" s="1"/>
  <c r="G22" i="1"/>
  <c r="G40" i="1" s="1"/>
  <c r="F22" i="1"/>
  <c r="F40" i="1" s="1"/>
  <c r="C22" i="1"/>
  <c r="C40" i="1" s="1"/>
  <c r="I43" i="1" l="1"/>
  <c r="I23" i="1"/>
  <c r="I41" i="1" s="1"/>
  <c r="F42" i="1"/>
  <c r="G42" i="1"/>
  <c r="H44" i="1"/>
  <c r="I45" i="1"/>
  <c r="C49" i="1" l="1" a="1"/>
  <c r="H49" i="1" s="1"/>
  <c r="I52" i="1" l="1"/>
  <c r="C53" i="1"/>
  <c r="F55" i="1"/>
  <c r="F52" i="1"/>
  <c r="D50" i="1"/>
  <c r="E54" i="1"/>
  <c r="C55" i="1"/>
  <c r="I53" i="1"/>
  <c r="C54" i="1"/>
  <c r="G50" i="1"/>
  <c r="D53" i="1"/>
  <c r="D49" i="1"/>
  <c r="F54" i="1"/>
  <c r="D55" i="1"/>
  <c r="E49" i="1"/>
  <c r="F50" i="1"/>
  <c r="G49" i="1"/>
  <c r="D51" i="1"/>
  <c r="I54" i="1"/>
  <c r="G53" i="1"/>
  <c r="G55" i="1"/>
  <c r="D52" i="1"/>
  <c r="I51" i="1"/>
  <c r="H51" i="1"/>
  <c r="E51" i="1"/>
  <c r="G51" i="1"/>
  <c r="H53" i="1"/>
  <c r="C52" i="1"/>
  <c r="D54" i="1"/>
  <c r="H55" i="1"/>
  <c r="H52" i="1"/>
  <c r="F53" i="1"/>
  <c r="G54" i="1"/>
  <c r="E55" i="1"/>
  <c r="F51" i="1"/>
  <c r="H50" i="1"/>
  <c r="I55" i="1"/>
  <c r="G52" i="1"/>
  <c r="I49" i="1"/>
  <c r="H54" i="1"/>
  <c r="E53" i="1"/>
  <c r="C49" i="1"/>
  <c r="E50" i="1"/>
  <c r="I50" i="1"/>
  <c r="F49" i="1"/>
  <c r="C51" i="1"/>
  <c r="E52" i="1"/>
  <c r="C50" i="1"/>
  <c r="J63" i="1" l="1"/>
  <c r="F63" i="1" s="1"/>
  <c r="J58" i="1"/>
  <c r="C58" i="1" s="1"/>
  <c r="J60" i="1"/>
  <c r="D60" i="1" s="1"/>
  <c r="J61" i="1"/>
  <c r="G61" i="1" s="1"/>
  <c r="J62" i="1"/>
  <c r="F62" i="1" s="1"/>
  <c r="J59" i="1"/>
  <c r="D59" i="1" s="1"/>
  <c r="E58" i="1"/>
  <c r="C62" i="1" l="1"/>
  <c r="F58" i="1"/>
  <c r="C59" i="1"/>
  <c r="E62" i="1"/>
  <c r="E59" i="1"/>
  <c r="C60" i="1"/>
  <c r="H61" i="1"/>
  <c r="G59" i="1"/>
  <c r="F59" i="1"/>
  <c r="E61" i="1"/>
  <c r="G60" i="1"/>
  <c r="F61" i="1"/>
  <c r="F60" i="1"/>
  <c r="H58" i="1"/>
  <c r="E60" i="1"/>
  <c r="G58" i="1"/>
  <c r="E63" i="1"/>
  <c r="G62" i="1"/>
  <c r="C61" i="1"/>
  <c r="C63" i="1"/>
  <c r="D58" i="1"/>
  <c r="D61" i="1"/>
  <c r="G63" i="1"/>
  <c r="D63" i="1"/>
  <c r="H63" i="1"/>
  <c r="H60" i="1"/>
  <c r="H62" i="1"/>
  <c r="H59" i="1"/>
  <c r="D62" i="1"/>
  <c r="C66" i="1" l="1" a="1"/>
  <c r="F68" i="1" s="1"/>
  <c r="F76" i="1" s="1"/>
  <c r="F71" i="1" l="1"/>
  <c r="F79" i="1" s="1"/>
  <c r="E71" i="1"/>
  <c r="E79" i="1" s="1"/>
  <c r="C68" i="1"/>
  <c r="C76" i="1" s="1"/>
  <c r="H67" i="1"/>
  <c r="H75" i="1" s="1"/>
  <c r="G67" i="1"/>
  <c r="G75" i="1" s="1"/>
  <c r="F67" i="1"/>
  <c r="F75" i="1" s="1"/>
  <c r="E68" i="1"/>
  <c r="E76" i="1" s="1"/>
  <c r="C69" i="1"/>
  <c r="C77" i="1" s="1"/>
  <c r="D66" i="1"/>
  <c r="D74" i="1" s="1"/>
  <c r="G68" i="1"/>
  <c r="G76" i="1" s="1"/>
  <c r="C70" i="1"/>
  <c r="C78" i="1" s="1"/>
  <c r="E67" i="1"/>
  <c r="E75" i="1" s="1"/>
  <c r="H66" i="1"/>
  <c r="H74" i="1" s="1"/>
  <c r="G66" i="1"/>
  <c r="G74" i="1" s="1"/>
  <c r="F69" i="1"/>
  <c r="F77" i="1" s="1"/>
  <c r="C71" i="1"/>
  <c r="C79" i="1" s="1"/>
  <c r="E66" i="1"/>
  <c r="E74" i="1" s="1"/>
  <c r="F66" i="1"/>
  <c r="F74" i="1" s="1"/>
  <c r="D71" i="1"/>
  <c r="D79" i="1" s="1"/>
  <c r="G70" i="1"/>
  <c r="G78" i="1" s="1"/>
  <c r="F70" i="1"/>
  <c r="F78" i="1" s="1"/>
  <c r="E70" i="1"/>
  <c r="E78" i="1" s="1"/>
  <c r="C66" i="1"/>
  <c r="C74" i="1" s="1"/>
  <c r="D70" i="1"/>
  <c r="D78" i="1" s="1"/>
  <c r="D67" i="1"/>
  <c r="D75" i="1" s="1"/>
  <c r="G69" i="1"/>
  <c r="G77" i="1" s="1"/>
  <c r="H69" i="1"/>
  <c r="H77" i="1" s="1"/>
  <c r="C67" i="1"/>
  <c r="C75" i="1" s="1"/>
  <c r="D69" i="1"/>
  <c r="D77" i="1" s="1"/>
  <c r="E69" i="1"/>
  <c r="E77" i="1" s="1"/>
  <c r="H71" i="1"/>
  <c r="H79" i="1" s="1"/>
  <c r="H68" i="1"/>
  <c r="H76" i="1" s="1"/>
  <c r="H70" i="1"/>
  <c r="H78" i="1" s="1"/>
  <c r="D68" i="1"/>
  <c r="D76" i="1" s="1"/>
  <c r="G71" i="1"/>
  <c r="G79" i="1" s="1"/>
  <c r="C82" i="1" l="1" a="1"/>
  <c r="C82" i="1" l="1"/>
  <c r="G84" i="1"/>
  <c r="E87" i="1"/>
  <c r="D85" i="1"/>
  <c r="G82" i="1"/>
  <c r="H85" i="1"/>
  <c r="C86" i="1"/>
  <c r="G83" i="1"/>
  <c r="G86" i="1"/>
  <c r="H86" i="1"/>
  <c r="F84" i="1"/>
  <c r="D82" i="1"/>
  <c r="H84" i="1"/>
  <c r="F87" i="1"/>
  <c r="H87" i="1"/>
  <c r="H82" i="1"/>
  <c r="G85" i="1"/>
  <c r="D83" i="1"/>
  <c r="F83" i="1"/>
  <c r="C87" i="1"/>
  <c r="E82" i="1"/>
  <c r="C85" i="1"/>
  <c r="G87" i="1"/>
  <c r="F82" i="1"/>
  <c r="E85" i="1"/>
  <c r="F85" i="1"/>
  <c r="C83" i="1"/>
  <c r="E83" i="1"/>
  <c r="D86" i="1"/>
  <c r="E86" i="1"/>
  <c r="C84" i="1"/>
  <c r="E84" i="1"/>
  <c r="D87" i="1"/>
  <c r="H83" i="1"/>
  <c r="F86" i="1"/>
  <c r="D84" i="1"/>
  <c r="K82" i="1" l="1" a="1"/>
  <c r="K82" i="1" l="1"/>
  <c r="K83" i="1"/>
  <c r="K86" i="1"/>
  <c r="K84" i="1"/>
  <c r="K85" i="1"/>
  <c r="K87" i="1"/>
</calcChain>
</file>

<file path=xl/sharedStrings.xml><?xml version="1.0" encoding="utf-8"?>
<sst xmlns="http://schemas.openxmlformats.org/spreadsheetml/2006/main" count="149" uniqueCount="38">
  <si>
    <t>Route</t>
  </si>
  <si>
    <t>Trip</t>
  </si>
  <si>
    <t>Schedule</t>
  </si>
  <si>
    <t xml:space="preserve">θ </t>
  </si>
  <si>
    <r>
      <t>β</t>
    </r>
    <r>
      <rPr>
        <vertAlign val="subscript"/>
        <sz val="11"/>
        <color theme="1"/>
        <rFont val="Calibri"/>
        <family val="2"/>
        <scheme val="minor"/>
      </rPr>
      <t>veh</t>
    </r>
  </si>
  <si>
    <r>
      <t>β</t>
    </r>
    <r>
      <rPr>
        <vertAlign val="subscript"/>
        <sz val="11"/>
        <color theme="1"/>
        <rFont val="Calibri"/>
        <family val="2"/>
        <scheme val="minor"/>
      </rPr>
      <t>wait</t>
    </r>
  </si>
  <si>
    <t>A = { r1, b1, b2, g1, p1 }</t>
  </si>
  <si>
    <t>M</t>
  </si>
  <si>
    <t>r1</t>
  </si>
  <si>
    <t>b1</t>
  </si>
  <si>
    <t>b2</t>
  </si>
  <si>
    <t>g1</t>
  </si>
  <si>
    <t>p1</t>
  </si>
  <si>
    <t>d</t>
  </si>
  <si>
    <t>Preferred arrival time</t>
  </si>
  <si>
    <t xml:space="preserve"> </t>
  </si>
  <si>
    <t>I</t>
  </si>
  <si>
    <t>I-M</t>
  </si>
  <si>
    <r>
      <t>(I-M)</t>
    </r>
    <r>
      <rPr>
        <b/>
        <i/>
        <vertAlign val="superscript"/>
        <sz val="11"/>
        <color theme="1"/>
        <rFont val="Calibri"/>
        <family val="2"/>
        <scheme val="minor"/>
      </rPr>
      <t>-1</t>
    </r>
  </si>
  <si>
    <t>v(a|k)</t>
  </si>
  <si>
    <t>exp((1/θ)*v(a|k))</t>
  </si>
  <si>
    <t>o</t>
  </si>
  <si>
    <t>P</t>
  </si>
  <si>
    <r>
      <t>M</t>
    </r>
    <r>
      <rPr>
        <b/>
        <i/>
        <vertAlign val="subscript"/>
        <sz val="11"/>
        <color theme="1"/>
        <rFont val="Calibri"/>
        <family val="2"/>
        <scheme val="minor"/>
      </rPr>
      <t>k</t>
    </r>
    <r>
      <rPr>
        <b/>
        <i/>
        <sz val="11"/>
        <color theme="1"/>
        <rFont val="Calibri"/>
        <family val="2"/>
        <scheme val="minor"/>
      </rPr>
      <t xml:space="preserve"> Z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</si>
  <si>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k</t>
    </r>
    <r>
      <rPr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</rPr>
      <t>○</t>
    </r>
    <r>
      <rPr>
        <i/>
        <sz val="11"/>
        <color theme="1"/>
        <rFont val="Calibri"/>
        <family val="2"/>
        <scheme val="minor"/>
      </rPr>
      <t xml:space="preserve"> Z</t>
    </r>
    <r>
      <rPr>
        <i/>
        <vertAlign val="superscript"/>
        <sz val="11"/>
        <color theme="1"/>
        <rFont val="Calibri"/>
        <family val="2"/>
        <scheme val="minor"/>
      </rPr>
      <t>t</t>
    </r>
    <r>
      <rPr>
        <i/>
        <sz val="11"/>
        <color theme="1"/>
        <rFont val="Calibri"/>
        <family val="2"/>
        <scheme val="minor"/>
      </rPr>
      <t>/(M</t>
    </r>
    <r>
      <rPr>
        <i/>
        <vertAlign val="subscript"/>
        <sz val="11"/>
        <color theme="1"/>
        <rFont val="Calibri"/>
        <family val="2"/>
        <scheme val="minor"/>
      </rPr>
      <t>k</t>
    </r>
    <r>
      <rPr>
        <i/>
        <sz val="11"/>
        <color theme="1"/>
        <rFont val="Calibri"/>
        <family val="2"/>
        <scheme val="minor"/>
      </rPr>
      <t xml:space="preserve"> Z)</t>
    </r>
  </si>
  <si>
    <r>
      <t>P</t>
    </r>
    <r>
      <rPr>
        <b/>
        <i/>
        <vertAlign val="superscript"/>
        <sz val="11"/>
        <color theme="1"/>
        <rFont val="Calibri"/>
        <family val="2"/>
        <scheme val="minor"/>
      </rPr>
      <t>T</t>
    </r>
  </si>
  <si>
    <r>
      <t>I-P</t>
    </r>
    <r>
      <rPr>
        <b/>
        <i/>
        <vertAlign val="superscript"/>
        <sz val="11"/>
        <color theme="1"/>
        <rFont val="Calibri"/>
        <family val="2"/>
        <scheme val="minor"/>
      </rPr>
      <t>T</t>
    </r>
  </si>
  <si>
    <r>
      <t>(I-P</t>
    </r>
    <r>
      <rPr>
        <b/>
        <i/>
        <vertAlign val="superscript"/>
        <sz val="11"/>
        <color theme="1"/>
        <rFont val="Calibri"/>
        <family val="2"/>
        <scheme val="minor"/>
      </rPr>
      <t>T</t>
    </r>
    <r>
      <rPr>
        <b/>
        <i/>
        <sz val="11"/>
        <color theme="1"/>
        <rFont val="Calibri"/>
        <family val="2"/>
        <scheme val="minor"/>
      </rPr>
      <t>)</t>
    </r>
    <r>
      <rPr>
        <b/>
        <i/>
        <vertAlign val="superscript"/>
        <sz val="11"/>
        <color theme="1"/>
        <rFont val="Calibri"/>
        <family val="2"/>
        <scheme val="minor"/>
      </rPr>
      <t>-1</t>
    </r>
  </si>
  <si>
    <t>G(a)</t>
  </si>
  <si>
    <t>F(a)</t>
  </si>
  <si>
    <t>red</t>
  </si>
  <si>
    <t>blue</t>
  </si>
  <si>
    <t>green</t>
  </si>
  <si>
    <t>purple</t>
  </si>
  <si>
    <t>blue_t</t>
  </si>
  <si>
    <t>red_t</t>
  </si>
  <si>
    <t>green_t</t>
  </si>
  <si>
    <t>purple_t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</si>
</sst>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8"/>
      <name val="Calibri"/>
      <family val="2"/>
      <scheme val="minor"/>
    </font>
    <font>
      <i/>
      <sz val="11"/>
      <color theme="9"/>
      <name val="Calibri"/>
      <family val="2"/>
      <scheme val="minor"/>
    </font>
    <font>
      <i/>
      <sz val="11"/>
      <color rgb="FF7030A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perscript"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vertAlign val="sub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8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2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164" fontId="4" fillId="0" borderId="1" xfId="0" applyNumberFormat="1" applyFont="1" applyBorder="1"/>
    <xf numFmtId="164" fontId="4" fillId="0" borderId="2" xfId="0" applyNumberFormat="1" applyFont="1" applyBorder="1"/>
    <xf numFmtId="164" fontId="4" fillId="0" borderId="3" xfId="0" applyNumberFormat="1" applyFont="1" applyBorder="1"/>
    <xf numFmtId="164" fontId="4" fillId="0" borderId="4" xfId="0" applyNumberFormat="1" applyFont="1" applyBorder="1"/>
    <xf numFmtId="164" fontId="4" fillId="0" borderId="0" xfId="0" applyNumberFormat="1" applyFont="1" applyBorder="1"/>
    <xf numFmtId="164" fontId="4" fillId="0" borderId="5" xfId="0" applyNumberFormat="1" applyFont="1" applyBorder="1"/>
    <xf numFmtId="164" fontId="4" fillId="0" borderId="6" xfId="0" applyNumberFormat="1" applyFont="1" applyBorder="1"/>
    <xf numFmtId="164" fontId="4" fillId="0" borderId="7" xfId="0" applyNumberFormat="1" applyFont="1" applyBorder="1"/>
    <xf numFmtId="164" fontId="4" fillId="0" borderId="8" xfId="0" applyNumberFormat="1" applyFont="1" applyBorder="1"/>
    <xf numFmtId="1" fontId="4" fillId="0" borderId="1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4" fontId="4" fillId="2" borderId="3" xfId="0" applyNumberFormat="1" applyFont="1" applyFill="1" applyBorder="1"/>
    <xf numFmtId="164" fontId="4" fillId="2" borderId="5" xfId="0" applyNumberFormat="1" applyFont="1" applyFill="1" applyBorder="1"/>
    <xf numFmtId="164" fontId="4" fillId="2" borderId="8" xfId="0" applyNumberFormat="1" applyFont="1" applyFill="1" applyBorder="1"/>
    <xf numFmtId="0" fontId="11" fillId="0" borderId="0" xfId="0" applyFont="1"/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64" fontId="12" fillId="0" borderId="0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164" fontId="12" fillId="0" borderId="5" xfId="0" applyNumberFormat="1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0" fillId="3" borderId="1" xfId="0" applyFill="1" applyBorder="1"/>
    <xf numFmtId="0" fontId="4" fillId="3" borderId="0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2" fontId="12" fillId="0" borderId="2" xfId="0" applyNumberFormat="1" applyFont="1" applyBorder="1" applyAlignment="1">
      <alignment horizontal="center"/>
    </xf>
    <xf numFmtId="164" fontId="12" fillId="0" borderId="2" xfId="0" applyNumberFormat="1" applyFont="1" applyBorder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center"/>
    </xf>
    <xf numFmtId="164" fontId="4" fillId="0" borderId="0" xfId="0" applyNumberFormat="1" applyFont="1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17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8" fillId="0" borderId="0" xfId="0" applyFont="1" applyAlignment="1">
      <alignment vertical="center"/>
    </xf>
    <xf numFmtId="0" fontId="4" fillId="0" borderId="0" xfId="0" applyFont="1"/>
    <xf numFmtId="0" fontId="19" fillId="0" borderId="2" xfId="0" applyFont="1" applyBorder="1" applyAlignment="1">
      <alignment vertical="center"/>
    </xf>
    <xf numFmtId="20" fontId="19" fillId="0" borderId="2" xfId="0" applyNumberFormat="1" applyFont="1" applyBorder="1" applyAlignment="1">
      <alignment vertical="center"/>
    </xf>
    <xf numFmtId="20" fontId="19" fillId="0" borderId="2" xfId="0" applyNumberFormat="1" applyFont="1" applyBorder="1"/>
    <xf numFmtId="0" fontId="20" fillId="0" borderId="0" xfId="0" applyFont="1" applyBorder="1" applyAlignment="1">
      <alignment vertical="center"/>
    </xf>
    <xf numFmtId="20" fontId="20" fillId="0" borderId="0" xfId="0" applyNumberFormat="1" applyFont="1" applyBorder="1" applyAlignment="1">
      <alignment vertical="center"/>
    </xf>
    <xf numFmtId="20" fontId="20" fillId="0" borderId="0" xfId="0" applyNumberFormat="1" applyFont="1" applyBorder="1"/>
    <xf numFmtId="0" fontId="21" fillId="0" borderId="0" xfId="0" applyFont="1" applyBorder="1" applyAlignment="1">
      <alignment vertical="center"/>
    </xf>
    <xf numFmtId="20" fontId="21" fillId="0" borderId="0" xfId="0" applyNumberFormat="1" applyFont="1" applyBorder="1" applyAlignment="1">
      <alignment vertical="center"/>
    </xf>
    <xf numFmtId="20" fontId="21" fillId="0" borderId="0" xfId="0" applyNumberFormat="1" applyFont="1" applyBorder="1"/>
    <xf numFmtId="0" fontId="22" fillId="0" borderId="7" xfId="0" applyFont="1" applyBorder="1" applyAlignment="1">
      <alignment vertical="center"/>
    </xf>
    <xf numFmtId="20" fontId="22" fillId="0" borderId="7" xfId="0" applyNumberFormat="1" applyFont="1" applyBorder="1" applyAlignment="1">
      <alignment vertical="center"/>
    </xf>
    <xf numFmtId="20" fontId="22" fillId="0" borderId="7" xfId="0" applyNumberFormat="1" applyFont="1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318655</xdr:colOff>
      <xdr:row>0</xdr:row>
      <xdr:rowOff>161925</xdr:rowOff>
    </xdr:from>
    <xdr:to>
      <xdr:col>6</xdr:col>
      <xdr:colOff>47625</xdr:colOff>
      <xdr:row>9</xdr:row>
      <xdr:rowOff>38099</xdr:rowOff>
    </xdr:to>
    <xdr:grpSp>
      <xdr:nvGrpSpPr>
        <xdr:cNvPr id="37" name="Group 36"/>
        <xdr:cNvGrpSpPr/>
      </xdr:nvGrpSpPr>
      <xdr:grpSpPr>
        <a:xfrm>
          <a:off x="318655" y="161925"/>
          <a:ext cx="2967470" cy="1666874"/>
          <a:chOff x="413905" y="152400"/>
          <a:chExt cx="2967470" cy="1666874"/>
        </a:xfrm>
      </xdr:grpSpPr>
      <xdr:cxnSp macro="">
        <xdr:nvCxnSpPr>
          <xdr:cNvPr id="28" name="Straight Connector 27"/>
          <xdr:cNvCxnSpPr/>
        </xdr:nvCxnSpPr>
        <xdr:spPr>
          <a:xfrm>
            <a:off x="2899930" y="962025"/>
            <a:ext cx="481445" cy="0"/>
          </a:xfrm>
          <a:prstGeom prst="line">
            <a:avLst/>
          </a:prstGeom>
          <a:ln w="3810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Freeform 10"/>
          <xdr:cNvSpPr/>
        </xdr:nvSpPr>
        <xdr:spPr>
          <a:xfrm>
            <a:off x="920666" y="396135"/>
            <a:ext cx="2004585" cy="411686"/>
          </a:xfrm>
          <a:custGeom>
            <a:avLst/>
            <a:gdLst>
              <a:gd name="connsiteX0" fmla="*/ 0 w 1733550"/>
              <a:gd name="connsiteY0" fmla="*/ 467453 h 467453"/>
              <a:gd name="connsiteX1" fmla="*/ 771525 w 1733550"/>
              <a:gd name="connsiteY1" fmla="*/ 29303 h 467453"/>
              <a:gd name="connsiteX2" fmla="*/ 1095375 w 1733550"/>
              <a:gd name="connsiteY2" fmla="*/ 86453 h 467453"/>
              <a:gd name="connsiteX3" fmla="*/ 1733550 w 1733550"/>
              <a:gd name="connsiteY3" fmla="*/ 457928 h 467453"/>
              <a:gd name="connsiteX0" fmla="*/ 0 w 1733550"/>
              <a:gd name="connsiteY0" fmla="*/ 398787 h 398787"/>
              <a:gd name="connsiteX1" fmla="*/ 514350 w 1733550"/>
              <a:gd name="connsiteY1" fmla="*/ 93987 h 398787"/>
              <a:gd name="connsiteX2" fmla="*/ 1095375 w 1733550"/>
              <a:gd name="connsiteY2" fmla="*/ 17787 h 398787"/>
              <a:gd name="connsiteX3" fmla="*/ 1733550 w 1733550"/>
              <a:gd name="connsiteY3" fmla="*/ 389262 h 398787"/>
              <a:gd name="connsiteX0" fmla="*/ 0 w 1733550"/>
              <a:gd name="connsiteY0" fmla="*/ 320236 h 320236"/>
              <a:gd name="connsiteX1" fmla="*/ 514350 w 1733550"/>
              <a:gd name="connsiteY1" fmla="*/ 15436 h 320236"/>
              <a:gd name="connsiteX2" fmla="*/ 1485900 w 1733550"/>
              <a:gd name="connsiteY2" fmla="*/ 72586 h 320236"/>
              <a:gd name="connsiteX3" fmla="*/ 1733550 w 1733550"/>
              <a:gd name="connsiteY3" fmla="*/ 310711 h 320236"/>
              <a:gd name="connsiteX0" fmla="*/ 0 w 1733550"/>
              <a:gd name="connsiteY0" fmla="*/ 337290 h 337290"/>
              <a:gd name="connsiteX1" fmla="*/ 514350 w 1733550"/>
              <a:gd name="connsiteY1" fmla="*/ 32490 h 337290"/>
              <a:gd name="connsiteX2" fmla="*/ 1381125 w 1733550"/>
              <a:gd name="connsiteY2" fmla="*/ 42015 h 337290"/>
              <a:gd name="connsiteX3" fmla="*/ 1733550 w 1733550"/>
              <a:gd name="connsiteY3" fmla="*/ 327765 h 3372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733550" h="337290">
                <a:moveTo>
                  <a:pt x="0" y="337290"/>
                </a:moveTo>
                <a:cubicBezTo>
                  <a:pt x="294481" y="149965"/>
                  <a:pt x="284163" y="81702"/>
                  <a:pt x="514350" y="32490"/>
                </a:cubicBezTo>
                <a:cubicBezTo>
                  <a:pt x="744537" y="-16722"/>
                  <a:pt x="1177925" y="-7197"/>
                  <a:pt x="1381125" y="42015"/>
                </a:cubicBezTo>
                <a:cubicBezTo>
                  <a:pt x="1584325" y="91227"/>
                  <a:pt x="1622425" y="261090"/>
                  <a:pt x="1733550" y="327765"/>
                </a:cubicBezTo>
              </a:path>
            </a:pathLst>
          </a:cu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Freeform 11"/>
          <xdr:cNvSpPr/>
        </xdr:nvSpPr>
        <xdr:spPr>
          <a:xfrm>
            <a:off x="942694" y="946995"/>
            <a:ext cx="1993533" cy="23923"/>
          </a:xfrm>
          <a:custGeom>
            <a:avLst/>
            <a:gdLst>
              <a:gd name="connsiteX0" fmla="*/ 0 w 1733550"/>
              <a:gd name="connsiteY0" fmla="*/ 467453 h 467453"/>
              <a:gd name="connsiteX1" fmla="*/ 771525 w 1733550"/>
              <a:gd name="connsiteY1" fmla="*/ 29303 h 467453"/>
              <a:gd name="connsiteX2" fmla="*/ 1095375 w 1733550"/>
              <a:gd name="connsiteY2" fmla="*/ 86453 h 467453"/>
              <a:gd name="connsiteX3" fmla="*/ 1733550 w 1733550"/>
              <a:gd name="connsiteY3" fmla="*/ 457928 h 467453"/>
              <a:gd name="connsiteX0" fmla="*/ 0 w 1733550"/>
              <a:gd name="connsiteY0" fmla="*/ 398787 h 398787"/>
              <a:gd name="connsiteX1" fmla="*/ 514350 w 1733550"/>
              <a:gd name="connsiteY1" fmla="*/ 93987 h 398787"/>
              <a:gd name="connsiteX2" fmla="*/ 1095375 w 1733550"/>
              <a:gd name="connsiteY2" fmla="*/ 17787 h 398787"/>
              <a:gd name="connsiteX3" fmla="*/ 1733550 w 1733550"/>
              <a:gd name="connsiteY3" fmla="*/ 389262 h 398787"/>
              <a:gd name="connsiteX0" fmla="*/ 0 w 1733550"/>
              <a:gd name="connsiteY0" fmla="*/ 320236 h 320236"/>
              <a:gd name="connsiteX1" fmla="*/ 514350 w 1733550"/>
              <a:gd name="connsiteY1" fmla="*/ 15436 h 320236"/>
              <a:gd name="connsiteX2" fmla="*/ 1485900 w 1733550"/>
              <a:gd name="connsiteY2" fmla="*/ 72586 h 320236"/>
              <a:gd name="connsiteX3" fmla="*/ 1733550 w 1733550"/>
              <a:gd name="connsiteY3" fmla="*/ 310711 h 320236"/>
              <a:gd name="connsiteX0" fmla="*/ 0 w 1733550"/>
              <a:gd name="connsiteY0" fmla="*/ 337290 h 337290"/>
              <a:gd name="connsiteX1" fmla="*/ 514350 w 1733550"/>
              <a:gd name="connsiteY1" fmla="*/ 32490 h 337290"/>
              <a:gd name="connsiteX2" fmla="*/ 1381125 w 1733550"/>
              <a:gd name="connsiteY2" fmla="*/ 42015 h 337290"/>
              <a:gd name="connsiteX3" fmla="*/ 1733550 w 1733550"/>
              <a:gd name="connsiteY3" fmla="*/ 327765 h 337290"/>
              <a:gd name="connsiteX0" fmla="*/ 0 w 1866900"/>
              <a:gd name="connsiteY0" fmla="*/ 296630 h 325205"/>
              <a:gd name="connsiteX1" fmla="*/ 647700 w 1866900"/>
              <a:gd name="connsiteY1" fmla="*/ 29930 h 325205"/>
              <a:gd name="connsiteX2" fmla="*/ 1514475 w 1866900"/>
              <a:gd name="connsiteY2" fmla="*/ 39455 h 325205"/>
              <a:gd name="connsiteX3" fmla="*/ 1866900 w 1866900"/>
              <a:gd name="connsiteY3" fmla="*/ 325205 h 325205"/>
              <a:gd name="connsiteX0" fmla="*/ 0 w 1866900"/>
              <a:gd name="connsiteY0" fmla="*/ 257256 h 285831"/>
              <a:gd name="connsiteX1" fmla="*/ 1514475 w 1866900"/>
              <a:gd name="connsiteY1" fmla="*/ 81 h 285831"/>
              <a:gd name="connsiteX2" fmla="*/ 1866900 w 1866900"/>
              <a:gd name="connsiteY2" fmla="*/ 285831 h 285831"/>
              <a:gd name="connsiteX0" fmla="*/ 0 w 1866900"/>
              <a:gd name="connsiteY0" fmla="*/ 0 h 28575"/>
              <a:gd name="connsiteX1" fmla="*/ 1866900 w 1866900"/>
              <a:gd name="connsiteY1" fmla="*/ 28575 h 28575"/>
              <a:gd name="connsiteX0" fmla="*/ 0 w 1771650"/>
              <a:gd name="connsiteY0" fmla="*/ 9525 h 9525"/>
              <a:gd name="connsiteX1" fmla="*/ 1771650 w 1771650"/>
              <a:gd name="connsiteY1" fmla="*/ 0 h 9525"/>
              <a:gd name="connsiteX0" fmla="*/ 0 w 10000"/>
              <a:gd name="connsiteY0" fmla="*/ 10000 h 30289"/>
              <a:gd name="connsiteX1" fmla="*/ 9731 w 10000"/>
              <a:gd name="connsiteY1" fmla="*/ 30001 h 30289"/>
              <a:gd name="connsiteX2" fmla="*/ 10000 w 10000"/>
              <a:gd name="connsiteY2" fmla="*/ 0 h 30289"/>
              <a:gd name="connsiteX0" fmla="*/ 0 w 16452"/>
              <a:gd name="connsiteY0" fmla="*/ 170002 h 190291"/>
              <a:gd name="connsiteX1" fmla="*/ 9731 w 16452"/>
              <a:gd name="connsiteY1" fmla="*/ 190003 h 190291"/>
              <a:gd name="connsiteX2" fmla="*/ 16452 w 16452"/>
              <a:gd name="connsiteY2" fmla="*/ 0 h 190291"/>
              <a:gd name="connsiteX0" fmla="*/ 0 w 9731"/>
              <a:gd name="connsiteY0" fmla="*/ 289 h 20578"/>
              <a:gd name="connsiteX1" fmla="*/ 9731 w 9731"/>
              <a:gd name="connsiteY1" fmla="*/ 20290 h 2057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9731" h="20578">
                <a:moveTo>
                  <a:pt x="0" y="289"/>
                </a:moveTo>
                <a:cubicBezTo>
                  <a:pt x="3208" y="-3044"/>
                  <a:pt x="6523" y="23623"/>
                  <a:pt x="9731" y="20290"/>
                </a:cubicBezTo>
              </a:path>
            </a:pathLst>
          </a:custGeom>
          <a:noFill/>
          <a:ln w="38100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Oval 2"/>
          <xdr:cNvSpPr/>
        </xdr:nvSpPr>
        <xdr:spPr>
          <a:xfrm>
            <a:off x="1702675" y="807819"/>
            <a:ext cx="297383" cy="313900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2</a:t>
            </a:r>
          </a:p>
        </xdr:txBody>
      </xdr:sp>
      <xdr:cxnSp macro="">
        <xdr:nvCxnSpPr>
          <xdr:cNvPr id="14" name="Straight Connector 13"/>
          <xdr:cNvCxnSpPr>
            <a:stCxn id="3" idx="5"/>
          </xdr:cNvCxnSpPr>
        </xdr:nvCxnSpPr>
        <xdr:spPr>
          <a:xfrm>
            <a:off x="1956508" y="1075750"/>
            <a:ext cx="451076" cy="534258"/>
          </a:xfrm>
          <a:prstGeom prst="line">
            <a:avLst/>
          </a:prstGeom>
          <a:ln w="3810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/>
          <xdr:cNvCxnSpPr>
            <a:endCxn id="5" idx="7"/>
          </xdr:cNvCxnSpPr>
        </xdr:nvCxnSpPr>
        <xdr:spPr>
          <a:xfrm flipH="1">
            <a:off x="2541236" y="947330"/>
            <a:ext cx="395032" cy="564321"/>
          </a:xfrm>
          <a:prstGeom prst="line">
            <a:avLst/>
          </a:prstGeom>
          <a:ln w="38100">
            <a:solidFill>
              <a:srgbClr val="703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" name="Oval 3"/>
          <xdr:cNvSpPr/>
        </xdr:nvSpPr>
        <xdr:spPr>
          <a:xfrm>
            <a:off x="2771052" y="796193"/>
            <a:ext cx="297383" cy="313900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4</a:t>
            </a:r>
          </a:p>
        </xdr:txBody>
      </xdr:sp>
      <xdr:sp macro="" textlink="">
        <xdr:nvSpPr>
          <xdr:cNvPr id="5" name="Oval 4"/>
          <xdr:cNvSpPr/>
        </xdr:nvSpPr>
        <xdr:spPr>
          <a:xfrm>
            <a:off x="2264401" y="1458871"/>
            <a:ext cx="324332" cy="360403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3</a:t>
            </a:r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1802142" y="152400"/>
            <a:ext cx="28789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 i="1"/>
              <a:t>r1</a:t>
            </a:r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1245333" y="714375"/>
            <a:ext cx="30990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 i="1"/>
              <a:t>b1</a:t>
            </a:r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2251184" y="714375"/>
            <a:ext cx="30990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 i="1"/>
              <a:t>b2</a:t>
            </a:r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1900933" y="1238250"/>
            <a:ext cx="30990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 i="1"/>
              <a:t>g1</a:t>
            </a:r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2628379" y="1209675"/>
            <a:ext cx="30990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 i="1"/>
              <a:t>p1</a:t>
            </a:r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3140652" y="714375"/>
            <a:ext cx="2166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 i="1"/>
              <a:t>d</a:t>
            </a:r>
          </a:p>
        </xdr:txBody>
      </xdr:sp>
      <xdr:cxnSp macro="">
        <xdr:nvCxnSpPr>
          <xdr:cNvPr id="35" name="Straight Connector 34"/>
          <xdr:cNvCxnSpPr/>
        </xdr:nvCxnSpPr>
        <xdr:spPr>
          <a:xfrm>
            <a:off x="413905" y="952500"/>
            <a:ext cx="481445" cy="0"/>
          </a:xfrm>
          <a:prstGeom prst="line">
            <a:avLst/>
          </a:prstGeom>
          <a:ln w="3810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TextBox 35"/>
          <xdr:cNvSpPr txBox="1"/>
        </xdr:nvSpPr>
        <xdr:spPr>
          <a:xfrm>
            <a:off x="502227" y="714375"/>
            <a:ext cx="2166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 i="1"/>
              <a:t>o</a:t>
            </a:r>
          </a:p>
        </xdr:txBody>
      </xdr:sp>
      <xdr:sp macro="" textlink="">
        <xdr:nvSpPr>
          <xdr:cNvPr id="2" name="Oval 1"/>
          <xdr:cNvSpPr/>
        </xdr:nvSpPr>
        <xdr:spPr>
          <a:xfrm>
            <a:off x="733425" y="784568"/>
            <a:ext cx="297383" cy="313900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1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>
      <selection activeCell="I1" sqref="I1"/>
    </sheetView>
  </sheetViews>
  <sheetFormatPr defaultRowHeight="15" x14ac:dyDescent="0.25"/>
  <cols>
    <col min="1" max="1" width="16.5703125" customWidth="1"/>
    <col min="2" max="2" width="5.7109375" customWidth="1"/>
    <col min="3" max="8" width="6.5703125" customWidth="1"/>
    <col min="9" max="9" width="6.85546875" customWidth="1"/>
    <col min="10" max="13" width="7.85546875" customWidth="1"/>
  </cols>
  <sheetData>
    <row r="1" spans="1:13" x14ac:dyDescent="0.25">
      <c r="I1" s="99" t="s">
        <v>0</v>
      </c>
      <c r="J1" s="99" t="s">
        <v>1</v>
      </c>
      <c r="K1" s="113" t="s">
        <v>2</v>
      </c>
      <c r="L1" s="100"/>
      <c r="M1" s="100"/>
    </row>
    <row r="2" spans="1:13" x14ac:dyDescent="0.25">
      <c r="I2" s="101" t="s">
        <v>30</v>
      </c>
      <c r="J2" s="101" t="s">
        <v>35</v>
      </c>
      <c r="K2" s="102">
        <v>0.41666666666666669</v>
      </c>
      <c r="L2" s="103">
        <v>0.43402777777777773</v>
      </c>
      <c r="M2" s="20"/>
    </row>
    <row r="3" spans="1:13" x14ac:dyDescent="0.25">
      <c r="I3" s="104" t="s">
        <v>31</v>
      </c>
      <c r="J3" s="104" t="s">
        <v>34</v>
      </c>
      <c r="K3" s="105">
        <v>0.41666666666666669</v>
      </c>
      <c r="L3" s="106">
        <v>0.4201388888888889</v>
      </c>
      <c r="M3" s="106">
        <v>0.43402777777777773</v>
      </c>
    </row>
    <row r="4" spans="1:13" x14ac:dyDescent="0.25">
      <c r="I4" s="107" t="s">
        <v>32</v>
      </c>
      <c r="J4" s="107" t="s">
        <v>36</v>
      </c>
      <c r="K4" s="108">
        <v>0.4236111111111111</v>
      </c>
      <c r="L4" s="109">
        <v>0.42708333333333331</v>
      </c>
      <c r="M4" s="23"/>
    </row>
    <row r="5" spans="1:13" x14ac:dyDescent="0.25">
      <c r="I5" s="110" t="s">
        <v>33</v>
      </c>
      <c r="J5" s="110" t="s">
        <v>37</v>
      </c>
      <c r="K5" s="111">
        <v>0.43055555555555558</v>
      </c>
      <c r="L5" s="112">
        <v>0.43402777777777773</v>
      </c>
      <c r="M5" s="26"/>
    </row>
    <row r="7" spans="1:13" x14ac:dyDescent="0.25">
      <c r="H7" s="17" t="s">
        <v>3</v>
      </c>
      <c r="I7" s="2">
        <v>1</v>
      </c>
    </row>
    <row r="8" spans="1:13" ht="18" x14ac:dyDescent="0.35">
      <c r="H8" s="16" t="s">
        <v>4</v>
      </c>
      <c r="I8" s="2">
        <v>-0.1</v>
      </c>
    </row>
    <row r="9" spans="1:13" ht="18" x14ac:dyDescent="0.35">
      <c r="H9" s="16" t="s">
        <v>5</v>
      </c>
      <c r="I9" s="2">
        <v>-0.2</v>
      </c>
    </row>
    <row r="10" spans="1:13" x14ac:dyDescent="0.25">
      <c r="H10" s="98" t="s">
        <v>14</v>
      </c>
      <c r="I10" s="3">
        <v>0.43402777777777773</v>
      </c>
    </row>
    <row r="11" spans="1:13" x14ac:dyDescent="0.25">
      <c r="A11" s="15" t="s">
        <v>6</v>
      </c>
      <c r="F11" s="1"/>
    </row>
    <row r="12" spans="1:13" x14ac:dyDescent="0.25">
      <c r="C12" s="14" t="s">
        <v>21</v>
      </c>
      <c r="D12" s="28" t="s">
        <v>8</v>
      </c>
      <c r="E12" s="29" t="s">
        <v>9</v>
      </c>
      <c r="F12" s="29" t="s">
        <v>10</v>
      </c>
      <c r="G12" s="30" t="s">
        <v>11</v>
      </c>
      <c r="H12" s="31" t="s">
        <v>12</v>
      </c>
      <c r="I12" s="14" t="s">
        <v>13</v>
      </c>
    </row>
    <row r="13" spans="1:13" x14ac:dyDescent="0.25">
      <c r="A13" s="32" t="s">
        <v>19</v>
      </c>
      <c r="B13" s="14" t="s">
        <v>21</v>
      </c>
      <c r="C13" s="80"/>
      <c r="D13" s="83">
        <f>βveh*(L2-K2)*24*60</f>
        <v>-2.4999999999999911</v>
      </c>
      <c r="E13" s="83">
        <f>βveh*(L3-K3)*24*60</f>
        <v>-0.49999999999999822</v>
      </c>
      <c r="F13" s="60"/>
      <c r="G13" s="61"/>
      <c r="H13" s="62"/>
      <c r="I13" s="63"/>
      <c r="K13" s="18"/>
    </row>
    <row r="14" spans="1:13" x14ac:dyDescent="0.25">
      <c r="B14" s="28" t="s">
        <v>8</v>
      </c>
      <c r="C14" s="64"/>
      <c r="D14" s="81"/>
      <c r="E14" s="51"/>
      <c r="F14" s="51"/>
      <c r="G14" s="51"/>
      <c r="H14" s="51"/>
      <c r="I14" s="54">
        <f>βwait*(Preferred_arrival_time-L2)*24*60</f>
        <v>0</v>
      </c>
    </row>
    <row r="15" spans="1:13" x14ac:dyDescent="0.25">
      <c r="B15" s="29" t="s">
        <v>9</v>
      </c>
      <c r="C15" s="65"/>
      <c r="D15" s="51"/>
      <c r="E15" s="81"/>
      <c r="F15" s="52">
        <f>βveh*(M3-L3)*24*60</f>
        <v>-1.9999999999999929</v>
      </c>
      <c r="G15" s="52">
        <f>βveh*(L4-K4)*24*60+βwait*(K4-L3)*24*60</f>
        <v>-1.4999999999999947</v>
      </c>
      <c r="H15" s="51"/>
      <c r="I15" s="53"/>
    </row>
    <row r="16" spans="1:13" x14ac:dyDescent="0.25">
      <c r="B16" s="29" t="s">
        <v>10</v>
      </c>
      <c r="C16" s="65"/>
      <c r="D16" s="51"/>
      <c r="E16" s="51"/>
      <c r="F16" s="81"/>
      <c r="G16" s="51"/>
      <c r="H16" s="51"/>
      <c r="I16" s="54">
        <f>βwait*(Preferred_arrival_time-M3)*24*60</f>
        <v>0</v>
      </c>
    </row>
    <row r="17" spans="1:9" x14ac:dyDescent="0.25">
      <c r="B17" s="30" t="s">
        <v>11</v>
      </c>
      <c r="C17" s="66"/>
      <c r="D17" s="51"/>
      <c r="E17" s="51"/>
      <c r="F17" s="51"/>
      <c r="G17" s="81"/>
      <c r="H17" s="52">
        <f>βveh*(L5-K5)*24*60+βwait*(K5-L4)*24*60</f>
        <v>-1.5000000000000027</v>
      </c>
      <c r="I17" s="53"/>
    </row>
    <row r="18" spans="1:9" x14ac:dyDescent="0.25">
      <c r="B18" s="31" t="s">
        <v>12</v>
      </c>
      <c r="C18" s="67"/>
      <c r="D18" s="51"/>
      <c r="E18" s="51"/>
      <c r="F18" s="51"/>
      <c r="G18" s="51"/>
      <c r="H18" s="81"/>
      <c r="I18" s="54">
        <f>βwait*(Preferred_arrival_time-L5)*24*60</f>
        <v>0</v>
      </c>
    </row>
    <row r="19" spans="1:9" x14ac:dyDescent="0.25">
      <c r="B19" s="14" t="s">
        <v>13</v>
      </c>
      <c r="C19" s="68"/>
      <c r="D19" s="55"/>
      <c r="E19" s="55"/>
      <c r="F19" s="55"/>
      <c r="G19" s="55"/>
      <c r="H19" s="55"/>
      <c r="I19" s="82"/>
    </row>
    <row r="21" spans="1:9" x14ac:dyDescent="0.25">
      <c r="A21" s="32" t="s">
        <v>7</v>
      </c>
      <c r="C21" s="14" t="s">
        <v>21</v>
      </c>
      <c r="D21" s="28" t="s">
        <v>8</v>
      </c>
      <c r="E21" s="29" t="s">
        <v>9</v>
      </c>
      <c r="F21" s="29" t="s">
        <v>10</v>
      </c>
      <c r="G21" s="30" t="s">
        <v>11</v>
      </c>
      <c r="H21" s="31" t="s">
        <v>12</v>
      </c>
      <c r="I21" s="14" t="s">
        <v>13</v>
      </c>
    </row>
    <row r="22" spans="1:9" x14ac:dyDescent="0.25">
      <c r="A22" s="59" t="s">
        <v>20</v>
      </c>
      <c r="B22" s="14" t="s">
        <v>21</v>
      </c>
      <c r="C22" s="71">
        <f t="shared" ref="C22:I28" si="0">IF(C13="",0,EXP((1/θ)*C13))</f>
        <v>0</v>
      </c>
      <c r="D22" s="84">
        <f t="shared" si="0"/>
        <v>8.2084998623899522E-2</v>
      </c>
      <c r="E22" s="84">
        <f t="shared" si="0"/>
        <v>0.60653065971263453</v>
      </c>
      <c r="F22" s="69">
        <f t="shared" si="0"/>
        <v>0</v>
      </c>
      <c r="G22" s="69">
        <f t="shared" si="0"/>
        <v>0</v>
      </c>
      <c r="H22" s="69">
        <f t="shared" si="0"/>
        <v>0</v>
      </c>
      <c r="I22" s="79">
        <f t="shared" si="0"/>
        <v>0</v>
      </c>
    </row>
    <row r="23" spans="1:9" x14ac:dyDescent="0.25">
      <c r="B23" s="28" t="s">
        <v>8</v>
      </c>
      <c r="C23" s="70">
        <f t="shared" si="0"/>
        <v>0</v>
      </c>
      <c r="D23" s="72">
        <f t="shared" si="0"/>
        <v>0</v>
      </c>
      <c r="E23" s="72">
        <f t="shared" si="0"/>
        <v>0</v>
      </c>
      <c r="F23" s="72">
        <f t="shared" si="0"/>
        <v>0</v>
      </c>
      <c r="G23" s="72">
        <f t="shared" si="0"/>
        <v>0</v>
      </c>
      <c r="H23" s="72">
        <f t="shared" si="0"/>
        <v>0</v>
      </c>
      <c r="I23" s="75">
        <f t="shared" si="0"/>
        <v>1</v>
      </c>
    </row>
    <row r="24" spans="1:9" x14ac:dyDescent="0.25">
      <c r="B24" s="29" t="s">
        <v>9</v>
      </c>
      <c r="C24" s="70">
        <f t="shared" si="0"/>
        <v>0</v>
      </c>
      <c r="D24" s="72">
        <f t="shared" si="0"/>
        <v>0</v>
      </c>
      <c r="E24" s="72">
        <f t="shared" si="0"/>
        <v>0</v>
      </c>
      <c r="F24" s="73">
        <f t="shared" si="0"/>
        <v>0.13533528323661365</v>
      </c>
      <c r="G24" s="73">
        <f t="shared" si="0"/>
        <v>0.22313016014843101</v>
      </c>
      <c r="H24" s="72">
        <f t="shared" si="0"/>
        <v>0</v>
      </c>
      <c r="I24" s="74">
        <f t="shared" si="0"/>
        <v>0</v>
      </c>
    </row>
    <row r="25" spans="1:9" x14ac:dyDescent="0.25">
      <c r="B25" s="29" t="s">
        <v>10</v>
      </c>
      <c r="C25" s="70">
        <f t="shared" si="0"/>
        <v>0</v>
      </c>
      <c r="D25" s="72">
        <f t="shared" si="0"/>
        <v>0</v>
      </c>
      <c r="E25" s="72">
        <f t="shared" si="0"/>
        <v>0</v>
      </c>
      <c r="F25" s="72">
        <f t="shared" si="0"/>
        <v>0</v>
      </c>
      <c r="G25" s="72">
        <f t="shared" si="0"/>
        <v>0</v>
      </c>
      <c r="H25" s="72">
        <f t="shared" si="0"/>
        <v>0</v>
      </c>
      <c r="I25" s="75">
        <f t="shared" si="0"/>
        <v>1</v>
      </c>
    </row>
    <row r="26" spans="1:9" x14ac:dyDescent="0.25">
      <c r="B26" s="30" t="s">
        <v>11</v>
      </c>
      <c r="C26" s="70">
        <f t="shared" si="0"/>
        <v>0</v>
      </c>
      <c r="D26" s="72">
        <f t="shared" si="0"/>
        <v>0</v>
      </c>
      <c r="E26" s="72">
        <f t="shared" si="0"/>
        <v>0</v>
      </c>
      <c r="F26" s="72">
        <f t="shared" si="0"/>
        <v>0</v>
      </c>
      <c r="G26" s="72">
        <f t="shared" si="0"/>
        <v>0</v>
      </c>
      <c r="H26" s="73">
        <f t="shared" si="0"/>
        <v>0.22313016014842924</v>
      </c>
      <c r="I26" s="74">
        <f t="shared" si="0"/>
        <v>0</v>
      </c>
    </row>
    <row r="27" spans="1:9" x14ac:dyDescent="0.25">
      <c r="B27" s="31" t="s">
        <v>12</v>
      </c>
      <c r="C27" s="70">
        <f t="shared" si="0"/>
        <v>0</v>
      </c>
      <c r="D27" s="72">
        <f t="shared" si="0"/>
        <v>0</v>
      </c>
      <c r="E27" s="72">
        <f t="shared" si="0"/>
        <v>0</v>
      </c>
      <c r="F27" s="72">
        <f t="shared" si="0"/>
        <v>0</v>
      </c>
      <c r="G27" s="72">
        <f t="shared" si="0"/>
        <v>0</v>
      </c>
      <c r="H27" s="72">
        <f t="shared" si="0"/>
        <v>0</v>
      </c>
      <c r="I27" s="75">
        <f t="shared" si="0"/>
        <v>1</v>
      </c>
    </row>
    <row r="28" spans="1:9" x14ac:dyDescent="0.25">
      <c r="B28" s="14" t="s">
        <v>13</v>
      </c>
      <c r="C28" s="76">
        <f t="shared" si="0"/>
        <v>0</v>
      </c>
      <c r="D28" s="77">
        <f t="shared" si="0"/>
        <v>0</v>
      </c>
      <c r="E28" s="77">
        <f t="shared" si="0"/>
        <v>0</v>
      </c>
      <c r="F28" s="77">
        <f t="shared" si="0"/>
        <v>0</v>
      </c>
      <c r="G28" s="77">
        <f t="shared" si="0"/>
        <v>0</v>
      </c>
      <c r="H28" s="77">
        <f t="shared" si="0"/>
        <v>0</v>
      </c>
      <c r="I28" s="78">
        <f t="shared" si="0"/>
        <v>0</v>
      </c>
    </row>
    <row r="30" spans="1:9" hidden="1" x14ac:dyDescent="0.25">
      <c r="A30" t="s">
        <v>16</v>
      </c>
      <c r="C30" s="14" t="s">
        <v>21</v>
      </c>
      <c r="D30" s="28" t="s">
        <v>8</v>
      </c>
      <c r="E30" s="29" t="s">
        <v>9</v>
      </c>
      <c r="F30" s="29" t="s">
        <v>10</v>
      </c>
      <c r="G30" s="30" t="s">
        <v>11</v>
      </c>
      <c r="H30" s="31" t="s">
        <v>12</v>
      </c>
      <c r="I30" s="14" t="s">
        <v>13</v>
      </c>
    </row>
    <row r="31" spans="1:9" hidden="1" x14ac:dyDescent="0.25">
      <c r="B31" s="14" t="s">
        <v>21</v>
      </c>
      <c r="C31" s="42">
        <v>1</v>
      </c>
      <c r="D31" s="43">
        <v>0</v>
      </c>
      <c r="E31" s="43">
        <v>0</v>
      </c>
      <c r="F31" s="43">
        <v>0</v>
      </c>
      <c r="G31" s="43">
        <v>0</v>
      </c>
      <c r="H31" s="43">
        <v>0</v>
      </c>
      <c r="I31" s="44">
        <v>0</v>
      </c>
    </row>
    <row r="32" spans="1:9" hidden="1" x14ac:dyDescent="0.25">
      <c r="B32" s="28" t="s">
        <v>8</v>
      </c>
      <c r="C32" s="45">
        <v>0</v>
      </c>
      <c r="D32" s="46">
        <v>1</v>
      </c>
      <c r="E32" s="46">
        <v>0</v>
      </c>
      <c r="F32" s="46">
        <v>0</v>
      </c>
      <c r="G32" s="46">
        <v>0</v>
      </c>
      <c r="H32" s="46">
        <v>0</v>
      </c>
      <c r="I32" s="47">
        <v>0</v>
      </c>
    </row>
    <row r="33" spans="1:9" hidden="1" x14ac:dyDescent="0.25">
      <c r="B33" s="29" t="s">
        <v>9</v>
      </c>
      <c r="C33" s="45">
        <v>0</v>
      </c>
      <c r="D33" s="46">
        <v>0</v>
      </c>
      <c r="E33" s="46">
        <v>1</v>
      </c>
      <c r="F33" s="46">
        <v>0</v>
      </c>
      <c r="G33" s="46">
        <v>0</v>
      </c>
      <c r="H33" s="46">
        <v>0</v>
      </c>
      <c r="I33" s="47">
        <v>0</v>
      </c>
    </row>
    <row r="34" spans="1:9" hidden="1" x14ac:dyDescent="0.25">
      <c r="B34" s="29" t="s">
        <v>10</v>
      </c>
      <c r="C34" s="45">
        <v>0</v>
      </c>
      <c r="D34" s="46">
        <v>0</v>
      </c>
      <c r="E34" s="46">
        <v>0</v>
      </c>
      <c r="F34" s="46">
        <v>1</v>
      </c>
      <c r="G34" s="46">
        <v>0</v>
      </c>
      <c r="H34" s="46">
        <v>0</v>
      </c>
      <c r="I34" s="47">
        <v>0</v>
      </c>
    </row>
    <row r="35" spans="1:9" hidden="1" x14ac:dyDescent="0.25">
      <c r="B35" s="30" t="s">
        <v>11</v>
      </c>
      <c r="C35" s="45">
        <v>0</v>
      </c>
      <c r="D35" s="46">
        <v>0</v>
      </c>
      <c r="E35" s="46">
        <v>0</v>
      </c>
      <c r="F35" s="46">
        <v>0</v>
      </c>
      <c r="G35" s="46">
        <v>1</v>
      </c>
      <c r="H35" s="46">
        <v>0</v>
      </c>
      <c r="I35" s="47">
        <v>0</v>
      </c>
    </row>
    <row r="36" spans="1:9" hidden="1" x14ac:dyDescent="0.25">
      <c r="B36" s="31" t="s">
        <v>12</v>
      </c>
      <c r="C36" s="45">
        <v>0</v>
      </c>
      <c r="D36" s="46">
        <v>0</v>
      </c>
      <c r="E36" s="46">
        <v>0</v>
      </c>
      <c r="F36" s="46">
        <v>0</v>
      </c>
      <c r="G36" s="46">
        <v>0</v>
      </c>
      <c r="H36" s="46">
        <v>1</v>
      </c>
      <c r="I36" s="47">
        <v>0</v>
      </c>
    </row>
    <row r="37" spans="1:9" hidden="1" x14ac:dyDescent="0.25">
      <c r="B37" s="14" t="s">
        <v>13</v>
      </c>
      <c r="C37" s="48">
        <v>0</v>
      </c>
      <c r="D37" s="49">
        <v>0</v>
      </c>
      <c r="E37" s="49">
        <v>0</v>
      </c>
      <c r="F37" s="49">
        <v>0</v>
      </c>
      <c r="G37" s="49">
        <v>0</v>
      </c>
      <c r="H37" s="49">
        <v>0</v>
      </c>
      <c r="I37" s="50">
        <v>1</v>
      </c>
    </row>
    <row r="38" spans="1:9" hidden="1" x14ac:dyDescent="0.25"/>
    <row r="39" spans="1:9" x14ac:dyDescent="0.25">
      <c r="A39" s="32" t="s">
        <v>17</v>
      </c>
      <c r="C39" s="14" t="s">
        <v>21</v>
      </c>
      <c r="D39" s="28" t="s">
        <v>8</v>
      </c>
      <c r="E39" s="29" t="s">
        <v>9</v>
      </c>
      <c r="F39" s="29" t="s">
        <v>10</v>
      </c>
      <c r="G39" s="30" t="s">
        <v>11</v>
      </c>
      <c r="H39" s="31" t="s">
        <v>12</v>
      </c>
      <c r="I39" s="14" t="s">
        <v>13</v>
      </c>
    </row>
    <row r="40" spans="1:9" x14ac:dyDescent="0.25">
      <c r="B40" s="14" t="s">
        <v>21</v>
      </c>
      <c r="C40" s="33">
        <f t="shared" ref="C40:I46" si="1">C31-C22</f>
        <v>1</v>
      </c>
      <c r="D40" s="34">
        <f t="shared" si="1"/>
        <v>-8.2084998623899522E-2</v>
      </c>
      <c r="E40" s="34">
        <f t="shared" si="1"/>
        <v>-0.60653065971263453</v>
      </c>
      <c r="F40" s="34">
        <f t="shared" si="1"/>
        <v>0</v>
      </c>
      <c r="G40" s="34">
        <f t="shared" si="1"/>
        <v>0</v>
      </c>
      <c r="H40" s="34">
        <f t="shared" si="1"/>
        <v>0</v>
      </c>
      <c r="I40" s="35">
        <f t="shared" si="1"/>
        <v>0</v>
      </c>
    </row>
    <row r="41" spans="1:9" x14ac:dyDescent="0.25">
      <c r="A41" t="s">
        <v>15</v>
      </c>
      <c r="B41" s="28" t="s">
        <v>8</v>
      </c>
      <c r="C41" s="36">
        <f t="shared" si="1"/>
        <v>0</v>
      </c>
      <c r="D41" s="37">
        <f t="shared" ref="D41:I45" si="2">D32-D23</f>
        <v>1</v>
      </c>
      <c r="E41" s="37">
        <f t="shared" si="2"/>
        <v>0</v>
      </c>
      <c r="F41" s="37">
        <f t="shared" si="2"/>
        <v>0</v>
      </c>
      <c r="G41" s="37">
        <f t="shared" si="2"/>
        <v>0</v>
      </c>
      <c r="H41" s="37">
        <f t="shared" si="2"/>
        <v>0</v>
      </c>
      <c r="I41" s="38">
        <f t="shared" si="2"/>
        <v>-1</v>
      </c>
    </row>
    <row r="42" spans="1:9" x14ac:dyDescent="0.25">
      <c r="B42" s="29" t="s">
        <v>9</v>
      </c>
      <c r="C42" s="36">
        <f t="shared" si="1"/>
        <v>0</v>
      </c>
      <c r="D42" s="37">
        <f t="shared" si="2"/>
        <v>0</v>
      </c>
      <c r="E42" s="37">
        <f t="shared" si="2"/>
        <v>1</v>
      </c>
      <c r="F42" s="37">
        <f t="shared" si="2"/>
        <v>-0.13533528323661365</v>
      </c>
      <c r="G42" s="37">
        <f t="shared" si="2"/>
        <v>-0.22313016014843101</v>
      </c>
      <c r="H42" s="37">
        <f t="shared" si="2"/>
        <v>0</v>
      </c>
      <c r="I42" s="38">
        <f t="shared" si="2"/>
        <v>0</v>
      </c>
    </row>
    <row r="43" spans="1:9" x14ac:dyDescent="0.25">
      <c r="B43" s="29" t="s">
        <v>10</v>
      </c>
      <c r="C43" s="36">
        <f t="shared" si="1"/>
        <v>0</v>
      </c>
      <c r="D43" s="37">
        <f t="shared" si="2"/>
        <v>0</v>
      </c>
      <c r="E43" s="37">
        <f t="shared" si="2"/>
        <v>0</v>
      </c>
      <c r="F43" s="37">
        <f t="shared" si="2"/>
        <v>1</v>
      </c>
      <c r="G43" s="37">
        <f t="shared" si="2"/>
        <v>0</v>
      </c>
      <c r="H43" s="37">
        <f t="shared" si="2"/>
        <v>0</v>
      </c>
      <c r="I43" s="38">
        <f t="shared" si="2"/>
        <v>-1</v>
      </c>
    </row>
    <row r="44" spans="1:9" x14ac:dyDescent="0.25">
      <c r="B44" s="30" t="s">
        <v>11</v>
      </c>
      <c r="C44" s="36">
        <f t="shared" si="1"/>
        <v>0</v>
      </c>
      <c r="D44" s="37">
        <f t="shared" si="2"/>
        <v>0</v>
      </c>
      <c r="E44" s="37">
        <f t="shared" si="2"/>
        <v>0</v>
      </c>
      <c r="F44" s="37">
        <f t="shared" si="2"/>
        <v>0</v>
      </c>
      <c r="G44" s="37">
        <f t="shared" si="2"/>
        <v>1</v>
      </c>
      <c r="H44" s="37">
        <f t="shared" si="2"/>
        <v>-0.22313016014842924</v>
      </c>
      <c r="I44" s="38">
        <f t="shared" si="2"/>
        <v>0</v>
      </c>
    </row>
    <row r="45" spans="1:9" x14ac:dyDescent="0.25">
      <c r="B45" s="31" t="s">
        <v>12</v>
      </c>
      <c r="C45" s="36">
        <f t="shared" si="1"/>
        <v>0</v>
      </c>
      <c r="D45" s="37">
        <f t="shared" si="2"/>
        <v>0</v>
      </c>
      <c r="E45" s="37">
        <f t="shared" si="2"/>
        <v>0</v>
      </c>
      <c r="F45" s="37">
        <f t="shared" si="2"/>
        <v>0</v>
      </c>
      <c r="G45" s="37">
        <f t="shared" si="2"/>
        <v>0</v>
      </c>
      <c r="H45" s="37">
        <f t="shared" si="2"/>
        <v>1</v>
      </c>
      <c r="I45" s="38">
        <f t="shared" si="2"/>
        <v>-1</v>
      </c>
    </row>
    <row r="46" spans="1:9" x14ac:dyDescent="0.25">
      <c r="B46" s="14" t="s">
        <v>13</v>
      </c>
      <c r="C46" s="39">
        <f t="shared" si="1"/>
        <v>0</v>
      </c>
      <c r="D46" s="40">
        <f t="shared" ref="D46:I46" si="3">D37-D28</f>
        <v>0</v>
      </c>
      <c r="E46" s="40">
        <f t="shared" si="3"/>
        <v>0</v>
      </c>
      <c r="F46" s="40">
        <f t="shared" si="3"/>
        <v>0</v>
      </c>
      <c r="G46" s="40">
        <f t="shared" si="3"/>
        <v>0</v>
      </c>
      <c r="H46" s="40">
        <f t="shared" si="3"/>
        <v>0</v>
      </c>
      <c r="I46" s="41">
        <f t="shared" si="3"/>
        <v>1</v>
      </c>
    </row>
    <row r="48" spans="1:9" ht="17.25" x14ac:dyDescent="0.25">
      <c r="A48" s="32" t="s">
        <v>18</v>
      </c>
      <c r="C48" s="14" t="s">
        <v>21</v>
      </c>
      <c r="D48" s="28" t="s">
        <v>8</v>
      </c>
      <c r="E48" s="29" t="s">
        <v>9</v>
      </c>
      <c r="F48" s="29" t="s">
        <v>10</v>
      </c>
      <c r="G48" s="30" t="s">
        <v>11</v>
      </c>
      <c r="H48" s="31" t="s">
        <v>12</v>
      </c>
      <c r="I48" s="14" t="s">
        <v>13</v>
      </c>
    </row>
    <row r="49" spans="1:10" x14ac:dyDescent="0.25">
      <c r="B49" s="14" t="s">
        <v>21</v>
      </c>
      <c r="C49" s="33">
        <f t="array" ref="C49:I55">MINVERSE(C40:I46)</f>
        <v>1</v>
      </c>
      <c r="D49" s="34">
        <v>8.2084998623899522E-2</v>
      </c>
      <c r="E49" s="34">
        <v>0.60653065971263453</v>
      </c>
      <c r="F49" s="34">
        <v>8.2084998623899522E-2</v>
      </c>
      <c r="G49" s="34">
        <v>0.13533528323661365</v>
      </c>
      <c r="H49" s="34">
        <v>3.0197383422318636E-2</v>
      </c>
      <c r="I49" s="56">
        <v>0.19436738067011766</v>
      </c>
    </row>
    <row r="50" spans="1:10" x14ac:dyDescent="0.25">
      <c r="B50" s="28" t="s">
        <v>8</v>
      </c>
      <c r="C50" s="36">
        <v>0</v>
      </c>
      <c r="D50" s="37">
        <v>1</v>
      </c>
      <c r="E50" s="37">
        <v>0</v>
      </c>
      <c r="F50" s="37">
        <v>0</v>
      </c>
      <c r="G50" s="37">
        <v>0</v>
      </c>
      <c r="H50" s="37">
        <v>0</v>
      </c>
      <c r="I50" s="57">
        <v>1</v>
      </c>
    </row>
    <row r="51" spans="1:10" x14ac:dyDescent="0.25">
      <c r="B51" s="29" t="s">
        <v>9</v>
      </c>
      <c r="C51" s="36">
        <v>0</v>
      </c>
      <c r="D51" s="37">
        <v>0</v>
      </c>
      <c r="E51" s="37">
        <v>1</v>
      </c>
      <c r="F51" s="37">
        <v>0.13533528323661365</v>
      </c>
      <c r="G51" s="37">
        <v>0.22313016014843101</v>
      </c>
      <c r="H51" s="37">
        <v>4.9787068367864076E-2</v>
      </c>
      <c r="I51" s="57">
        <v>0.18512235160447771</v>
      </c>
    </row>
    <row r="52" spans="1:10" x14ac:dyDescent="0.25">
      <c r="B52" s="29" t="s">
        <v>10</v>
      </c>
      <c r="C52" s="36">
        <v>0</v>
      </c>
      <c r="D52" s="37">
        <v>0</v>
      </c>
      <c r="E52" s="37">
        <v>0</v>
      </c>
      <c r="F52" s="37">
        <v>1</v>
      </c>
      <c r="G52" s="37">
        <v>0</v>
      </c>
      <c r="H52" s="37">
        <v>0</v>
      </c>
      <c r="I52" s="57">
        <v>1</v>
      </c>
    </row>
    <row r="53" spans="1:10" x14ac:dyDescent="0.25">
      <c r="B53" s="30" t="s">
        <v>11</v>
      </c>
      <c r="C53" s="36">
        <v>0</v>
      </c>
      <c r="D53" s="37">
        <v>0</v>
      </c>
      <c r="E53" s="37">
        <v>0</v>
      </c>
      <c r="F53" s="37">
        <v>0</v>
      </c>
      <c r="G53" s="37">
        <v>1</v>
      </c>
      <c r="H53" s="37">
        <v>0.22313016014842924</v>
      </c>
      <c r="I53" s="57">
        <v>0.22313016014842924</v>
      </c>
    </row>
    <row r="54" spans="1:10" x14ac:dyDescent="0.25">
      <c r="B54" s="31" t="s">
        <v>12</v>
      </c>
      <c r="C54" s="36">
        <v>0</v>
      </c>
      <c r="D54" s="37">
        <v>0</v>
      </c>
      <c r="E54" s="37">
        <v>0</v>
      </c>
      <c r="F54" s="37">
        <v>0</v>
      </c>
      <c r="G54" s="37">
        <v>0</v>
      </c>
      <c r="H54" s="37">
        <v>1</v>
      </c>
      <c r="I54" s="57">
        <v>1</v>
      </c>
    </row>
    <row r="55" spans="1:10" x14ac:dyDescent="0.25">
      <c r="B55" s="14" t="s">
        <v>13</v>
      </c>
      <c r="C55" s="39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58">
        <v>1</v>
      </c>
    </row>
    <row r="57" spans="1:10" ht="18" x14ac:dyDescent="0.35">
      <c r="A57" s="32" t="s">
        <v>22</v>
      </c>
      <c r="C57" s="14" t="s">
        <v>21</v>
      </c>
      <c r="D57" s="28" t="s">
        <v>8</v>
      </c>
      <c r="E57" s="29" t="s">
        <v>9</v>
      </c>
      <c r="F57" s="29" t="s">
        <v>10</v>
      </c>
      <c r="G57" s="30" t="s">
        <v>11</v>
      </c>
      <c r="H57" s="31" t="s">
        <v>12</v>
      </c>
      <c r="I57" s="14"/>
      <c r="J57" s="86" t="s">
        <v>23</v>
      </c>
    </row>
    <row r="58" spans="1:10" ht="18.75" x14ac:dyDescent="0.35">
      <c r="A58" s="15" t="s">
        <v>24</v>
      </c>
      <c r="B58" s="14" t="s">
        <v>21</v>
      </c>
      <c r="C58" s="19">
        <f t="shared" ref="C58:H63" ca="1" si="4">OFFSET(Z,COLUMN()-3,0,1,1)*C22/$J58</f>
        <v>0</v>
      </c>
      <c r="D58" s="20">
        <f t="shared" ca="1" si="4"/>
        <v>0.42231879825151852</v>
      </c>
      <c r="E58" s="20">
        <f t="shared" ca="1" si="4"/>
        <v>0.57768120174848159</v>
      </c>
      <c r="F58" s="20">
        <f t="shared" ca="1" si="4"/>
        <v>0</v>
      </c>
      <c r="G58" s="20">
        <f t="shared" ca="1" si="4"/>
        <v>0</v>
      </c>
      <c r="H58" s="21">
        <f t="shared" ca="1" si="4"/>
        <v>0</v>
      </c>
      <c r="J58" s="87">
        <f>MMULT(C22:I22,I$49:I$55)</f>
        <v>0.19436738067011766</v>
      </c>
    </row>
    <row r="59" spans="1:10" x14ac:dyDescent="0.25">
      <c r="B59" s="28" t="s">
        <v>8</v>
      </c>
      <c r="C59" s="22">
        <f t="shared" ca="1" si="4"/>
        <v>0</v>
      </c>
      <c r="D59" s="23">
        <f t="shared" ca="1" si="4"/>
        <v>0</v>
      </c>
      <c r="E59" s="23">
        <f t="shared" ca="1" si="4"/>
        <v>0</v>
      </c>
      <c r="F59" s="23">
        <f t="shared" ca="1" si="4"/>
        <v>0</v>
      </c>
      <c r="G59" s="23">
        <f t="shared" ca="1" si="4"/>
        <v>0</v>
      </c>
      <c r="H59" s="24">
        <f t="shared" ca="1" si="4"/>
        <v>0</v>
      </c>
      <c r="J59" s="87">
        <f t="shared" ref="J59:J63" si="5">MMULT(C23:I23,I$49:I$55)</f>
        <v>1</v>
      </c>
    </row>
    <row r="60" spans="1:10" x14ac:dyDescent="0.25">
      <c r="B60" s="29" t="s">
        <v>9</v>
      </c>
      <c r="C60" s="22">
        <f t="shared" ca="1" si="4"/>
        <v>0</v>
      </c>
      <c r="D60" s="23">
        <f t="shared" ca="1" si="4"/>
        <v>0</v>
      </c>
      <c r="E60" s="23">
        <f t="shared" ca="1" si="4"/>
        <v>0</v>
      </c>
      <c r="F60" s="23">
        <f t="shared" ca="1" si="4"/>
        <v>0.73105857863000578</v>
      </c>
      <c r="G60" s="23">
        <f t="shared" ca="1" si="4"/>
        <v>0.26894142136999427</v>
      </c>
      <c r="H60" s="24">
        <f t="shared" ca="1" si="4"/>
        <v>0</v>
      </c>
      <c r="J60" s="87">
        <f t="shared" si="5"/>
        <v>0.18512235160447771</v>
      </c>
    </row>
    <row r="61" spans="1:10" x14ac:dyDescent="0.25">
      <c r="B61" s="29" t="s">
        <v>10</v>
      </c>
      <c r="C61" s="22">
        <f t="shared" ca="1" si="4"/>
        <v>0</v>
      </c>
      <c r="D61" s="23">
        <f t="shared" ca="1" si="4"/>
        <v>0</v>
      </c>
      <c r="E61" s="23">
        <f t="shared" ca="1" si="4"/>
        <v>0</v>
      </c>
      <c r="F61" s="23">
        <f t="shared" ca="1" si="4"/>
        <v>0</v>
      </c>
      <c r="G61" s="23">
        <f t="shared" ca="1" si="4"/>
        <v>0</v>
      </c>
      <c r="H61" s="24">
        <f t="shared" ca="1" si="4"/>
        <v>0</v>
      </c>
      <c r="J61" s="87">
        <f t="shared" si="5"/>
        <v>1</v>
      </c>
    </row>
    <row r="62" spans="1:10" x14ac:dyDescent="0.25">
      <c r="B62" s="30" t="s">
        <v>11</v>
      </c>
      <c r="C62" s="22">
        <f t="shared" ca="1" si="4"/>
        <v>0</v>
      </c>
      <c r="D62" s="23">
        <f t="shared" ca="1" si="4"/>
        <v>0</v>
      </c>
      <c r="E62" s="23">
        <f t="shared" ca="1" si="4"/>
        <v>0</v>
      </c>
      <c r="F62" s="23">
        <f t="shared" ca="1" si="4"/>
        <v>0</v>
      </c>
      <c r="G62" s="23">
        <f t="shared" ca="1" si="4"/>
        <v>0</v>
      </c>
      <c r="H62" s="24">
        <f t="shared" ca="1" si="4"/>
        <v>1</v>
      </c>
      <c r="J62" s="87">
        <f t="shared" si="5"/>
        <v>0.22313016014842924</v>
      </c>
    </row>
    <row r="63" spans="1:10" x14ac:dyDescent="0.25">
      <c r="B63" s="31" t="s">
        <v>12</v>
      </c>
      <c r="C63" s="25">
        <f t="shared" ca="1" si="4"/>
        <v>0</v>
      </c>
      <c r="D63" s="26">
        <f t="shared" ca="1" si="4"/>
        <v>0</v>
      </c>
      <c r="E63" s="26">
        <f t="shared" ca="1" si="4"/>
        <v>0</v>
      </c>
      <c r="F63" s="26">
        <f t="shared" ca="1" si="4"/>
        <v>0</v>
      </c>
      <c r="G63" s="26">
        <f t="shared" ca="1" si="4"/>
        <v>0</v>
      </c>
      <c r="H63" s="27">
        <f t="shared" ca="1" si="4"/>
        <v>0</v>
      </c>
      <c r="J63" s="87">
        <f t="shared" si="5"/>
        <v>1</v>
      </c>
    </row>
    <row r="64" spans="1:10" x14ac:dyDescent="0.25">
      <c r="B64" s="14"/>
      <c r="J64" s="85"/>
    </row>
    <row r="65" spans="1:8" ht="17.25" hidden="1" x14ac:dyDescent="0.25">
      <c r="A65" s="32" t="s">
        <v>25</v>
      </c>
      <c r="C65" s="14" t="s">
        <v>21</v>
      </c>
      <c r="D65" s="28" t="s">
        <v>8</v>
      </c>
      <c r="E65" s="29" t="s">
        <v>9</v>
      </c>
      <c r="F65" s="29" t="s">
        <v>10</v>
      </c>
      <c r="G65" s="30" t="s">
        <v>11</v>
      </c>
      <c r="H65" s="31" t="s">
        <v>12</v>
      </c>
    </row>
    <row r="66" spans="1:8" hidden="1" x14ac:dyDescent="0.25">
      <c r="B66" s="14" t="s">
        <v>21</v>
      </c>
      <c r="C66" s="88">
        <f t="array" aca="1" ref="C66:H71" ca="1">TRANSPOSE(C58:H63)</f>
        <v>0</v>
      </c>
      <c r="D66" s="5">
        <f ca="1"/>
        <v>0</v>
      </c>
      <c r="E66" s="5">
        <f ca="1"/>
        <v>0</v>
      </c>
      <c r="F66" s="5">
        <f ca="1"/>
        <v>0</v>
      </c>
      <c r="G66" s="5">
        <f ca="1"/>
        <v>0</v>
      </c>
      <c r="H66" s="6">
        <f ca="1"/>
        <v>0</v>
      </c>
    </row>
    <row r="67" spans="1:8" hidden="1" x14ac:dyDescent="0.25">
      <c r="B67" s="28" t="s">
        <v>8</v>
      </c>
      <c r="C67" s="7">
        <f ca="1"/>
        <v>0.42231879825151852</v>
      </c>
      <c r="D67" s="8">
        <f ca="1"/>
        <v>0</v>
      </c>
      <c r="E67" s="8">
        <f ca="1"/>
        <v>0</v>
      </c>
      <c r="F67" s="8">
        <f ca="1"/>
        <v>0</v>
      </c>
      <c r="G67" s="8">
        <f ca="1"/>
        <v>0</v>
      </c>
      <c r="H67" s="9">
        <f ca="1"/>
        <v>0</v>
      </c>
    </row>
    <row r="68" spans="1:8" hidden="1" x14ac:dyDescent="0.25">
      <c r="B68" s="29" t="s">
        <v>9</v>
      </c>
      <c r="C68" s="7">
        <f ca="1"/>
        <v>0.57768120174848159</v>
      </c>
      <c r="D68" s="8">
        <f ca="1"/>
        <v>0</v>
      </c>
      <c r="E68" s="8">
        <f ca="1"/>
        <v>0</v>
      </c>
      <c r="F68" s="8">
        <f ca="1"/>
        <v>0</v>
      </c>
      <c r="G68" s="8">
        <f ca="1"/>
        <v>0</v>
      </c>
      <c r="H68" s="9">
        <f ca="1"/>
        <v>0</v>
      </c>
    </row>
    <row r="69" spans="1:8" hidden="1" x14ac:dyDescent="0.25">
      <c r="B69" s="29" t="s">
        <v>10</v>
      </c>
      <c r="C69" s="7">
        <f ca="1"/>
        <v>0</v>
      </c>
      <c r="D69" s="8">
        <f ca="1"/>
        <v>0</v>
      </c>
      <c r="E69" s="8">
        <f ca="1"/>
        <v>0.73105857863000578</v>
      </c>
      <c r="F69" s="8">
        <f ca="1"/>
        <v>0</v>
      </c>
      <c r="G69" s="8">
        <f ca="1"/>
        <v>0</v>
      </c>
      <c r="H69" s="9">
        <f ca="1"/>
        <v>0</v>
      </c>
    </row>
    <row r="70" spans="1:8" hidden="1" x14ac:dyDescent="0.25">
      <c r="B70" s="30" t="s">
        <v>11</v>
      </c>
      <c r="C70" s="7">
        <f ca="1"/>
        <v>0</v>
      </c>
      <c r="D70" s="8">
        <f ca="1"/>
        <v>0</v>
      </c>
      <c r="E70" s="8">
        <f ca="1"/>
        <v>0.26894142136999427</v>
      </c>
      <c r="F70" s="8">
        <f ca="1"/>
        <v>0</v>
      </c>
      <c r="G70" s="8">
        <f ca="1"/>
        <v>0</v>
      </c>
      <c r="H70" s="9">
        <f ca="1"/>
        <v>0</v>
      </c>
    </row>
    <row r="71" spans="1:8" hidden="1" x14ac:dyDescent="0.25">
      <c r="B71" s="31" t="s">
        <v>12</v>
      </c>
      <c r="C71" s="10">
        <f ca="1"/>
        <v>0</v>
      </c>
      <c r="D71" s="11">
        <f ca="1"/>
        <v>0</v>
      </c>
      <c r="E71" s="11">
        <f ca="1"/>
        <v>0</v>
      </c>
      <c r="F71" s="11">
        <f ca="1"/>
        <v>0</v>
      </c>
      <c r="G71" s="11">
        <f ca="1"/>
        <v>1</v>
      </c>
      <c r="H71" s="12">
        <f ca="1"/>
        <v>0</v>
      </c>
    </row>
    <row r="72" spans="1:8" hidden="1" x14ac:dyDescent="0.25"/>
    <row r="73" spans="1:8" ht="17.25" hidden="1" x14ac:dyDescent="0.25">
      <c r="A73" s="32" t="s">
        <v>26</v>
      </c>
      <c r="C73" s="14" t="s">
        <v>21</v>
      </c>
      <c r="D73" s="28" t="s">
        <v>8</v>
      </c>
      <c r="E73" s="29" t="s">
        <v>9</v>
      </c>
      <c r="F73" s="29" t="s">
        <v>10</v>
      </c>
      <c r="G73" s="30" t="s">
        <v>11</v>
      </c>
      <c r="H73" s="31" t="s">
        <v>12</v>
      </c>
    </row>
    <row r="74" spans="1:8" hidden="1" x14ac:dyDescent="0.25">
      <c r="B74" s="14" t="s">
        <v>21</v>
      </c>
      <c r="C74" s="88">
        <f ca="1">C31-C66</f>
        <v>1</v>
      </c>
      <c r="D74" s="89">
        <f t="shared" ref="D74:H74" ca="1" si="6">D31-D66</f>
        <v>0</v>
      </c>
      <c r="E74" s="89">
        <f t="shared" ca="1" si="6"/>
        <v>0</v>
      </c>
      <c r="F74" s="89">
        <f t="shared" ca="1" si="6"/>
        <v>0</v>
      </c>
      <c r="G74" s="89">
        <f t="shared" ca="1" si="6"/>
        <v>0</v>
      </c>
      <c r="H74" s="90">
        <f t="shared" ca="1" si="6"/>
        <v>0</v>
      </c>
    </row>
    <row r="75" spans="1:8" hidden="1" x14ac:dyDescent="0.25">
      <c r="B75" s="28" t="s">
        <v>8</v>
      </c>
      <c r="C75" s="91">
        <f t="shared" ref="C75:H75" ca="1" si="7">C32-C67</f>
        <v>-0.42231879825151852</v>
      </c>
      <c r="D75" s="92">
        <f t="shared" ca="1" si="7"/>
        <v>1</v>
      </c>
      <c r="E75" s="92">
        <f t="shared" ca="1" si="7"/>
        <v>0</v>
      </c>
      <c r="F75" s="92">
        <f t="shared" ca="1" si="7"/>
        <v>0</v>
      </c>
      <c r="G75" s="92">
        <f t="shared" ca="1" si="7"/>
        <v>0</v>
      </c>
      <c r="H75" s="93">
        <f t="shared" ca="1" si="7"/>
        <v>0</v>
      </c>
    </row>
    <row r="76" spans="1:8" hidden="1" x14ac:dyDescent="0.25">
      <c r="B76" s="29" t="s">
        <v>9</v>
      </c>
      <c r="C76" s="91">
        <f t="shared" ref="C76:H76" ca="1" si="8">C33-C68</f>
        <v>-0.57768120174848159</v>
      </c>
      <c r="D76" s="92">
        <f t="shared" ca="1" si="8"/>
        <v>0</v>
      </c>
      <c r="E76" s="92">
        <f t="shared" ca="1" si="8"/>
        <v>1</v>
      </c>
      <c r="F76" s="92">
        <f t="shared" ca="1" si="8"/>
        <v>0</v>
      </c>
      <c r="G76" s="92">
        <f t="shared" ca="1" si="8"/>
        <v>0</v>
      </c>
      <c r="H76" s="93">
        <f t="shared" ca="1" si="8"/>
        <v>0</v>
      </c>
    </row>
    <row r="77" spans="1:8" hidden="1" x14ac:dyDescent="0.25">
      <c r="B77" s="29" t="s">
        <v>10</v>
      </c>
      <c r="C77" s="91">
        <f t="shared" ref="C77:H77" ca="1" si="9">C34-C69</f>
        <v>0</v>
      </c>
      <c r="D77" s="92">
        <f t="shared" ca="1" si="9"/>
        <v>0</v>
      </c>
      <c r="E77" s="92">
        <f t="shared" ca="1" si="9"/>
        <v>-0.73105857863000578</v>
      </c>
      <c r="F77" s="92">
        <f t="shared" ca="1" si="9"/>
        <v>1</v>
      </c>
      <c r="G77" s="92">
        <f t="shared" ca="1" si="9"/>
        <v>0</v>
      </c>
      <c r="H77" s="93">
        <f t="shared" ca="1" si="9"/>
        <v>0</v>
      </c>
    </row>
    <row r="78" spans="1:8" hidden="1" x14ac:dyDescent="0.25">
      <c r="B78" s="30" t="s">
        <v>11</v>
      </c>
      <c r="C78" s="91">
        <f t="shared" ref="C78:H78" ca="1" si="10">C35-C70</f>
        <v>0</v>
      </c>
      <c r="D78" s="92">
        <f t="shared" ca="1" si="10"/>
        <v>0</v>
      </c>
      <c r="E78" s="92">
        <f t="shared" ca="1" si="10"/>
        <v>-0.26894142136999427</v>
      </c>
      <c r="F78" s="92">
        <f t="shared" ca="1" si="10"/>
        <v>0</v>
      </c>
      <c r="G78" s="92">
        <f t="shared" ca="1" si="10"/>
        <v>1</v>
      </c>
      <c r="H78" s="93">
        <f t="shared" ca="1" si="10"/>
        <v>0</v>
      </c>
    </row>
    <row r="79" spans="1:8" hidden="1" x14ac:dyDescent="0.25">
      <c r="B79" s="31" t="s">
        <v>12</v>
      </c>
      <c r="C79" s="94">
        <f t="shared" ref="C79:H79" ca="1" si="11">C36-C71</f>
        <v>0</v>
      </c>
      <c r="D79" s="95">
        <f t="shared" ca="1" si="11"/>
        <v>0</v>
      </c>
      <c r="E79" s="95">
        <f t="shared" ca="1" si="11"/>
        <v>0</v>
      </c>
      <c r="F79" s="95">
        <f t="shared" ca="1" si="11"/>
        <v>0</v>
      </c>
      <c r="G79" s="95">
        <f t="shared" ca="1" si="11"/>
        <v>-1</v>
      </c>
      <c r="H79" s="96">
        <f t="shared" ca="1" si="11"/>
        <v>1</v>
      </c>
    </row>
    <row r="80" spans="1:8" hidden="1" x14ac:dyDescent="0.25"/>
    <row r="81" spans="1:11" ht="17.25" x14ac:dyDescent="0.25">
      <c r="A81" s="32" t="s">
        <v>27</v>
      </c>
      <c r="C81" s="14" t="s">
        <v>21</v>
      </c>
      <c r="D81" s="28" t="s">
        <v>8</v>
      </c>
      <c r="E81" s="29" t="s">
        <v>9</v>
      </c>
      <c r="F81" s="29" t="s">
        <v>10</v>
      </c>
      <c r="G81" s="30" t="s">
        <v>11</v>
      </c>
      <c r="H81" s="31" t="s">
        <v>12</v>
      </c>
      <c r="J81" s="97" t="s">
        <v>28</v>
      </c>
      <c r="K81" s="86" t="s">
        <v>29</v>
      </c>
    </row>
    <row r="82" spans="1:11" x14ac:dyDescent="0.25">
      <c r="B82" s="14" t="s">
        <v>21</v>
      </c>
      <c r="C82" s="4">
        <f t="array" aca="1" ref="C82:H87" ca="1">MINVERSE(C74:H79)</f>
        <v>1</v>
      </c>
      <c r="D82" s="5">
        <f ca="1"/>
        <v>0</v>
      </c>
      <c r="E82" s="5">
        <f ca="1"/>
        <v>0</v>
      </c>
      <c r="F82" s="5">
        <f ca="1"/>
        <v>0</v>
      </c>
      <c r="G82" s="5">
        <f ca="1"/>
        <v>0</v>
      </c>
      <c r="H82" s="6">
        <f ca="1"/>
        <v>0</v>
      </c>
      <c r="J82" s="13">
        <v>100</v>
      </c>
      <c r="K82" s="18">
        <f t="array" aca="1" ref="K82:K87" ca="1">MMULT(C82:H87,J82:J87)</f>
        <v>100</v>
      </c>
    </row>
    <row r="83" spans="1:11" x14ac:dyDescent="0.25">
      <c r="B83" s="28" t="s">
        <v>8</v>
      </c>
      <c r="C83" s="7">
        <f ca="1"/>
        <v>0.42231879825151852</v>
      </c>
      <c r="D83" s="8">
        <f ca="1"/>
        <v>1</v>
      </c>
      <c r="E83" s="8">
        <f ca="1"/>
        <v>0</v>
      </c>
      <c r="F83" s="8">
        <f ca="1"/>
        <v>0</v>
      </c>
      <c r="G83" s="8">
        <f ca="1"/>
        <v>0</v>
      </c>
      <c r="H83" s="9">
        <f ca="1"/>
        <v>0</v>
      </c>
      <c r="J83" s="13">
        <v>0</v>
      </c>
      <c r="K83" s="18">
        <f ca="1"/>
        <v>42.23187982515185</v>
      </c>
    </row>
    <row r="84" spans="1:11" x14ac:dyDescent="0.25">
      <c r="B84" s="29" t="s">
        <v>9</v>
      </c>
      <c r="C84" s="7">
        <f ca="1"/>
        <v>0.57768120174848159</v>
      </c>
      <c r="D84" s="8">
        <f ca="1"/>
        <v>0</v>
      </c>
      <c r="E84" s="8">
        <f ca="1"/>
        <v>1</v>
      </c>
      <c r="F84" s="8">
        <f ca="1"/>
        <v>0</v>
      </c>
      <c r="G84" s="8">
        <f ca="1"/>
        <v>0</v>
      </c>
      <c r="H84" s="9">
        <f ca="1"/>
        <v>0</v>
      </c>
      <c r="J84" s="13">
        <v>0</v>
      </c>
      <c r="K84" s="18">
        <f ca="1"/>
        <v>57.768120174848157</v>
      </c>
    </row>
    <row r="85" spans="1:11" x14ac:dyDescent="0.25">
      <c r="B85" s="29" t="s">
        <v>10</v>
      </c>
      <c r="C85" s="7">
        <f ca="1"/>
        <v>0.42231879825151858</v>
      </c>
      <c r="D85" s="8">
        <f ca="1"/>
        <v>0</v>
      </c>
      <c r="E85" s="8">
        <f ca="1"/>
        <v>0.73105857863000578</v>
      </c>
      <c r="F85" s="8">
        <f ca="1"/>
        <v>1</v>
      </c>
      <c r="G85" s="8">
        <f ca="1"/>
        <v>0</v>
      </c>
      <c r="H85" s="9">
        <f ca="1"/>
        <v>0</v>
      </c>
      <c r="J85" s="13">
        <v>0</v>
      </c>
      <c r="K85" s="18">
        <f ca="1"/>
        <v>42.231879825151857</v>
      </c>
    </row>
    <row r="86" spans="1:11" x14ac:dyDescent="0.25">
      <c r="B86" s="30" t="s">
        <v>11</v>
      </c>
      <c r="C86" s="7">
        <f ca="1"/>
        <v>0.15536240349696306</v>
      </c>
      <c r="D86" s="8">
        <f ca="1"/>
        <v>0</v>
      </c>
      <c r="E86" s="8">
        <f ca="1"/>
        <v>0.26894142136999427</v>
      </c>
      <c r="F86" s="8">
        <f ca="1"/>
        <v>0</v>
      </c>
      <c r="G86" s="8">
        <f ca="1"/>
        <v>1</v>
      </c>
      <c r="H86" s="9">
        <f ca="1"/>
        <v>0</v>
      </c>
      <c r="J86" s="13">
        <v>0</v>
      </c>
      <c r="K86" s="18">
        <f ca="1"/>
        <v>15.536240349696307</v>
      </c>
    </row>
    <row r="87" spans="1:11" x14ac:dyDescent="0.25">
      <c r="B87" s="31" t="s">
        <v>12</v>
      </c>
      <c r="C87" s="10">
        <f ca="1"/>
        <v>0.15536240349696306</v>
      </c>
      <c r="D87" s="11">
        <f ca="1"/>
        <v>0</v>
      </c>
      <c r="E87" s="11">
        <f ca="1"/>
        <v>0.26894142136999427</v>
      </c>
      <c r="F87" s="11">
        <f ca="1"/>
        <v>0</v>
      </c>
      <c r="G87" s="11">
        <f ca="1"/>
        <v>1</v>
      </c>
      <c r="H87" s="12">
        <f ca="1"/>
        <v>1</v>
      </c>
      <c r="J87" s="13">
        <v>0</v>
      </c>
      <c r="K87" s="18">
        <f ca="1"/>
        <v>15.536240349696307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RL example</vt:lpstr>
      <vt:lpstr>Preferred_arrival_time</vt:lpstr>
      <vt:lpstr>Z</vt:lpstr>
      <vt:lpstr>βveh</vt:lpstr>
      <vt:lpstr>βwait</vt:lpstr>
      <vt:lpstr>θ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2015-10-15T23:14:14Z</dcterms:created>
  <dcterms:modified xsi:type="dcterms:W3CDTF">2015-10-16T23:50:09Z</dcterms:modified>
</cp:coreProperties>
</file>