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zorn\Documents\fast-trips\Examples\RLvsTBHPexample2\input\"/>
    </mc:Choice>
  </mc:AlternateContent>
  <bookViews>
    <workbookView xWindow="0" yWindow="0" windowWidth="18600" windowHeight="9855"/>
  </bookViews>
  <sheets>
    <sheet name="RL example" sheetId="1" r:id="rId1"/>
  </sheets>
  <definedNames>
    <definedName name="Preferred_arrival_time">'RL example'!$I$10</definedName>
    <definedName name="Z">'RL example'!$H$45:$H$50</definedName>
    <definedName name="βveh">'RL example'!$I$8</definedName>
    <definedName name="βwait">'RL example'!$I$9</definedName>
    <definedName name="θ">'RL example'!$I$7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G16" i="1"/>
  <c r="F14" i="1"/>
  <c r="D13" i="1" l="1"/>
  <c r="D21" i="1" s="1"/>
  <c r="D37" i="1" s="1"/>
  <c r="E14" i="1"/>
  <c r="E22" i="1" s="1"/>
  <c r="F22" i="1"/>
  <c r="G24" i="1"/>
  <c r="H25" i="1"/>
  <c r="H15" i="1"/>
  <c r="H23" i="1" s="1"/>
  <c r="H26" i="1"/>
  <c r="H42" i="1" s="1"/>
  <c r="G26" i="1"/>
  <c r="G42" i="1" s="1"/>
  <c r="F26" i="1"/>
  <c r="F42" i="1" s="1"/>
  <c r="E26" i="1"/>
  <c r="E42" i="1" s="1"/>
  <c r="D26" i="1"/>
  <c r="D42" i="1" s="1"/>
  <c r="C26" i="1"/>
  <c r="C42" i="1" s="1"/>
  <c r="G25" i="1"/>
  <c r="G41" i="1" s="1"/>
  <c r="F25" i="1"/>
  <c r="F41" i="1" s="1"/>
  <c r="E25" i="1"/>
  <c r="E41" i="1" s="1"/>
  <c r="D25" i="1"/>
  <c r="D41" i="1" s="1"/>
  <c r="C25" i="1"/>
  <c r="C41" i="1" s="1"/>
  <c r="H24" i="1"/>
  <c r="H40" i="1" s="1"/>
  <c r="F24" i="1"/>
  <c r="F40" i="1" s="1"/>
  <c r="E24" i="1"/>
  <c r="E40" i="1" s="1"/>
  <c r="D24" i="1"/>
  <c r="D40" i="1" s="1"/>
  <c r="C24" i="1"/>
  <c r="C40" i="1" s="1"/>
  <c r="G23" i="1"/>
  <c r="G39" i="1" s="1"/>
  <c r="F23" i="1"/>
  <c r="F39" i="1" s="1"/>
  <c r="E23" i="1"/>
  <c r="E39" i="1" s="1"/>
  <c r="D23" i="1"/>
  <c r="D39" i="1" s="1"/>
  <c r="C23" i="1"/>
  <c r="C39" i="1" s="1"/>
  <c r="H22" i="1"/>
  <c r="H38" i="1" s="1"/>
  <c r="G22" i="1"/>
  <c r="G38" i="1" s="1"/>
  <c r="D22" i="1"/>
  <c r="D38" i="1" s="1"/>
  <c r="C22" i="1"/>
  <c r="C38" i="1" s="1"/>
  <c r="H21" i="1"/>
  <c r="H37" i="1" s="1"/>
  <c r="G21" i="1"/>
  <c r="G37" i="1" s="1"/>
  <c r="F21" i="1"/>
  <c r="F37" i="1" s="1"/>
  <c r="E21" i="1"/>
  <c r="E37" i="1" s="1"/>
  <c r="C21" i="1"/>
  <c r="C37" i="1" s="1"/>
  <c r="H39" i="1" l="1"/>
  <c r="E38" i="1"/>
  <c r="F38" i="1"/>
  <c r="G40" i="1"/>
  <c r="H41" i="1"/>
  <c r="C45" i="1" l="1" a="1"/>
  <c r="D45" i="1" s="1"/>
  <c r="E46" i="1" l="1"/>
  <c r="D49" i="1"/>
  <c r="G47" i="1"/>
  <c r="F48" i="1"/>
  <c r="E49" i="1"/>
  <c r="F47" i="1"/>
  <c r="H48" i="1"/>
  <c r="F46" i="1"/>
  <c r="D50" i="1"/>
  <c r="F50" i="1"/>
  <c r="H46" i="1"/>
  <c r="E45" i="1"/>
  <c r="G48" i="1"/>
  <c r="C50" i="1"/>
  <c r="F49" i="1"/>
  <c r="H45" i="1"/>
  <c r="C46" i="1"/>
  <c r="D46" i="1"/>
  <c r="F45" i="1"/>
  <c r="C49" i="1"/>
  <c r="G45" i="1"/>
  <c r="G49" i="1"/>
  <c r="C47" i="1"/>
  <c r="E47" i="1"/>
  <c r="C45" i="1"/>
  <c r="G46" i="1"/>
  <c r="D48" i="1"/>
  <c r="H47" i="1"/>
  <c r="G50" i="1"/>
  <c r="E50" i="1"/>
  <c r="C48" i="1"/>
  <c r="E48" i="1"/>
  <c r="H49" i="1"/>
  <c r="D47" i="1"/>
  <c r="H50" i="1"/>
  <c r="I54" i="1" l="1"/>
  <c r="D54" i="1" s="1"/>
  <c r="I53" i="1"/>
  <c r="D53" i="1" s="1"/>
  <c r="I56" i="1"/>
  <c r="D56" i="1" s="1"/>
  <c r="C54" i="1"/>
  <c r="I55" i="1"/>
  <c r="D55" i="1" s="1"/>
  <c r="I57" i="1"/>
  <c r="D57" i="1" s="1"/>
  <c r="C53" i="1" l="1"/>
  <c r="C55" i="1"/>
  <c r="E55" i="1"/>
  <c r="C56" i="1"/>
  <c r="G53" i="1"/>
  <c r="E53" i="1"/>
  <c r="F53" i="1"/>
  <c r="G54" i="1"/>
  <c r="F54" i="1"/>
  <c r="E56" i="1"/>
  <c r="F56" i="1"/>
  <c r="G56" i="1"/>
  <c r="E57" i="1"/>
  <c r="F57" i="1"/>
  <c r="G57" i="1"/>
  <c r="E54" i="1"/>
  <c r="F55" i="1"/>
  <c r="G55" i="1"/>
  <c r="C57" i="1"/>
  <c r="C60" i="1" l="1" a="1"/>
  <c r="D60" i="1" l="1"/>
  <c r="E63" i="1"/>
  <c r="G63" i="1"/>
  <c r="G60" i="1"/>
  <c r="G67" i="1" s="1"/>
  <c r="C64" i="1"/>
  <c r="C61" i="1"/>
  <c r="C68" i="1" s="1"/>
  <c r="D64" i="1"/>
  <c r="E64" i="1"/>
  <c r="E71" i="1" s="1"/>
  <c r="E61" i="1"/>
  <c r="E68" i="1" s="1"/>
  <c r="F61" i="1"/>
  <c r="F68" i="1" s="1"/>
  <c r="G61" i="1"/>
  <c r="D62" i="1"/>
  <c r="D69" i="1" s="1"/>
  <c r="G62" i="1"/>
  <c r="G69" i="1" s="1"/>
  <c r="D63" i="1"/>
  <c r="D70" i="1" s="1"/>
  <c r="E60" i="1"/>
  <c r="E67" i="1" s="1"/>
  <c r="F63" i="1"/>
  <c r="F70" i="1" s="1"/>
  <c r="D61" i="1"/>
  <c r="F64" i="1"/>
  <c r="F71" i="1" s="1"/>
  <c r="G64" i="1"/>
  <c r="G71" i="1" s="1"/>
  <c r="C62" i="1"/>
  <c r="F62" i="1"/>
  <c r="F69" i="1" s="1"/>
  <c r="C60" i="1"/>
  <c r="F60" i="1"/>
  <c r="F67" i="1" s="1"/>
  <c r="E62" i="1"/>
  <c r="E69" i="1" s="1"/>
  <c r="C63" i="1"/>
  <c r="C70" i="1" s="1"/>
  <c r="G70" i="1"/>
  <c r="C71" i="1"/>
  <c r="D71" i="1"/>
  <c r="C69" i="1"/>
  <c r="D67" i="1"/>
  <c r="G68" i="1"/>
  <c r="C67" i="1"/>
  <c r="D68" i="1"/>
  <c r="E70" i="1"/>
  <c r="C74" i="1" l="1" a="1"/>
  <c r="C74" i="1" l="1"/>
  <c r="D77" i="1"/>
  <c r="F77" i="1"/>
  <c r="G77" i="1"/>
  <c r="G74" i="1"/>
  <c r="C78" i="1"/>
  <c r="D78" i="1"/>
  <c r="D75" i="1"/>
  <c r="E78" i="1"/>
  <c r="G78" i="1"/>
  <c r="C76" i="1"/>
  <c r="D76" i="1"/>
  <c r="D74" i="1"/>
  <c r="E77" i="1"/>
  <c r="C75" i="1"/>
  <c r="E75" i="1"/>
  <c r="F75" i="1"/>
  <c r="C77" i="1"/>
  <c r="E74" i="1"/>
  <c r="F78" i="1"/>
  <c r="G75" i="1"/>
  <c r="E76" i="1"/>
  <c r="F76" i="1"/>
  <c r="F74" i="1"/>
  <c r="G76" i="1"/>
  <c r="J74" i="1" l="1" a="1"/>
  <c r="J74" i="1" l="1"/>
  <c r="J75" i="1"/>
  <c r="J78" i="1"/>
  <c r="J76" i="1"/>
  <c r="J77" i="1"/>
</calcChain>
</file>

<file path=xl/sharedStrings.xml><?xml version="1.0" encoding="utf-8"?>
<sst xmlns="http://schemas.openxmlformats.org/spreadsheetml/2006/main" count="128" uniqueCount="34">
  <si>
    <t>Route</t>
  </si>
  <si>
    <t>Trip</t>
  </si>
  <si>
    <t>Schedule</t>
  </si>
  <si>
    <t xml:space="preserve">θ </t>
  </si>
  <si>
    <r>
      <t>β</t>
    </r>
    <r>
      <rPr>
        <vertAlign val="subscript"/>
        <sz val="11"/>
        <color theme="1"/>
        <rFont val="Calibri"/>
        <family val="2"/>
        <scheme val="minor"/>
      </rPr>
      <t>veh</t>
    </r>
  </si>
  <si>
    <r>
      <t>β</t>
    </r>
    <r>
      <rPr>
        <vertAlign val="subscript"/>
        <sz val="11"/>
        <color theme="1"/>
        <rFont val="Calibri"/>
        <family val="2"/>
        <scheme val="minor"/>
      </rPr>
      <t>wait</t>
    </r>
  </si>
  <si>
    <t>A = { r1, b1, b2, g1, p1 }</t>
  </si>
  <si>
    <t>M</t>
  </si>
  <si>
    <t>b1</t>
  </si>
  <si>
    <t>b2</t>
  </si>
  <si>
    <t>g1</t>
  </si>
  <si>
    <t>p1</t>
  </si>
  <si>
    <t>d</t>
  </si>
  <si>
    <t>Preferred arrival time</t>
  </si>
  <si>
    <t>I</t>
  </si>
  <si>
    <t>I-M</t>
  </si>
  <si>
    <r>
      <t>(I-M)</t>
    </r>
    <r>
      <rPr>
        <b/>
        <i/>
        <vertAlign val="superscript"/>
        <sz val="11"/>
        <color theme="1"/>
        <rFont val="Calibri"/>
        <family val="2"/>
        <scheme val="minor"/>
      </rPr>
      <t>-1</t>
    </r>
  </si>
  <si>
    <t>v(a|k)</t>
  </si>
  <si>
    <t>exp((1/θ)*v(a|k))</t>
  </si>
  <si>
    <t>o</t>
  </si>
  <si>
    <t>P</t>
  </si>
  <si>
    <r>
      <t>M</t>
    </r>
    <r>
      <rPr>
        <b/>
        <i/>
        <vertAlign val="subscript"/>
        <sz val="11"/>
        <color theme="1"/>
        <rFont val="Calibri"/>
        <family val="2"/>
        <scheme val="minor"/>
      </rPr>
      <t>k</t>
    </r>
    <r>
      <rPr>
        <b/>
        <i/>
        <sz val="11"/>
        <color theme="1"/>
        <rFont val="Calibri"/>
        <family val="2"/>
        <scheme val="minor"/>
      </rPr>
      <t xml:space="preserve"> Z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</si>
  <si>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k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</rPr>
      <t>○</t>
    </r>
    <r>
      <rPr>
        <i/>
        <sz val="11"/>
        <color theme="1"/>
        <rFont val="Calibri"/>
        <family val="2"/>
        <scheme val="minor"/>
      </rPr>
      <t xml:space="preserve"> Z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i/>
        <sz val="11"/>
        <color theme="1"/>
        <rFont val="Calibri"/>
        <family val="2"/>
        <scheme val="minor"/>
      </rPr>
      <t>/(M</t>
    </r>
    <r>
      <rPr>
        <i/>
        <vertAlign val="subscript"/>
        <sz val="11"/>
        <color theme="1"/>
        <rFont val="Calibri"/>
        <family val="2"/>
        <scheme val="minor"/>
      </rPr>
      <t>k</t>
    </r>
    <r>
      <rPr>
        <i/>
        <sz val="11"/>
        <color theme="1"/>
        <rFont val="Calibri"/>
        <family val="2"/>
        <scheme val="minor"/>
      </rPr>
      <t xml:space="preserve"> Z)</t>
    </r>
  </si>
  <si>
    <r>
      <t>P</t>
    </r>
    <r>
      <rPr>
        <b/>
        <i/>
        <vertAlign val="superscript"/>
        <sz val="11"/>
        <color theme="1"/>
        <rFont val="Calibri"/>
        <family val="2"/>
        <scheme val="minor"/>
      </rPr>
      <t>T</t>
    </r>
  </si>
  <si>
    <r>
      <t>I-P</t>
    </r>
    <r>
      <rPr>
        <b/>
        <i/>
        <vertAlign val="superscript"/>
        <sz val="11"/>
        <color theme="1"/>
        <rFont val="Calibri"/>
        <family val="2"/>
        <scheme val="minor"/>
      </rPr>
      <t>T</t>
    </r>
  </si>
  <si>
    <r>
      <t>(I-P</t>
    </r>
    <r>
      <rPr>
        <b/>
        <i/>
        <vertAlign val="superscript"/>
        <sz val="11"/>
        <color theme="1"/>
        <rFont val="Calibri"/>
        <family val="2"/>
        <scheme val="minor"/>
      </rPr>
      <t>T</t>
    </r>
    <r>
      <rPr>
        <b/>
        <i/>
        <sz val="11"/>
        <color theme="1"/>
        <rFont val="Calibri"/>
        <family val="2"/>
        <scheme val="minor"/>
      </rPr>
      <t>)</t>
    </r>
    <r>
      <rPr>
        <b/>
        <i/>
        <vertAlign val="superscript"/>
        <sz val="11"/>
        <color theme="1"/>
        <rFont val="Calibri"/>
        <family val="2"/>
        <scheme val="minor"/>
      </rPr>
      <t>-1</t>
    </r>
  </si>
  <si>
    <t>G(a)</t>
  </si>
  <si>
    <t>F(a)</t>
  </si>
  <si>
    <t>blue</t>
  </si>
  <si>
    <t>green</t>
  </si>
  <si>
    <t>purple</t>
  </si>
  <si>
    <t>blue_t</t>
  </si>
  <si>
    <t>green_t</t>
  </si>
  <si>
    <t>purple_t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</si>
</sst>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sz val="11"/>
      <color theme="9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8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/>
    <xf numFmtId="0" fontId="4" fillId="0" borderId="0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164" fontId="4" fillId="0" borderId="1" xfId="0" applyNumberFormat="1" applyFont="1" applyBorder="1"/>
    <xf numFmtId="164" fontId="4" fillId="0" borderId="2" xfId="0" applyNumberFormat="1" applyFont="1" applyBorder="1"/>
    <xf numFmtId="164" fontId="4" fillId="0" borderId="3" xfId="0" applyNumberFormat="1" applyFont="1" applyBorder="1"/>
    <xf numFmtId="164" fontId="4" fillId="0" borderId="4" xfId="0" applyNumberFormat="1" applyFont="1" applyBorder="1"/>
    <xf numFmtId="164" fontId="4" fillId="0" borderId="0" xfId="0" applyNumberFormat="1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164" fontId="4" fillId="0" borderId="8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4" fillId="2" borderId="3" xfId="0" applyNumberFormat="1" applyFont="1" applyFill="1" applyBorder="1"/>
    <xf numFmtId="164" fontId="4" fillId="2" borderId="5" xfId="0" applyNumberFormat="1" applyFont="1" applyFill="1" applyBorder="1"/>
    <xf numFmtId="164" fontId="4" fillId="2" borderId="8" xfId="0" applyNumberFormat="1" applyFont="1" applyFill="1" applyBorder="1"/>
    <xf numFmtId="0" fontId="10" fillId="0" borderId="0" xfId="0" applyFont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3" borderId="1" xfId="0" applyFill="1" applyBorder="1"/>
    <xf numFmtId="0" fontId="4" fillId="3" borderId="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164" fontId="0" fillId="0" borderId="0" xfId="0" applyNumberFormat="1"/>
    <xf numFmtId="0" fontId="8" fillId="0" borderId="0" xfId="0" applyFont="1" applyAlignment="1">
      <alignment horizontal="center"/>
    </xf>
    <xf numFmtId="164" fontId="4" fillId="0" borderId="0" xfId="0" applyNumberFormat="1" applyFont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16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7" fillId="0" borderId="0" xfId="0" applyFont="1" applyAlignment="1">
      <alignment vertical="center"/>
    </xf>
    <xf numFmtId="0" fontId="4" fillId="0" borderId="0" xfId="0" applyFont="1"/>
    <xf numFmtId="0" fontId="19" fillId="0" borderId="0" xfId="0" applyFont="1" applyBorder="1" applyAlignment="1">
      <alignment vertical="center"/>
    </xf>
    <xf numFmtId="20" fontId="19" fillId="0" borderId="0" xfId="0" applyNumberFormat="1" applyFont="1" applyBorder="1" applyAlignment="1">
      <alignment vertical="center"/>
    </xf>
    <xf numFmtId="20" fontId="19" fillId="0" borderId="0" xfId="0" applyNumberFormat="1" applyFont="1" applyBorder="1"/>
    <xf numFmtId="0" fontId="20" fillId="0" borderId="7" xfId="0" applyFont="1" applyBorder="1" applyAlignment="1">
      <alignment vertical="center"/>
    </xf>
    <xf numFmtId="20" fontId="20" fillId="0" borderId="7" xfId="0" applyNumberFormat="1" applyFont="1" applyBorder="1" applyAlignment="1">
      <alignment vertical="center"/>
    </xf>
    <xf numFmtId="20" fontId="20" fillId="0" borderId="7" xfId="0" applyNumberFormat="1" applyFont="1" applyBorder="1"/>
    <xf numFmtId="0" fontId="4" fillId="0" borderId="0" xfId="0" applyFont="1" applyAlignment="1"/>
    <xf numFmtId="0" fontId="18" fillId="0" borderId="2" xfId="0" applyFont="1" applyBorder="1" applyAlignment="1">
      <alignment vertical="center"/>
    </xf>
    <xf numFmtId="20" fontId="18" fillId="0" borderId="2" xfId="0" applyNumberFormat="1" applyFont="1" applyBorder="1" applyAlignment="1">
      <alignment vertical="center"/>
    </xf>
    <xf numFmtId="20" fontId="18" fillId="0" borderId="2" xfId="0" applyNumberFormat="1" applyFont="1" applyBorder="1"/>
    <xf numFmtId="1" fontId="4" fillId="0" borderId="1" xfId="0" applyNumberFormat="1" applyFont="1" applyBorder="1"/>
    <xf numFmtId="1" fontId="4" fillId="0" borderId="2" xfId="0" applyNumberFormat="1" applyFont="1" applyBorder="1"/>
    <xf numFmtId="1" fontId="4" fillId="0" borderId="3" xfId="0" applyNumberFormat="1" applyFont="1" applyBorder="1"/>
    <xf numFmtId="1" fontId="4" fillId="0" borderId="4" xfId="0" applyNumberFormat="1" applyFont="1" applyBorder="1"/>
    <xf numFmtId="1" fontId="4" fillId="0" borderId="0" xfId="0" applyNumberFormat="1" applyFont="1" applyBorder="1"/>
    <xf numFmtId="1" fontId="4" fillId="0" borderId="5" xfId="0" applyNumberFormat="1" applyFont="1" applyBorder="1"/>
    <xf numFmtId="1" fontId="4" fillId="0" borderId="6" xfId="0" applyNumberFormat="1" applyFont="1" applyBorder="1"/>
    <xf numFmtId="1" fontId="4" fillId="0" borderId="7" xfId="0" applyNumberFormat="1" applyFont="1" applyBorder="1"/>
    <xf numFmtId="1" fontId="4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394855</xdr:colOff>
      <xdr:row>1</xdr:row>
      <xdr:rowOff>66675</xdr:rowOff>
    </xdr:from>
    <xdr:to>
      <xdr:col>6</xdr:col>
      <xdr:colOff>123825</xdr:colOff>
      <xdr:row>7</xdr:row>
      <xdr:rowOff>28574</xdr:rowOff>
    </xdr:to>
    <xdr:grpSp>
      <xdr:nvGrpSpPr>
        <xdr:cNvPr id="37" name="Group 36"/>
        <xdr:cNvGrpSpPr/>
      </xdr:nvGrpSpPr>
      <xdr:grpSpPr>
        <a:xfrm>
          <a:off x="394855" y="257175"/>
          <a:ext cx="2967470" cy="1104899"/>
          <a:chOff x="413905" y="714375"/>
          <a:chExt cx="2967470" cy="1104899"/>
        </a:xfrm>
      </xdr:grpSpPr>
      <xdr:cxnSp macro="">
        <xdr:nvCxnSpPr>
          <xdr:cNvPr id="28" name="Straight Connector 27"/>
          <xdr:cNvCxnSpPr/>
        </xdr:nvCxnSpPr>
        <xdr:spPr>
          <a:xfrm>
            <a:off x="2899930" y="962025"/>
            <a:ext cx="481445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Freeform 11"/>
          <xdr:cNvSpPr/>
        </xdr:nvSpPr>
        <xdr:spPr>
          <a:xfrm>
            <a:off x="942694" y="946995"/>
            <a:ext cx="1993533" cy="23923"/>
          </a:xfrm>
          <a:custGeom>
            <a:avLst/>
            <a:gdLst>
              <a:gd name="connsiteX0" fmla="*/ 0 w 1733550"/>
              <a:gd name="connsiteY0" fmla="*/ 467453 h 467453"/>
              <a:gd name="connsiteX1" fmla="*/ 771525 w 1733550"/>
              <a:gd name="connsiteY1" fmla="*/ 29303 h 467453"/>
              <a:gd name="connsiteX2" fmla="*/ 1095375 w 1733550"/>
              <a:gd name="connsiteY2" fmla="*/ 86453 h 467453"/>
              <a:gd name="connsiteX3" fmla="*/ 1733550 w 1733550"/>
              <a:gd name="connsiteY3" fmla="*/ 457928 h 467453"/>
              <a:gd name="connsiteX0" fmla="*/ 0 w 1733550"/>
              <a:gd name="connsiteY0" fmla="*/ 398787 h 398787"/>
              <a:gd name="connsiteX1" fmla="*/ 514350 w 1733550"/>
              <a:gd name="connsiteY1" fmla="*/ 93987 h 398787"/>
              <a:gd name="connsiteX2" fmla="*/ 1095375 w 1733550"/>
              <a:gd name="connsiteY2" fmla="*/ 17787 h 398787"/>
              <a:gd name="connsiteX3" fmla="*/ 1733550 w 1733550"/>
              <a:gd name="connsiteY3" fmla="*/ 389262 h 398787"/>
              <a:gd name="connsiteX0" fmla="*/ 0 w 1733550"/>
              <a:gd name="connsiteY0" fmla="*/ 320236 h 320236"/>
              <a:gd name="connsiteX1" fmla="*/ 514350 w 1733550"/>
              <a:gd name="connsiteY1" fmla="*/ 15436 h 320236"/>
              <a:gd name="connsiteX2" fmla="*/ 1485900 w 1733550"/>
              <a:gd name="connsiteY2" fmla="*/ 72586 h 320236"/>
              <a:gd name="connsiteX3" fmla="*/ 1733550 w 1733550"/>
              <a:gd name="connsiteY3" fmla="*/ 310711 h 320236"/>
              <a:gd name="connsiteX0" fmla="*/ 0 w 1733550"/>
              <a:gd name="connsiteY0" fmla="*/ 337290 h 337290"/>
              <a:gd name="connsiteX1" fmla="*/ 514350 w 1733550"/>
              <a:gd name="connsiteY1" fmla="*/ 32490 h 337290"/>
              <a:gd name="connsiteX2" fmla="*/ 1381125 w 1733550"/>
              <a:gd name="connsiteY2" fmla="*/ 42015 h 337290"/>
              <a:gd name="connsiteX3" fmla="*/ 1733550 w 1733550"/>
              <a:gd name="connsiteY3" fmla="*/ 327765 h 337290"/>
              <a:gd name="connsiteX0" fmla="*/ 0 w 1866900"/>
              <a:gd name="connsiteY0" fmla="*/ 296630 h 325205"/>
              <a:gd name="connsiteX1" fmla="*/ 647700 w 1866900"/>
              <a:gd name="connsiteY1" fmla="*/ 29930 h 325205"/>
              <a:gd name="connsiteX2" fmla="*/ 1514475 w 1866900"/>
              <a:gd name="connsiteY2" fmla="*/ 39455 h 325205"/>
              <a:gd name="connsiteX3" fmla="*/ 1866900 w 1866900"/>
              <a:gd name="connsiteY3" fmla="*/ 325205 h 325205"/>
              <a:gd name="connsiteX0" fmla="*/ 0 w 1866900"/>
              <a:gd name="connsiteY0" fmla="*/ 257256 h 285831"/>
              <a:gd name="connsiteX1" fmla="*/ 1514475 w 1866900"/>
              <a:gd name="connsiteY1" fmla="*/ 81 h 285831"/>
              <a:gd name="connsiteX2" fmla="*/ 1866900 w 1866900"/>
              <a:gd name="connsiteY2" fmla="*/ 285831 h 285831"/>
              <a:gd name="connsiteX0" fmla="*/ 0 w 1866900"/>
              <a:gd name="connsiteY0" fmla="*/ 0 h 28575"/>
              <a:gd name="connsiteX1" fmla="*/ 1866900 w 1866900"/>
              <a:gd name="connsiteY1" fmla="*/ 28575 h 28575"/>
              <a:gd name="connsiteX0" fmla="*/ 0 w 1771650"/>
              <a:gd name="connsiteY0" fmla="*/ 9525 h 9525"/>
              <a:gd name="connsiteX1" fmla="*/ 1771650 w 1771650"/>
              <a:gd name="connsiteY1" fmla="*/ 0 h 9525"/>
              <a:gd name="connsiteX0" fmla="*/ 0 w 10000"/>
              <a:gd name="connsiteY0" fmla="*/ 10000 h 30289"/>
              <a:gd name="connsiteX1" fmla="*/ 9731 w 10000"/>
              <a:gd name="connsiteY1" fmla="*/ 30001 h 30289"/>
              <a:gd name="connsiteX2" fmla="*/ 10000 w 10000"/>
              <a:gd name="connsiteY2" fmla="*/ 0 h 30289"/>
              <a:gd name="connsiteX0" fmla="*/ 0 w 16452"/>
              <a:gd name="connsiteY0" fmla="*/ 170002 h 190291"/>
              <a:gd name="connsiteX1" fmla="*/ 9731 w 16452"/>
              <a:gd name="connsiteY1" fmla="*/ 190003 h 190291"/>
              <a:gd name="connsiteX2" fmla="*/ 16452 w 16452"/>
              <a:gd name="connsiteY2" fmla="*/ 0 h 190291"/>
              <a:gd name="connsiteX0" fmla="*/ 0 w 9731"/>
              <a:gd name="connsiteY0" fmla="*/ 289 h 20578"/>
              <a:gd name="connsiteX1" fmla="*/ 9731 w 9731"/>
              <a:gd name="connsiteY1" fmla="*/ 20290 h 205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9731" h="20578">
                <a:moveTo>
                  <a:pt x="0" y="289"/>
                </a:moveTo>
                <a:cubicBezTo>
                  <a:pt x="3208" y="-3044"/>
                  <a:pt x="6523" y="23623"/>
                  <a:pt x="9731" y="20290"/>
                </a:cubicBezTo>
              </a:path>
            </a:pathLst>
          </a:custGeom>
          <a:noFill/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Oval 2"/>
          <xdr:cNvSpPr/>
        </xdr:nvSpPr>
        <xdr:spPr>
          <a:xfrm>
            <a:off x="1702675" y="807819"/>
            <a:ext cx="297383" cy="3139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2</a:t>
            </a:r>
          </a:p>
        </xdr:txBody>
      </xdr:sp>
      <xdr:cxnSp macro="">
        <xdr:nvCxnSpPr>
          <xdr:cNvPr id="14" name="Straight Connector 13"/>
          <xdr:cNvCxnSpPr>
            <a:stCxn id="3" idx="5"/>
          </xdr:cNvCxnSpPr>
        </xdr:nvCxnSpPr>
        <xdr:spPr>
          <a:xfrm>
            <a:off x="1956508" y="1075750"/>
            <a:ext cx="451076" cy="534258"/>
          </a:xfrm>
          <a:prstGeom prst="line">
            <a:avLst/>
          </a:prstGeom>
          <a:ln w="381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>
            <a:endCxn id="5" idx="7"/>
          </xdr:cNvCxnSpPr>
        </xdr:nvCxnSpPr>
        <xdr:spPr>
          <a:xfrm flipH="1">
            <a:off x="2541236" y="947330"/>
            <a:ext cx="395032" cy="564321"/>
          </a:xfrm>
          <a:prstGeom prst="line">
            <a:avLst/>
          </a:prstGeom>
          <a:ln w="3810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Oval 3"/>
          <xdr:cNvSpPr/>
        </xdr:nvSpPr>
        <xdr:spPr>
          <a:xfrm>
            <a:off x="2771052" y="796193"/>
            <a:ext cx="297383" cy="3139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5" name="Oval 4"/>
          <xdr:cNvSpPr/>
        </xdr:nvSpPr>
        <xdr:spPr>
          <a:xfrm>
            <a:off x="2264401" y="1458871"/>
            <a:ext cx="324332" cy="360403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3</a:t>
            </a: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1245333" y="714375"/>
            <a:ext cx="30990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b1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2251184" y="714375"/>
            <a:ext cx="30990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b2</a:t>
            </a: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1900933" y="1238250"/>
            <a:ext cx="30990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g1</a:t>
            </a: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2628379" y="1209675"/>
            <a:ext cx="30990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p1</a:t>
            </a: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3140652" y="714375"/>
            <a:ext cx="2166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d</a:t>
            </a:r>
          </a:p>
        </xdr:txBody>
      </xdr:sp>
      <xdr:cxnSp macro="">
        <xdr:nvCxnSpPr>
          <xdr:cNvPr id="35" name="Straight Connector 34"/>
          <xdr:cNvCxnSpPr/>
        </xdr:nvCxnSpPr>
        <xdr:spPr>
          <a:xfrm>
            <a:off x="413905" y="952500"/>
            <a:ext cx="481445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/>
          <xdr:cNvSpPr txBox="1"/>
        </xdr:nvSpPr>
        <xdr:spPr>
          <a:xfrm>
            <a:off x="502227" y="714375"/>
            <a:ext cx="2166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/>
              <a:t>o</a:t>
            </a:r>
          </a:p>
        </xdr:txBody>
      </xdr:sp>
      <xdr:sp macro="" textlink="">
        <xdr:nvSpPr>
          <xdr:cNvPr id="2" name="Oval 1"/>
          <xdr:cNvSpPr/>
        </xdr:nvSpPr>
        <xdr:spPr>
          <a:xfrm>
            <a:off x="733425" y="784568"/>
            <a:ext cx="297383" cy="3139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J26" sqref="J26"/>
    </sheetView>
  </sheetViews>
  <sheetFormatPr defaultRowHeight="15" x14ac:dyDescent="0.25"/>
  <cols>
    <col min="1" max="1" width="16.5703125" customWidth="1"/>
    <col min="2" max="2" width="5.7109375" customWidth="1"/>
    <col min="3" max="8" width="6.5703125" customWidth="1"/>
    <col min="9" max="9" width="9.140625" customWidth="1"/>
    <col min="10" max="13" width="7.85546875" customWidth="1"/>
  </cols>
  <sheetData>
    <row r="1" spans="1:13" x14ac:dyDescent="0.25">
      <c r="I1" s="81" t="s">
        <v>0</v>
      </c>
      <c r="J1" s="81" t="s">
        <v>1</v>
      </c>
      <c r="K1" s="89" t="s">
        <v>2</v>
      </c>
      <c r="L1" s="82"/>
      <c r="M1" s="82"/>
    </row>
    <row r="2" spans="1:13" x14ac:dyDescent="0.25">
      <c r="I2" s="90" t="s">
        <v>28</v>
      </c>
      <c r="J2" s="90" t="s">
        <v>31</v>
      </c>
      <c r="K2" s="91">
        <v>0.41666666666666669</v>
      </c>
      <c r="L2" s="92">
        <v>0.4201388888888889</v>
      </c>
      <c r="M2" s="92">
        <v>0.4375</v>
      </c>
    </row>
    <row r="3" spans="1:13" x14ac:dyDescent="0.25">
      <c r="I3" s="83" t="s">
        <v>29</v>
      </c>
      <c r="J3" s="83" t="s">
        <v>32</v>
      </c>
      <c r="K3" s="84">
        <v>0.42222222222222222</v>
      </c>
      <c r="L3" s="85">
        <v>0.42499999999999999</v>
      </c>
      <c r="M3" s="10"/>
    </row>
    <row r="4" spans="1:13" x14ac:dyDescent="0.25">
      <c r="I4" s="86" t="s">
        <v>30</v>
      </c>
      <c r="J4" s="86" t="s">
        <v>33</v>
      </c>
      <c r="K4" s="87">
        <v>0.42708333333333331</v>
      </c>
      <c r="L4" s="88">
        <v>0.43055555555555558</v>
      </c>
      <c r="M4" s="11"/>
    </row>
    <row r="7" spans="1:13" x14ac:dyDescent="0.25">
      <c r="H7" s="8" t="s">
        <v>3</v>
      </c>
      <c r="I7" s="2">
        <v>1</v>
      </c>
    </row>
    <row r="8" spans="1:13" ht="18" x14ac:dyDescent="0.35">
      <c r="H8" s="7" t="s">
        <v>4</v>
      </c>
      <c r="I8" s="2">
        <v>-1</v>
      </c>
      <c r="K8">
        <v>14</v>
      </c>
    </row>
    <row r="9" spans="1:13" ht="18" x14ac:dyDescent="0.35">
      <c r="H9" s="7" t="s">
        <v>5</v>
      </c>
      <c r="I9" s="2">
        <v>-2</v>
      </c>
    </row>
    <row r="10" spans="1:13" x14ac:dyDescent="0.25">
      <c r="H10" s="80" t="s">
        <v>13</v>
      </c>
      <c r="I10" s="3">
        <v>0.4375</v>
      </c>
    </row>
    <row r="11" spans="1:13" x14ac:dyDescent="0.25">
      <c r="A11" s="6" t="s">
        <v>6</v>
      </c>
      <c r="F11" s="1"/>
    </row>
    <row r="12" spans="1:13" x14ac:dyDescent="0.25">
      <c r="C12" s="5" t="s">
        <v>19</v>
      </c>
      <c r="D12" s="12" t="s">
        <v>8</v>
      </c>
      <c r="E12" s="12" t="s">
        <v>9</v>
      </c>
      <c r="F12" s="13" t="s">
        <v>10</v>
      </c>
      <c r="G12" s="14" t="s">
        <v>11</v>
      </c>
      <c r="H12" s="5" t="s">
        <v>12</v>
      </c>
    </row>
    <row r="13" spans="1:13" x14ac:dyDescent="0.25">
      <c r="A13" s="15" t="s">
        <v>17</v>
      </c>
      <c r="B13" s="5" t="s">
        <v>19</v>
      </c>
      <c r="C13" s="62"/>
      <c r="D13" s="65">
        <f>βveh*(L2-K2)*24*60</f>
        <v>-4.9999999999999822</v>
      </c>
      <c r="E13" s="43"/>
      <c r="F13" s="44"/>
      <c r="G13" s="45"/>
      <c r="H13" s="46"/>
      <c r="J13" s="9"/>
    </row>
    <row r="14" spans="1:13" x14ac:dyDescent="0.25">
      <c r="B14" s="12" t="s">
        <v>8</v>
      </c>
      <c r="C14" s="47"/>
      <c r="D14" s="63"/>
      <c r="E14" s="35">
        <f>βveh*(M2-L2)*24*60</f>
        <v>-24.999999999999993</v>
      </c>
      <c r="F14" s="35">
        <f>βveh*(L3-K3)*24*60+βwait*(K3-L2)*24*60</f>
        <v>-9.9999999999999645</v>
      </c>
      <c r="G14" s="34"/>
      <c r="H14" s="36"/>
    </row>
    <row r="15" spans="1:13" x14ac:dyDescent="0.25">
      <c r="B15" s="12" t="s">
        <v>9</v>
      </c>
      <c r="C15" s="47"/>
      <c r="D15" s="34"/>
      <c r="E15" s="63"/>
      <c r="F15" s="34"/>
      <c r="G15" s="34"/>
      <c r="H15" s="37">
        <f>βwait*(Preferred_arrival_time-M2)*24*60</f>
        <v>0</v>
      </c>
    </row>
    <row r="16" spans="1:13" x14ac:dyDescent="0.25">
      <c r="B16" s="13" t="s">
        <v>10</v>
      </c>
      <c r="C16" s="48"/>
      <c r="D16" s="34"/>
      <c r="E16" s="34"/>
      <c r="F16" s="63"/>
      <c r="G16" s="35">
        <f>βveh*(L4-K4)*24*60+βwait*(K4-L3)*24*60</f>
        <v>-11.000000000000041</v>
      </c>
      <c r="H16" s="36"/>
    </row>
    <row r="17" spans="1:8" x14ac:dyDescent="0.25">
      <c r="B17" s="14" t="s">
        <v>11</v>
      </c>
      <c r="C17" s="49"/>
      <c r="D17" s="34"/>
      <c r="E17" s="34"/>
      <c r="F17" s="34"/>
      <c r="G17" s="63"/>
      <c r="H17" s="37">
        <f>βwait*(Preferred_arrival_time-L4)*24*60</f>
        <v>-19.999999999999929</v>
      </c>
    </row>
    <row r="18" spans="1:8" x14ac:dyDescent="0.25">
      <c r="B18" s="5" t="s">
        <v>12</v>
      </c>
      <c r="C18" s="50"/>
      <c r="D18" s="38"/>
      <c r="E18" s="38"/>
      <c r="F18" s="38"/>
      <c r="G18" s="38"/>
      <c r="H18" s="64"/>
    </row>
    <row r="20" spans="1:8" x14ac:dyDescent="0.25">
      <c r="A20" s="15" t="s">
        <v>7</v>
      </c>
      <c r="C20" s="5" t="s">
        <v>19</v>
      </c>
      <c r="D20" s="12" t="s">
        <v>8</v>
      </c>
      <c r="E20" s="12" t="s">
        <v>9</v>
      </c>
      <c r="F20" s="13" t="s">
        <v>10</v>
      </c>
      <c r="G20" s="14" t="s">
        <v>11</v>
      </c>
      <c r="H20" s="5" t="s">
        <v>12</v>
      </c>
    </row>
    <row r="21" spans="1:8" x14ac:dyDescent="0.25">
      <c r="A21" s="42" t="s">
        <v>18</v>
      </c>
      <c r="B21" s="5" t="s">
        <v>19</v>
      </c>
      <c r="C21" s="53">
        <f>IF(C13="",0,EXP((1/θ)*C13))</f>
        <v>0</v>
      </c>
      <c r="D21" s="66">
        <f>IF(D13="",0,EXP((1/θ)*D13))</f>
        <v>6.7379469990855867E-3</v>
      </c>
      <c r="E21" s="51">
        <f>IF(E13="",0,EXP((1/θ)*E13))</f>
        <v>0</v>
      </c>
      <c r="F21" s="51">
        <f>IF(F13="",0,EXP((1/θ)*F13))</f>
        <v>0</v>
      </c>
      <c r="G21" s="51">
        <f>IF(G13="",0,EXP((1/θ)*G13))</f>
        <v>0</v>
      </c>
      <c r="H21" s="61">
        <f>IF(H13="",0,EXP((1/θ)*H13))</f>
        <v>0</v>
      </c>
    </row>
    <row r="22" spans="1:8" x14ac:dyDescent="0.25">
      <c r="B22" s="12" t="s">
        <v>8</v>
      </c>
      <c r="C22" s="52">
        <f>IF(C14="",0,EXP((1/θ)*C14))</f>
        <v>0</v>
      </c>
      <c r="D22" s="54">
        <f>IF(D14="",0,EXP((1/θ)*D14))</f>
        <v>0</v>
      </c>
      <c r="E22" s="55">
        <f>IF(E14="",0,EXP((1/θ)*E14))</f>
        <v>1.3887943864964119E-11</v>
      </c>
      <c r="F22" s="55">
        <f>IF(F14="",0,EXP((1/θ)*F14))</f>
        <v>4.5399929762486467E-5</v>
      </c>
      <c r="G22" s="54">
        <f>IF(G14="",0,EXP((1/θ)*G14))</f>
        <v>0</v>
      </c>
      <c r="H22" s="56">
        <f>IF(H14="",0,EXP((1/θ)*H14))</f>
        <v>0</v>
      </c>
    </row>
    <row r="23" spans="1:8" x14ac:dyDescent="0.25">
      <c r="B23" s="12" t="s">
        <v>9</v>
      </c>
      <c r="C23" s="52">
        <f>IF(C15="",0,EXP((1/θ)*C15))</f>
        <v>0</v>
      </c>
      <c r="D23" s="54">
        <f>IF(D15="",0,EXP((1/θ)*D15))</f>
        <v>0</v>
      </c>
      <c r="E23" s="54">
        <f>IF(E15="",0,EXP((1/θ)*E15))</f>
        <v>0</v>
      </c>
      <c r="F23" s="54">
        <f>IF(F15="",0,EXP((1/θ)*F15))</f>
        <v>0</v>
      </c>
      <c r="G23" s="54">
        <f>IF(G15="",0,EXP((1/θ)*G15))</f>
        <v>0</v>
      </c>
      <c r="H23" s="57">
        <f>IF(H15="",0,EXP((1/θ)*H15))</f>
        <v>1</v>
      </c>
    </row>
    <row r="24" spans="1:8" x14ac:dyDescent="0.25">
      <c r="B24" s="13" t="s">
        <v>10</v>
      </c>
      <c r="C24" s="52">
        <f>IF(C16="",0,EXP((1/θ)*C16))</f>
        <v>0</v>
      </c>
      <c r="D24" s="54">
        <f>IF(D16="",0,EXP((1/θ)*D16))</f>
        <v>0</v>
      </c>
      <c r="E24" s="54">
        <f>IF(E16="",0,EXP((1/θ)*E16))</f>
        <v>0</v>
      </c>
      <c r="F24" s="54">
        <f>IF(F16="",0,EXP((1/θ)*F16))</f>
        <v>0</v>
      </c>
      <c r="G24" s="55">
        <f>IF(G16="",0,EXP((1/θ)*G16))</f>
        <v>1.6701700790244978E-5</v>
      </c>
      <c r="H24" s="56">
        <f>IF(H16="",0,EXP((1/θ)*H16))</f>
        <v>0</v>
      </c>
    </row>
    <row r="25" spans="1:8" x14ac:dyDescent="0.25">
      <c r="B25" s="14" t="s">
        <v>11</v>
      </c>
      <c r="C25" s="52">
        <f>IF(C17="",0,EXP((1/θ)*C17))</f>
        <v>0</v>
      </c>
      <c r="D25" s="54">
        <f>IF(D17="",0,EXP((1/θ)*D17))</f>
        <v>0</v>
      </c>
      <c r="E25" s="54">
        <f>IF(E17="",0,EXP((1/θ)*E17))</f>
        <v>0</v>
      </c>
      <c r="F25" s="54">
        <f>IF(F17="",0,EXP((1/θ)*F17))</f>
        <v>0</v>
      </c>
      <c r="G25" s="54">
        <f>IF(G17="",0,EXP((1/θ)*G17))</f>
        <v>0</v>
      </c>
      <c r="H25" s="57">
        <f>IF(H17="",0,EXP((1/θ)*H17))</f>
        <v>2.0611536224387043E-9</v>
      </c>
    </row>
    <row r="26" spans="1:8" x14ac:dyDescent="0.25">
      <c r="B26" s="5" t="s">
        <v>12</v>
      </c>
      <c r="C26" s="58">
        <f>IF(C18="",0,EXP((1/θ)*C18))</f>
        <v>0</v>
      </c>
      <c r="D26" s="59">
        <f>IF(D18="",0,EXP((1/θ)*D18))</f>
        <v>0</v>
      </c>
      <c r="E26" s="59">
        <f>IF(E18="",0,EXP((1/θ)*E18))</f>
        <v>0</v>
      </c>
      <c r="F26" s="59">
        <f>IF(F18="",0,EXP((1/θ)*F18))</f>
        <v>0</v>
      </c>
      <c r="G26" s="59">
        <f>IF(G18="",0,EXP((1/θ)*G18))</f>
        <v>0</v>
      </c>
      <c r="H26" s="60">
        <f>IF(H18="",0,EXP((1/θ)*H18))</f>
        <v>0</v>
      </c>
    </row>
    <row r="28" spans="1:8" x14ac:dyDescent="0.25">
      <c r="A28" t="s">
        <v>14</v>
      </c>
      <c r="C28" s="5" t="s">
        <v>19</v>
      </c>
      <c r="D28" s="12" t="s">
        <v>8</v>
      </c>
      <c r="E28" s="12" t="s">
        <v>9</v>
      </c>
      <c r="F28" s="13" t="s">
        <v>10</v>
      </c>
      <c r="G28" s="14" t="s">
        <v>11</v>
      </c>
      <c r="H28" s="5" t="s">
        <v>12</v>
      </c>
    </row>
    <row r="29" spans="1:8" x14ac:dyDescent="0.25">
      <c r="B29" s="5" t="s">
        <v>19</v>
      </c>
      <c r="C29" s="25">
        <v>1</v>
      </c>
      <c r="D29" s="26">
        <v>0</v>
      </c>
      <c r="E29" s="26">
        <v>0</v>
      </c>
      <c r="F29" s="26">
        <v>0</v>
      </c>
      <c r="G29" s="26">
        <v>0</v>
      </c>
      <c r="H29" s="27">
        <v>0</v>
      </c>
    </row>
    <row r="30" spans="1:8" x14ac:dyDescent="0.25">
      <c r="B30" s="12" t="s">
        <v>8</v>
      </c>
      <c r="C30" s="28">
        <v>0</v>
      </c>
      <c r="D30" s="29">
        <v>1</v>
      </c>
      <c r="E30" s="29">
        <v>0</v>
      </c>
      <c r="F30" s="29">
        <v>0</v>
      </c>
      <c r="G30" s="29">
        <v>0</v>
      </c>
      <c r="H30" s="30">
        <v>0</v>
      </c>
    </row>
    <row r="31" spans="1:8" x14ac:dyDescent="0.25">
      <c r="B31" s="12" t="s">
        <v>9</v>
      </c>
      <c r="C31" s="28">
        <v>0</v>
      </c>
      <c r="D31" s="29">
        <v>0</v>
      </c>
      <c r="E31" s="29">
        <v>1</v>
      </c>
      <c r="F31" s="29">
        <v>0</v>
      </c>
      <c r="G31" s="29">
        <v>0</v>
      </c>
      <c r="H31" s="30">
        <v>0</v>
      </c>
    </row>
    <row r="32" spans="1:8" x14ac:dyDescent="0.25">
      <c r="B32" s="13" t="s">
        <v>10</v>
      </c>
      <c r="C32" s="28">
        <v>0</v>
      </c>
      <c r="D32" s="29">
        <v>0</v>
      </c>
      <c r="E32" s="29">
        <v>0</v>
      </c>
      <c r="F32" s="29">
        <v>1</v>
      </c>
      <c r="G32" s="29">
        <v>0</v>
      </c>
      <c r="H32" s="30">
        <v>0</v>
      </c>
    </row>
    <row r="33" spans="1:8" x14ac:dyDescent="0.25">
      <c r="B33" s="14" t="s">
        <v>11</v>
      </c>
      <c r="C33" s="28">
        <v>0</v>
      </c>
      <c r="D33" s="29">
        <v>0</v>
      </c>
      <c r="E33" s="29">
        <v>0</v>
      </c>
      <c r="F33" s="29">
        <v>0</v>
      </c>
      <c r="G33" s="29">
        <v>1</v>
      </c>
      <c r="H33" s="30">
        <v>0</v>
      </c>
    </row>
    <row r="34" spans="1:8" x14ac:dyDescent="0.25">
      <c r="B34" s="5" t="s">
        <v>12</v>
      </c>
      <c r="C34" s="31">
        <v>0</v>
      </c>
      <c r="D34" s="32">
        <v>0</v>
      </c>
      <c r="E34" s="32">
        <v>0</v>
      </c>
      <c r="F34" s="32">
        <v>0</v>
      </c>
      <c r="G34" s="32">
        <v>0</v>
      </c>
      <c r="H34" s="33">
        <v>1</v>
      </c>
    </row>
    <row r="36" spans="1:8" x14ac:dyDescent="0.25">
      <c r="A36" s="15" t="s">
        <v>15</v>
      </c>
      <c r="C36" s="5" t="s">
        <v>19</v>
      </c>
      <c r="D36" s="12" t="s">
        <v>8</v>
      </c>
      <c r="E36" s="12" t="s">
        <v>9</v>
      </c>
      <c r="F36" s="13" t="s">
        <v>10</v>
      </c>
      <c r="G36" s="14" t="s">
        <v>11</v>
      </c>
      <c r="H36" s="5" t="s">
        <v>12</v>
      </c>
    </row>
    <row r="37" spans="1:8" x14ac:dyDescent="0.25">
      <c r="B37" s="5" t="s">
        <v>19</v>
      </c>
      <c r="C37" s="16">
        <f>C29-C21</f>
        <v>1</v>
      </c>
      <c r="D37" s="17">
        <f>D29-D21</f>
        <v>-6.7379469990855867E-3</v>
      </c>
      <c r="E37" s="17">
        <f>E29-E21</f>
        <v>0</v>
      </c>
      <c r="F37" s="17">
        <f>F29-F21</f>
        <v>0</v>
      </c>
      <c r="G37" s="17">
        <f>G29-G21</f>
        <v>0</v>
      </c>
      <c r="H37" s="18">
        <f>H29-H21</f>
        <v>0</v>
      </c>
    </row>
    <row r="38" spans="1:8" x14ac:dyDescent="0.25">
      <c r="B38" s="12" t="s">
        <v>8</v>
      </c>
      <c r="C38" s="19">
        <f>C30-C22</f>
        <v>0</v>
      </c>
      <c r="D38" s="20">
        <f>D30-D22</f>
        <v>1</v>
      </c>
      <c r="E38" s="20">
        <f>E30-E22</f>
        <v>-1.3887943864964119E-11</v>
      </c>
      <c r="F38" s="20">
        <f>F30-F22</f>
        <v>-4.5399929762486467E-5</v>
      </c>
      <c r="G38" s="20">
        <f>G30-G22</f>
        <v>0</v>
      </c>
      <c r="H38" s="21">
        <f>H30-H22</f>
        <v>0</v>
      </c>
    </row>
    <row r="39" spans="1:8" x14ac:dyDescent="0.25">
      <c r="B39" s="12" t="s">
        <v>9</v>
      </c>
      <c r="C39" s="19">
        <f>C31-C23</f>
        <v>0</v>
      </c>
      <c r="D39" s="20">
        <f>D31-D23</f>
        <v>0</v>
      </c>
      <c r="E39" s="20">
        <f>E31-E23</f>
        <v>1</v>
      </c>
      <c r="F39" s="20">
        <f>F31-F23</f>
        <v>0</v>
      </c>
      <c r="G39" s="20">
        <f>G31-G23</f>
        <v>0</v>
      </c>
      <c r="H39" s="21">
        <f>H31-H23</f>
        <v>-1</v>
      </c>
    </row>
    <row r="40" spans="1:8" x14ac:dyDescent="0.25">
      <c r="B40" s="13" t="s">
        <v>10</v>
      </c>
      <c r="C40" s="19">
        <f>C32-C24</f>
        <v>0</v>
      </c>
      <c r="D40" s="20">
        <f>D32-D24</f>
        <v>0</v>
      </c>
      <c r="E40" s="20">
        <f>E32-E24</f>
        <v>0</v>
      </c>
      <c r="F40" s="20">
        <f>F32-F24</f>
        <v>1</v>
      </c>
      <c r="G40" s="20">
        <f>G32-G24</f>
        <v>-1.6701700790244978E-5</v>
      </c>
      <c r="H40" s="21">
        <f>H32-H24</f>
        <v>0</v>
      </c>
    </row>
    <row r="41" spans="1:8" x14ac:dyDescent="0.25">
      <c r="B41" s="14" t="s">
        <v>11</v>
      </c>
      <c r="C41" s="19">
        <f>C33-C25</f>
        <v>0</v>
      </c>
      <c r="D41" s="20">
        <f>D33-D25</f>
        <v>0</v>
      </c>
      <c r="E41" s="20">
        <f>E33-E25</f>
        <v>0</v>
      </c>
      <c r="F41" s="20">
        <f>F33-F25</f>
        <v>0</v>
      </c>
      <c r="G41" s="20">
        <f>G33-G25</f>
        <v>1</v>
      </c>
      <c r="H41" s="21">
        <f>H33-H25</f>
        <v>-2.0611536224387043E-9</v>
      </c>
    </row>
    <row r="42" spans="1:8" x14ac:dyDescent="0.25">
      <c r="B42" s="5" t="s">
        <v>12</v>
      </c>
      <c r="C42" s="22">
        <f>C34-C26</f>
        <v>0</v>
      </c>
      <c r="D42" s="23">
        <f>D34-D26</f>
        <v>0</v>
      </c>
      <c r="E42" s="23">
        <f>E34-E26</f>
        <v>0</v>
      </c>
      <c r="F42" s="23">
        <f>F34-F26</f>
        <v>0</v>
      </c>
      <c r="G42" s="23">
        <f>G34-G26</f>
        <v>0</v>
      </c>
      <c r="H42" s="24">
        <f>H34-H26</f>
        <v>1</v>
      </c>
    </row>
    <row r="44" spans="1:8" ht="17.25" x14ac:dyDescent="0.25">
      <c r="A44" s="15" t="s">
        <v>16</v>
      </c>
      <c r="C44" s="5" t="s">
        <v>19</v>
      </c>
      <c r="D44" s="12" t="s">
        <v>8</v>
      </c>
      <c r="E44" s="12" t="s">
        <v>9</v>
      </c>
      <c r="F44" s="13" t="s">
        <v>10</v>
      </c>
      <c r="G44" s="14" t="s">
        <v>11</v>
      </c>
      <c r="H44" s="5" t="s">
        <v>12</v>
      </c>
    </row>
    <row r="45" spans="1:8" x14ac:dyDescent="0.25">
      <c r="B45" s="5" t="s">
        <v>19</v>
      </c>
      <c r="C45" s="16">
        <f t="array" ref="C45:H50">MINVERSE(C37:H42)</f>
        <v>1</v>
      </c>
      <c r="D45" s="17">
        <v>6.7379469990855867E-3</v>
      </c>
      <c r="E45" s="17">
        <v>9.3576229688404071E-14</v>
      </c>
      <c r="F45" s="17">
        <v>3.0590232050184209E-7</v>
      </c>
      <c r="G45" s="17">
        <v>5.1090890280633889E-12</v>
      </c>
      <c r="H45" s="39">
        <v>9.3576240219021423E-14</v>
      </c>
    </row>
    <row r="46" spans="1:8" x14ac:dyDescent="0.25">
      <c r="B46" s="12" t="s">
        <v>8</v>
      </c>
      <c r="C46" s="19">
        <v>0</v>
      </c>
      <c r="D46" s="20">
        <v>1</v>
      </c>
      <c r="E46" s="20">
        <v>1.3887943864964119E-11</v>
      </c>
      <c r="F46" s="20">
        <v>4.5399929762486467E-5</v>
      </c>
      <c r="G46" s="20">
        <v>7.5825604279118673E-10</v>
      </c>
      <c r="H46" s="40">
        <v>1.3887945427846308E-11</v>
      </c>
    </row>
    <row r="47" spans="1:8" x14ac:dyDescent="0.25">
      <c r="B47" s="12" t="s">
        <v>9</v>
      </c>
      <c r="C47" s="19">
        <v>0</v>
      </c>
      <c r="D47" s="20">
        <v>0</v>
      </c>
      <c r="E47" s="20">
        <v>1</v>
      </c>
      <c r="F47" s="20">
        <v>0</v>
      </c>
      <c r="G47" s="20">
        <v>0</v>
      </c>
      <c r="H47" s="40">
        <v>1</v>
      </c>
    </row>
    <row r="48" spans="1:8" x14ac:dyDescent="0.25">
      <c r="B48" s="13" t="s">
        <v>10</v>
      </c>
      <c r="C48" s="19">
        <v>0</v>
      </c>
      <c r="D48" s="20">
        <v>0</v>
      </c>
      <c r="E48" s="20">
        <v>0</v>
      </c>
      <c r="F48" s="20">
        <v>1</v>
      </c>
      <c r="G48" s="20">
        <v>1.6701700790244978E-5</v>
      </c>
      <c r="H48" s="40">
        <v>3.4424771084700809E-14</v>
      </c>
    </row>
    <row r="49" spans="1:10" x14ac:dyDescent="0.25">
      <c r="B49" s="14" t="s">
        <v>11</v>
      </c>
      <c r="C49" s="19">
        <v>0</v>
      </c>
      <c r="D49" s="20">
        <v>0</v>
      </c>
      <c r="E49" s="20">
        <v>0</v>
      </c>
      <c r="F49" s="20">
        <v>0</v>
      </c>
      <c r="G49" s="20">
        <v>1</v>
      </c>
      <c r="H49" s="40">
        <v>2.0611536224387043E-9</v>
      </c>
    </row>
    <row r="50" spans="1:10" x14ac:dyDescent="0.25">
      <c r="B50" s="5" t="s">
        <v>12</v>
      </c>
      <c r="C50" s="22">
        <v>0</v>
      </c>
      <c r="D50" s="23">
        <v>0</v>
      </c>
      <c r="E50" s="23">
        <v>0</v>
      </c>
      <c r="F50" s="23">
        <v>0</v>
      </c>
      <c r="G50" s="23">
        <v>0</v>
      </c>
      <c r="H50" s="41">
        <v>1</v>
      </c>
    </row>
    <row r="52" spans="1:10" ht="18" x14ac:dyDescent="0.35">
      <c r="A52" s="15" t="s">
        <v>20</v>
      </c>
      <c r="C52" s="5" t="s">
        <v>19</v>
      </c>
      <c r="D52" s="12" t="s">
        <v>8</v>
      </c>
      <c r="E52" s="12" t="s">
        <v>9</v>
      </c>
      <c r="F52" s="13" t="s">
        <v>10</v>
      </c>
      <c r="G52" s="14" t="s">
        <v>11</v>
      </c>
      <c r="H52" s="5"/>
      <c r="I52" s="68" t="s">
        <v>21</v>
      </c>
    </row>
    <row r="53" spans="1:10" ht="18.75" x14ac:dyDescent="0.35">
      <c r="A53" s="6" t="s">
        <v>22</v>
      </c>
      <c r="B53" s="5" t="s">
        <v>19</v>
      </c>
      <c r="C53" s="93">
        <f ca="1">OFFSET(Z,COLUMN()-3,0,1,1)*C21/$I53</f>
        <v>0</v>
      </c>
      <c r="D53" s="94">
        <f ca="1">OFFSET(Z,COLUMN()-3,0,1,1)*D21/$I53</f>
        <v>1</v>
      </c>
      <c r="E53" s="94">
        <f ca="1">OFFSET(Z,COLUMN()-3,0,1,1)*E21/$I53</f>
        <v>0</v>
      </c>
      <c r="F53" s="94">
        <f ca="1">OFFSET(Z,COLUMN()-3,0,1,1)*F21/$I53</f>
        <v>0</v>
      </c>
      <c r="G53" s="95">
        <f ca="1">OFFSET(Z,COLUMN()-3,0,1,1)*G21/$I53</f>
        <v>0</v>
      </c>
      <c r="I53" s="69">
        <f>MMULT(C21:H21,H$45:H$50)</f>
        <v>9.3576240219021423E-14</v>
      </c>
    </row>
    <row r="54" spans="1:10" x14ac:dyDescent="0.25">
      <c r="B54" s="12" t="s">
        <v>8</v>
      </c>
      <c r="C54" s="96">
        <f ca="1">OFFSET(Z,COLUMN()-3,0,1,1)*C22/$I54</f>
        <v>0</v>
      </c>
      <c r="D54" s="97">
        <f ca="1">OFFSET(Z,COLUMN()-3,0,1,1)*D22/$I54</f>
        <v>0</v>
      </c>
      <c r="E54" s="97">
        <f ca="1">OFFSET(Z,COLUMN()-3,0,1,1)*E22/$I54</f>
        <v>0.99999988746483803</v>
      </c>
      <c r="F54" s="97">
        <f ca="1">OFFSET(Z,COLUMN()-3,0,1,1)*F22/$I54</f>
        <v>1.1253516205510161E-7</v>
      </c>
      <c r="G54" s="98">
        <f ca="1">OFFSET(Z,COLUMN()-3,0,1,1)*G22/$I54</f>
        <v>0</v>
      </c>
      <c r="I54" s="69">
        <f>MMULT(C22:H22,H$45:H$50)</f>
        <v>1.3887945427846308E-11</v>
      </c>
    </row>
    <row r="55" spans="1:10" x14ac:dyDescent="0.25">
      <c r="B55" s="12" t="s">
        <v>9</v>
      </c>
      <c r="C55" s="96">
        <f ca="1">OFFSET(Z,COLUMN()-3,0,1,1)*C23/$I55</f>
        <v>0</v>
      </c>
      <c r="D55" s="97">
        <f ca="1">OFFSET(Z,COLUMN()-3,0,1,1)*D23/$I55</f>
        <v>0</v>
      </c>
      <c r="E55" s="97">
        <f ca="1">OFFSET(Z,COLUMN()-3,0,1,1)*E23/$I55</f>
        <v>0</v>
      </c>
      <c r="F55" s="97">
        <f ca="1">OFFSET(Z,COLUMN()-3,0,1,1)*F23/$I55</f>
        <v>0</v>
      </c>
      <c r="G55" s="98">
        <f ca="1">OFFSET(Z,COLUMN()-3,0,1,1)*G23/$I55</f>
        <v>0</v>
      </c>
      <c r="I55" s="69">
        <f>MMULT(C23:H23,H$45:H$50)</f>
        <v>1</v>
      </c>
    </row>
    <row r="56" spans="1:10" x14ac:dyDescent="0.25">
      <c r="B56" s="13" t="s">
        <v>10</v>
      </c>
      <c r="C56" s="96">
        <f ca="1">OFFSET(Z,COLUMN()-3,0,1,1)*C24/$I56</f>
        <v>0</v>
      </c>
      <c r="D56" s="97">
        <f ca="1">OFFSET(Z,COLUMN()-3,0,1,1)*D24/$I56</f>
        <v>0</v>
      </c>
      <c r="E56" s="97">
        <f ca="1">OFFSET(Z,COLUMN()-3,0,1,1)*E24/$I56</f>
        <v>0</v>
      </c>
      <c r="F56" s="97">
        <f ca="1">OFFSET(Z,COLUMN()-3,0,1,1)*F24/$I56</f>
        <v>0</v>
      </c>
      <c r="G56" s="98">
        <f ca="1">OFFSET(Z,COLUMN()-3,0,1,1)*G24/$I56</f>
        <v>1</v>
      </c>
      <c r="I56" s="69">
        <f>MMULT(C24:H24,H$45:H$50)</f>
        <v>3.4424771084700809E-14</v>
      </c>
    </row>
    <row r="57" spans="1:10" x14ac:dyDescent="0.25">
      <c r="B57" s="14" t="s">
        <v>11</v>
      </c>
      <c r="C57" s="99">
        <f ca="1">OFFSET(Z,COLUMN()-3,0,1,1)*C25/$I57</f>
        <v>0</v>
      </c>
      <c r="D57" s="100">
        <f ca="1">OFFSET(Z,COLUMN()-3,0,1,1)*D25/$I57</f>
        <v>0</v>
      </c>
      <c r="E57" s="100">
        <f ca="1">OFFSET(Z,COLUMN()-3,0,1,1)*E25/$I57</f>
        <v>0</v>
      </c>
      <c r="F57" s="100">
        <f ca="1">OFFSET(Z,COLUMN()-3,0,1,1)*F25/$I57</f>
        <v>0</v>
      </c>
      <c r="G57" s="101">
        <f ca="1">OFFSET(Z,COLUMN()-3,0,1,1)*G25/$I57</f>
        <v>0</v>
      </c>
      <c r="I57" s="69">
        <f>MMULT(C25:H25,H$45:H$50)</f>
        <v>2.0611536224387043E-9</v>
      </c>
    </row>
    <row r="58" spans="1:10" x14ac:dyDescent="0.25">
      <c r="B58" s="5"/>
      <c r="J58" s="67"/>
    </row>
    <row r="59" spans="1:10" ht="17.25" x14ac:dyDescent="0.25">
      <c r="A59" s="15" t="s">
        <v>23</v>
      </c>
      <c r="C59" s="5" t="s">
        <v>19</v>
      </c>
      <c r="D59" s="12" t="s">
        <v>8</v>
      </c>
      <c r="E59" s="12" t="s">
        <v>9</v>
      </c>
      <c r="F59" s="13" t="s">
        <v>10</v>
      </c>
      <c r="G59" s="14" t="s">
        <v>11</v>
      </c>
    </row>
    <row r="60" spans="1:10" x14ac:dyDescent="0.25">
      <c r="B60" s="5" t="s">
        <v>19</v>
      </c>
      <c r="C60" s="93">
        <f t="array" aca="1" ref="C60:G64" ca="1">TRANSPOSE(C53:G57)</f>
        <v>0</v>
      </c>
      <c r="D60" s="94">
        <f ca="1"/>
        <v>0</v>
      </c>
      <c r="E60" s="94">
        <f ca="1"/>
        <v>0</v>
      </c>
      <c r="F60" s="94">
        <f ca="1"/>
        <v>0</v>
      </c>
      <c r="G60" s="95">
        <f ca="1"/>
        <v>0</v>
      </c>
    </row>
    <row r="61" spans="1:10" x14ac:dyDescent="0.25">
      <c r="B61" s="12" t="s">
        <v>8</v>
      </c>
      <c r="C61" s="96">
        <f ca="1"/>
        <v>1</v>
      </c>
      <c r="D61" s="97">
        <f ca="1"/>
        <v>0</v>
      </c>
      <c r="E61" s="97">
        <f ca="1"/>
        <v>0</v>
      </c>
      <c r="F61" s="97">
        <f ca="1"/>
        <v>0</v>
      </c>
      <c r="G61" s="98">
        <f ca="1"/>
        <v>0</v>
      </c>
    </row>
    <row r="62" spans="1:10" x14ac:dyDescent="0.25">
      <c r="B62" s="12" t="s">
        <v>9</v>
      </c>
      <c r="C62" s="96">
        <f ca="1"/>
        <v>0</v>
      </c>
      <c r="D62" s="97">
        <f ca="1"/>
        <v>0.99999988746483803</v>
      </c>
      <c r="E62" s="97">
        <f ca="1"/>
        <v>0</v>
      </c>
      <c r="F62" s="97">
        <f ca="1"/>
        <v>0</v>
      </c>
      <c r="G62" s="98">
        <f ca="1"/>
        <v>0</v>
      </c>
    </row>
    <row r="63" spans="1:10" x14ac:dyDescent="0.25">
      <c r="B63" s="13" t="s">
        <v>10</v>
      </c>
      <c r="C63" s="96">
        <f ca="1"/>
        <v>0</v>
      </c>
      <c r="D63" s="97">
        <f ca="1"/>
        <v>1.1253516205510161E-7</v>
      </c>
      <c r="E63" s="97">
        <f ca="1"/>
        <v>0</v>
      </c>
      <c r="F63" s="97">
        <f ca="1"/>
        <v>0</v>
      </c>
      <c r="G63" s="98">
        <f ca="1"/>
        <v>0</v>
      </c>
    </row>
    <row r="64" spans="1:10" x14ac:dyDescent="0.25">
      <c r="B64" s="14" t="s">
        <v>11</v>
      </c>
      <c r="C64" s="99">
        <f ca="1"/>
        <v>0</v>
      </c>
      <c r="D64" s="100">
        <f ca="1"/>
        <v>0</v>
      </c>
      <c r="E64" s="100">
        <f ca="1"/>
        <v>0</v>
      </c>
      <c r="F64" s="100">
        <f ca="1"/>
        <v>1</v>
      </c>
      <c r="G64" s="101">
        <f ca="1"/>
        <v>0</v>
      </c>
    </row>
    <row r="66" spans="1:10" ht="17.25" x14ac:dyDescent="0.25">
      <c r="A66" s="15" t="s">
        <v>24</v>
      </c>
      <c r="C66" s="5" t="s">
        <v>19</v>
      </c>
      <c r="D66" s="12" t="s">
        <v>8</v>
      </c>
      <c r="E66" s="12" t="s">
        <v>9</v>
      </c>
      <c r="F66" s="13" t="s">
        <v>10</v>
      </c>
      <c r="G66" s="14" t="s">
        <v>11</v>
      </c>
    </row>
    <row r="67" spans="1:10" x14ac:dyDescent="0.25">
      <c r="B67" s="5" t="s">
        <v>19</v>
      </c>
      <c r="C67" s="70">
        <f ca="1">C29-C60</f>
        <v>1</v>
      </c>
      <c r="D67" s="71">
        <f ca="1">D29-D60</f>
        <v>0</v>
      </c>
      <c r="E67" s="71">
        <f ca="1">E29-E60</f>
        <v>0</v>
      </c>
      <c r="F67" s="71">
        <f ca="1">F29-F60</f>
        <v>0</v>
      </c>
      <c r="G67" s="72">
        <f ca="1">G29-G60</f>
        <v>0</v>
      </c>
    </row>
    <row r="68" spans="1:10" x14ac:dyDescent="0.25">
      <c r="B68" s="12" t="s">
        <v>8</v>
      </c>
      <c r="C68" s="73">
        <f ca="1">C30-C61</f>
        <v>-1</v>
      </c>
      <c r="D68" s="74">
        <f ca="1">D30-D61</f>
        <v>1</v>
      </c>
      <c r="E68" s="74">
        <f ca="1">E30-E61</f>
        <v>0</v>
      </c>
      <c r="F68" s="74">
        <f ca="1">F30-F61</f>
        <v>0</v>
      </c>
      <c r="G68" s="75">
        <f ca="1">G30-G61</f>
        <v>0</v>
      </c>
    </row>
    <row r="69" spans="1:10" x14ac:dyDescent="0.25">
      <c r="B69" s="12" t="s">
        <v>9</v>
      </c>
      <c r="C69" s="73">
        <f ca="1">C31-C62</f>
        <v>0</v>
      </c>
      <c r="D69" s="74">
        <f ca="1">D31-D62</f>
        <v>-0.99999988746483803</v>
      </c>
      <c r="E69" s="74">
        <f ca="1">E31-E62</f>
        <v>1</v>
      </c>
      <c r="F69" s="74">
        <f ca="1">F31-F62</f>
        <v>0</v>
      </c>
      <c r="G69" s="75">
        <f ca="1">G31-G62</f>
        <v>0</v>
      </c>
    </row>
    <row r="70" spans="1:10" x14ac:dyDescent="0.25">
      <c r="B70" s="13" t="s">
        <v>10</v>
      </c>
      <c r="C70" s="73">
        <f ca="1">C32-C63</f>
        <v>0</v>
      </c>
      <c r="D70" s="74">
        <f ca="1">D32-D63</f>
        <v>-1.1253516205510161E-7</v>
      </c>
      <c r="E70" s="74">
        <f ca="1">E32-E63</f>
        <v>0</v>
      </c>
      <c r="F70" s="74">
        <f ca="1">F32-F63</f>
        <v>1</v>
      </c>
      <c r="G70" s="75">
        <f ca="1">G32-G63</f>
        <v>0</v>
      </c>
    </row>
    <row r="71" spans="1:10" x14ac:dyDescent="0.25">
      <c r="B71" s="14" t="s">
        <v>11</v>
      </c>
      <c r="C71" s="76">
        <f ca="1">C33-C64</f>
        <v>0</v>
      </c>
      <c r="D71" s="77">
        <f ca="1">D33-D64</f>
        <v>0</v>
      </c>
      <c r="E71" s="77">
        <f ca="1">E33-E64</f>
        <v>0</v>
      </c>
      <c r="F71" s="77">
        <f ca="1">F33-F64</f>
        <v>-1</v>
      </c>
      <c r="G71" s="78">
        <f ca="1">G33-G64</f>
        <v>1</v>
      </c>
    </row>
    <row r="73" spans="1:10" ht="17.25" x14ac:dyDescent="0.25">
      <c r="A73" s="15" t="s">
        <v>25</v>
      </c>
      <c r="C73" s="5" t="s">
        <v>19</v>
      </c>
      <c r="D73" s="12" t="s">
        <v>8</v>
      </c>
      <c r="E73" s="12" t="s">
        <v>9</v>
      </c>
      <c r="F73" s="13" t="s">
        <v>10</v>
      </c>
      <c r="G73" s="14" t="s">
        <v>11</v>
      </c>
      <c r="I73" s="79" t="s">
        <v>26</v>
      </c>
      <c r="J73" s="68" t="s">
        <v>27</v>
      </c>
    </row>
    <row r="74" spans="1:10" x14ac:dyDescent="0.25">
      <c r="B74" s="5" t="s">
        <v>19</v>
      </c>
      <c r="C74" s="70">
        <f t="array" aca="1" ref="C74:G78" ca="1">MINVERSE(C67:G71)</f>
        <v>1</v>
      </c>
      <c r="D74" s="71">
        <f ca="1"/>
        <v>0</v>
      </c>
      <c r="E74" s="71">
        <f ca="1"/>
        <v>0</v>
      </c>
      <c r="F74" s="71">
        <f ca="1"/>
        <v>0</v>
      </c>
      <c r="G74" s="72">
        <f ca="1"/>
        <v>0</v>
      </c>
      <c r="I74" s="4">
        <v>100</v>
      </c>
      <c r="J74" s="9">
        <f t="array" aca="1" ref="J74:J78" ca="1">MMULT(C74:G78,I74:I78)</f>
        <v>100</v>
      </c>
    </row>
    <row r="75" spans="1:10" x14ac:dyDescent="0.25">
      <c r="B75" s="12" t="s">
        <v>8</v>
      </c>
      <c r="C75" s="73">
        <f ca="1"/>
        <v>1</v>
      </c>
      <c r="D75" s="74">
        <f ca="1"/>
        <v>1</v>
      </c>
      <c r="E75" s="74">
        <f ca="1"/>
        <v>0</v>
      </c>
      <c r="F75" s="74">
        <f ca="1"/>
        <v>0</v>
      </c>
      <c r="G75" s="75">
        <f ca="1"/>
        <v>0</v>
      </c>
      <c r="I75" s="4">
        <v>0</v>
      </c>
      <c r="J75" s="9">
        <f ca="1"/>
        <v>100</v>
      </c>
    </row>
    <row r="76" spans="1:10" x14ac:dyDescent="0.25">
      <c r="B76" s="12" t="s">
        <v>9</v>
      </c>
      <c r="C76" s="73">
        <f ca="1"/>
        <v>0.99999988746483803</v>
      </c>
      <c r="D76" s="74">
        <f ca="1"/>
        <v>0.99999988746483803</v>
      </c>
      <c r="E76" s="74">
        <f ca="1"/>
        <v>1</v>
      </c>
      <c r="F76" s="74">
        <f ca="1"/>
        <v>0</v>
      </c>
      <c r="G76" s="75">
        <f ca="1"/>
        <v>0</v>
      </c>
      <c r="I76" s="4">
        <v>0</v>
      </c>
      <c r="J76" s="9">
        <f ca="1"/>
        <v>99.999988746483808</v>
      </c>
    </row>
    <row r="77" spans="1:10" x14ac:dyDescent="0.25">
      <c r="B77" s="13" t="s">
        <v>10</v>
      </c>
      <c r="C77" s="73">
        <f ca="1"/>
        <v>1.1253516205510161E-7</v>
      </c>
      <c r="D77" s="74">
        <f ca="1"/>
        <v>1.1253516205510161E-7</v>
      </c>
      <c r="E77" s="74">
        <f ca="1"/>
        <v>0</v>
      </c>
      <c r="F77" s="74">
        <f ca="1"/>
        <v>1</v>
      </c>
      <c r="G77" s="75">
        <f ca="1"/>
        <v>0</v>
      </c>
      <c r="I77" s="4">
        <v>0</v>
      </c>
      <c r="J77" s="9">
        <f ca="1"/>
        <v>1.1253516205510161E-5</v>
      </c>
    </row>
    <row r="78" spans="1:10" x14ac:dyDescent="0.25">
      <c r="B78" s="14" t="s">
        <v>11</v>
      </c>
      <c r="C78" s="76">
        <f ca="1"/>
        <v>1.1253516205510161E-7</v>
      </c>
      <c r="D78" s="77">
        <f ca="1"/>
        <v>1.1253516205510161E-7</v>
      </c>
      <c r="E78" s="77">
        <f ca="1"/>
        <v>0</v>
      </c>
      <c r="F78" s="77">
        <f ca="1"/>
        <v>1</v>
      </c>
      <c r="G78" s="78">
        <f ca="1"/>
        <v>1</v>
      </c>
      <c r="I78" s="4">
        <v>0</v>
      </c>
      <c r="J78" s="9">
        <f ca="1"/>
        <v>1.1253516205510161E-5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RL example</vt:lpstr>
      <vt:lpstr>Preferred_arrival_time</vt:lpstr>
      <vt:lpstr>Z</vt:lpstr>
      <vt:lpstr>βveh</vt:lpstr>
      <vt:lpstr>βwait</vt:lpstr>
      <vt:lpstr>θ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2015-10-15T23:14:14Z</dcterms:created>
  <dcterms:modified xsi:type="dcterms:W3CDTF">2016-02-03T02:24:12Z</dcterms:modified>
</cp:coreProperties>
</file>