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2" i="1" l="1"/>
  <c r="K21" i="1"/>
  <c r="J21" i="1" l="1"/>
  <c r="H21" i="1" l="1"/>
  <c r="A21" i="1"/>
  <c r="A22" i="1" s="1"/>
  <c r="A23" i="1" s="1"/>
  <c r="A24" i="1" s="1"/>
  <c r="A25" i="1" s="1"/>
  <c r="A26" i="1" s="1"/>
  <c r="A27" i="1" s="1"/>
  <c r="G21" i="1" l="1"/>
  <c r="F21" i="1"/>
  <c r="D2" i="1"/>
  <c r="E21" i="1" l="1"/>
  <c r="D21" i="1" s="1"/>
  <c r="L21" i="1" l="1"/>
  <c r="B3" i="1"/>
  <c r="H22" i="1" l="1"/>
  <c r="G22" i="1" s="1"/>
  <c r="J22" i="1"/>
  <c r="F22" i="1"/>
  <c r="E22" i="1" s="1"/>
  <c r="D22" i="1" s="1"/>
  <c r="B4" i="1"/>
  <c r="F23" i="1" l="1"/>
  <c r="J23" i="1"/>
  <c r="H23" i="1"/>
  <c r="G23" i="1" s="1"/>
  <c r="E23" i="1" s="1"/>
  <c r="B5" i="1"/>
  <c r="J2" i="1"/>
  <c r="I4" i="1"/>
  <c r="I3" i="1"/>
  <c r="H12" i="1"/>
  <c r="H13" i="1"/>
  <c r="F12" i="1"/>
  <c r="F13" i="1"/>
  <c r="D12" i="1"/>
  <c r="D13" i="1"/>
  <c r="H11" i="1"/>
  <c r="F11" i="1"/>
  <c r="D11" i="1"/>
  <c r="F24" i="1" l="1"/>
  <c r="J24" i="1"/>
  <c r="C21" i="1"/>
  <c r="B21" i="1" s="1"/>
  <c r="C32" i="1"/>
  <c r="B32" i="1" s="1"/>
  <c r="I5" i="1"/>
  <c r="F14" i="1"/>
  <c r="H14" i="1"/>
  <c r="D14" i="1"/>
  <c r="B6" i="1"/>
  <c r="F25" i="1" l="1"/>
  <c r="J25" i="1"/>
  <c r="E11" i="1"/>
  <c r="E2" i="1" s="1"/>
  <c r="G11" i="1" s="1"/>
  <c r="F2" i="1" s="1"/>
  <c r="I11" i="1" s="1"/>
  <c r="B7" i="1"/>
  <c r="H15" i="1"/>
  <c r="I6" i="1"/>
  <c r="F15" i="1"/>
  <c r="D15" i="1"/>
  <c r="F26" i="1" l="1"/>
  <c r="J26" i="1"/>
  <c r="B8" i="1"/>
  <c r="I7" i="1"/>
  <c r="D16" i="1"/>
  <c r="H16" i="1"/>
  <c r="F16" i="1"/>
  <c r="G2" i="1"/>
  <c r="C3" i="1" s="1"/>
  <c r="F27" i="1" l="1"/>
  <c r="J27" i="1"/>
  <c r="B9" i="1"/>
  <c r="D17" i="1"/>
  <c r="F17" i="1"/>
  <c r="H17" i="1"/>
  <c r="I8" i="1"/>
  <c r="J3" i="1"/>
  <c r="K3" i="1" s="1"/>
  <c r="D3" i="1"/>
  <c r="K2" i="1"/>
  <c r="K22" i="1" l="1"/>
  <c r="L22" i="1" s="1"/>
  <c r="D33" i="1" s="1"/>
  <c r="C22" i="1"/>
  <c r="B22" i="1" s="1"/>
  <c r="D18" i="1"/>
  <c r="F18" i="1"/>
  <c r="I9" i="1"/>
  <c r="H18" i="1"/>
  <c r="E12" i="1"/>
  <c r="E3" i="1" s="1"/>
  <c r="C33" i="1" l="1"/>
  <c r="B33" i="1" s="1"/>
  <c r="G12" i="1"/>
  <c r="F3" i="1" s="1"/>
  <c r="I12" i="1" l="1"/>
  <c r="G3" i="1" s="1"/>
  <c r="C4" i="1" s="1"/>
  <c r="J4" i="1" l="1"/>
  <c r="D4" i="1"/>
  <c r="E13" i="1" s="1"/>
  <c r="D23" i="1" l="1"/>
  <c r="E4" i="1"/>
  <c r="G13" i="1" s="1"/>
  <c r="H24" i="1" l="1"/>
  <c r="G24" i="1" s="1"/>
  <c r="E24" i="1" s="1"/>
  <c r="C23" i="1"/>
  <c r="B23" i="1" s="1"/>
  <c r="K23" i="1"/>
  <c r="L23" i="1" s="1"/>
  <c r="D34" i="1" s="1"/>
  <c r="F4" i="1"/>
  <c r="C34" i="1" l="1"/>
  <c r="B34" i="1" s="1"/>
  <c r="I13" i="1"/>
  <c r="G4" i="1" s="1"/>
  <c r="K4" i="1" s="1"/>
  <c r="C5" i="1" l="1"/>
  <c r="J5" i="1" l="1"/>
  <c r="K5" i="1" s="1"/>
  <c r="D5" i="1"/>
  <c r="E14" i="1" s="1"/>
  <c r="E5" i="1" s="1"/>
  <c r="G14" i="1" s="1"/>
  <c r="F5" i="1" s="1"/>
  <c r="I14" i="1" s="1"/>
  <c r="G5" i="1" s="1"/>
  <c r="C6" i="1" s="1"/>
  <c r="D24" i="1" l="1"/>
  <c r="J6" i="1"/>
  <c r="K6" i="1" s="1"/>
  <c r="D6" i="1"/>
  <c r="E15" i="1" s="1"/>
  <c r="E6" i="1" s="1"/>
  <c r="G15" i="1" s="1"/>
  <c r="F6" i="1" s="1"/>
  <c r="I15" i="1" s="1"/>
  <c r="G6" i="1" s="1"/>
  <c r="C7" i="1" s="1"/>
  <c r="H25" i="1" l="1"/>
  <c r="G25" i="1" s="1"/>
  <c r="E25" i="1" s="1"/>
  <c r="D25" i="1" s="1"/>
  <c r="C24" i="1"/>
  <c r="B24" i="1" s="1"/>
  <c r="K24" i="1"/>
  <c r="L24" i="1" s="1"/>
  <c r="D35" i="1" s="1"/>
  <c r="D7" i="1"/>
  <c r="E16" i="1" s="1"/>
  <c r="E7" i="1" s="1"/>
  <c r="G16" i="1" s="1"/>
  <c r="F7" i="1" s="1"/>
  <c r="I16" i="1" s="1"/>
  <c r="G7" i="1" s="1"/>
  <c r="C8" i="1" s="1"/>
  <c r="J7" i="1"/>
  <c r="K7" i="1" s="1"/>
  <c r="C35" i="1" l="1"/>
  <c r="B35" i="1" s="1"/>
  <c r="H26" i="1"/>
  <c r="G26" i="1" s="1"/>
  <c r="K25" i="1"/>
  <c r="L25" i="1" s="1"/>
  <c r="D36" i="1" s="1"/>
  <c r="C25" i="1"/>
  <c r="B25" i="1" s="1"/>
  <c r="J8" i="1"/>
  <c r="K8" i="1" s="1"/>
  <c r="D8" i="1"/>
  <c r="E17" i="1" s="1"/>
  <c r="E8" i="1" s="1"/>
  <c r="G17" i="1" s="1"/>
  <c r="F8" i="1" s="1"/>
  <c r="I17" i="1" s="1"/>
  <c r="G8" i="1" s="1"/>
  <c r="C9" i="1" s="1"/>
  <c r="C36" i="1" l="1"/>
  <c r="B36" i="1" s="1"/>
  <c r="E26" i="1"/>
  <c r="D26" i="1" s="1"/>
  <c r="D9" i="1"/>
  <c r="E18" i="1" s="1"/>
  <c r="E9" i="1" s="1"/>
  <c r="G18" i="1" s="1"/>
  <c r="F9" i="1" s="1"/>
  <c r="I18" i="1" s="1"/>
  <c r="G9" i="1" s="1"/>
  <c r="J9" i="1"/>
  <c r="K9" i="1" s="1"/>
  <c r="H27" i="1" l="1"/>
  <c r="G27" i="1" s="1"/>
  <c r="E27" i="1" s="1"/>
  <c r="D27" i="1" s="1"/>
  <c r="C27" i="1" s="1"/>
  <c r="K26" i="1"/>
  <c r="L26" i="1" s="1"/>
  <c r="D37" i="1" s="1"/>
  <c r="C26" i="1"/>
  <c r="B26" i="1" s="1"/>
  <c r="C37" i="1" l="1"/>
  <c r="B37" i="1" s="1"/>
  <c r="B27" i="1"/>
  <c r="K27" i="1"/>
  <c r="L27" i="1" s="1"/>
  <c r="D38" i="1" s="1"/>
  <c r="C38" i="1" l="1"/>
  <c r="B38" i="1" s="1"/>
</calcChain>
</file>

<file path=xl/sharedStrings.xml><?xml version="1.0" encoding="utf-8"?>
<sst xmlns="http://schemas.openxmlformats.org/spreadsheetml/2006/main" count="31" uniqueCount="26">
  <si>
    <t>i</t>
  </si>
  <si>
    <t>x</t>
  </si>
  <si>
    <t>y</t>
  </si>
  <si>
    <t>k1</t>
  </si>
  <si>
    <t>k2</t>
  </si>
  <si>
    <t>k3</t>
  </si>
  <si>
    <t>k4</t>
  </si>
  <si>
    <t>k2(x)</t>
  </si>
  <si>
    <t>h</t>
  </si>
  <si>
    <t>k2(y)</t>
  </si>
  <si>
    <t>k3(x)</t>
  </si>
  <si>
    <t>k3(y)</t>
  </si>
  <si>
    <t>k4(x)</t>
  </si>
  <si>
    <t>k4(y)</t>
  </si>
  <si>
    <t>Абсолютна</t>
  </si>
  <si>
    <t>Відносна</t>
  </si>
  <si>
    <t>y(вірне)</t>
  </si>
  <si>
    <t>x(k)+h/2</t>
  </si>
  <si>
    <t>f(x,y)</t>
  </si>
  <si>
    <t>f(…)</t>
  </si>
  <si>
    <t>y(k)+f(x,y)</t>
  </si>
  <si>
    <t>y(k)+y(k+1)/2</t>
  </si>
  <si>
    <t>`</t>
  </si>
  <si>
    <t>Метод Рунге Кутти (4 - го порядку явний )</t>
  </si>
  <si>
    <t>Метод Рунге Кутти (2 - го порядку явний )</t>
  </si>
  <si>
    <t>Метор Ракитського(неявний)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</si>
</sst>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000000"/>
    <numFmt numFmtId="165" formatCode="0.00000000"/>
  </numFmts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/>
    <xf numFmtId="164" fontId="0" fillId="2" borderId="0" xfId="0" applyNumberFormat="1" applyFill="1"/>
    <xf numFmtId="0" fontId="0" fillId="3" borderId="0" xfId="0" applyFill="1"/>
    <xf numFmtId="164" fontId="0" fillId="3" borderId="0" xfId="0" applyNumberFormat="1" applyFill="1"/>
    <xf numFmtId="0" fontId="0" fillId="4" borderId="0" xfId="0" applyFill="1"/>
    <xf numFmtId="164" fontId="0" fillId="4" borderId="0" xfId="0" applyNumberFormat="1" applyFill="1"/>
    <xf numFmtId="164" fontId="0" fillId="5" borderId="0" xfId="0" applyNumberFormat="1" applyFill="1"/>
    <xf numFmtId="0" fontId="0" fillId="5" borderId="0" xfId="0" applyFill="1"/>
    <xf numFmtId="164" fontId="0" fillId="0" borderId="0" xfId="0" applyNumberFormat="1" applyFill="1"/>
    <xf numFmtId="0" fontId="1" fillId="4" borderId="0" xfId="0" applyFont="1" applyFill="1"/>
    <xf numFmtId="164" fontId="1" fillId="4" borderId="0" xfId="0" applyNumberFormat="1" applyFont="1" applyFill="1"/>
    <xf numFmtId="165" fontId="0" fillId="0" borderId="0" xfId="0" applyNumberFormat="1"/>
    <xf numFmtId="165" fontId="0" fillId="5" borderId="0" xfId="0" applyNumberFormat="1" applyFill="1"/>
    <xf numFmtId="0" fontId="0" fillId="0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8"/>
  <sheetViews>
    <sheetView tabSelected="1" zoomScaleNormal="100" workbookViewId="0">
      <selection activeCell="I31" sqref="I31"/>
    </sheetView>
  </sheetViews>
  <sheetFormatPr defaultRowHeight="15" x14ac:dyDescent="0.25"/>
  <cols>
    <col min="1" max="1" width="13.85546875" customWidth="1"/>
    <col min="2" max="2" width="16.85546875" customWidth="1"/>
    <col min="3" max="3" width="16.5703125" customWidth="1"/>
    <col min="4" max="4" width="16.140625" customWidth="1"/>
    <col min="5" max="5" width="13.7109375" customWidth="1"/>
    <col min="6" max="6" width="12.5703125" customWidth="1"/>
    <col min="7" max="7" width="14.42578125" customWidth="1"/>
    <col min="8" max="8" width="13.85546875" customWidth="1"/>
    <col min="9" max="9" width="18.5703125" customWidth="1"/>
    <col min="10" max="10" width="20.28515625" customWidth="1"/>
    <col min="11" max="11" width="19.42578125" customWidth="1"/>
    <col min="12" max="12" width="19.7109375" customWidth="1"/>
    <col min="13" max="13" width="12.7109375" bestFit="1" customWidth="1"/>
    <col min="14" max="14" width="14.28515625" customWidth="1"/>
  </cols>
  <sheetData>
    <row r="1" spans="1:13" x14ac:dyDescent="0.2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16</v>
      </c>
      <c r="J1" s="1" t="s">
        <v>14</v>
      </c>
      <c r="K1" s="1" t="s">
        <v>15</v>
      </c>
      <c r="L1" s="1"/>
      <c r="M1" s="1" t="s">
        <v>23</v>
      </c>
    </row>
    <row r="2" spans="1:13" x14ac:dyDescent="0.25">
      <c r="A2">
        <v>1</v>
      </c>
      <c r="B2" s="1">
        <v>0</v>
      </c>
      <c r="C2" s="1">
        <v>1</v>
      </c>
      <c r="D2" s="1">
        <f>5*B2^2*C2</f>
        <v>0</v>
      </c>
      <c r="E2" s="1">
        <f>5*D11^2*E11</f>
        <v>1.5125E-2</v>
      </c>
      <c r="F2" s="1">
        <f>5*F11^2*G11</f>
        <v>1.5137582109375E-2</v>
      </c>
      <c r="G2" s="1">
        <f>5*H11^2*I11</f>
        <v>6.0600740608937893E-2</v>
      </c>
      <c r="H2" s="1"/>
      <c r="I2" s="1">
        <v>1</v>
      </c>
      <c r="J2" s="1">
        <f>ABS(I2-C2)</f>
        <v>0</v>
      </c>
      <c r="K2" s="1">
        <f>(J2/I2)*100</f>
        <v>0</v>
      </c>
      <c r="L2" s="1"/>
    </row>
    <row r="3" spans="1:13" x14ac:dyDescent="0.25">
      <c r="A3">
        <v>2</v>
      </c>
      <c r="B3" s="1">
        <f>B2+A$11</f>
        <v>0.11</v>
      </c>
      <c r="C3" s="1">
        <f>C2+(A$11/6)*(D2+2*E2+2*F2+G2)</f>
        <v>1.0022206415885075</v>
      </c>
      <c r="D3" s="1">
        <f>5*B3^2*C3</f>
        <v>6.0634348816104702E-2</v>
      </c>
      <c r="E3" s="1">
        <f t="shared" ref="E3:E9" si="0">5*D12^2*E12</f>
        <v>0.13688124662652817</v>
      </c>
      <c r="F3" s="1">
        <f t="shared" ref="F3:F9" si="1">5*F12^2*G12</f>
        <v>0.13745209761957258</v>
      </c>
      <c r="G3" s="1">
        <f t="shared" ref="G3:G9" si="2">5*H12^2*I12</f>
        <v>0.24619637010305184</v>
      </c>
      <c r="H3" s="1"/>
      <c r="I3" s="1">
        <f>EXP((5*B3^3)/3)</f>
        <v>1.0022207956551357</v>
      </c>
      <c r="J3" s="1">
        <f t="shared" ref="J3:J9" si="3">ABS(I3-C3)</f>
        <v>1.5406662812189609E-7</v>
      </c>
      <c r="K3" s="1">
        <f>(J3/I3)*100</f>
        <v>1.5372523578617742E-5</v>
      </c>
      <c r="L3" s="1"/>
    </row>
    <row r="4" spans="1:13" x14ac:dyDescent="0.25">
      <c r="A4">
        <v>3</v>
      </c>
      <c r="B4" s="1">
        <f t="shared" ref="B4:B9" si="4">B3+A$11</f>
        <v>0.22</v>
      </c>
      <c r="C4" s="1">
        <f>C3+(A$11/6)*(D3+2*E3+2*F3+G3)</f>
        <v>1.0179047607243825</v>
      </c>
      <c r="D4" s="1">
        <f t="shared" ref="D4:D9" si="5">5*B4^2*C4</f>
        <v>0.24633295209530057</v>
      </c>
      <c r="E4" s="1">
        <f t="shared" si="0"/>
        <v>0.39001819326201415</v>
      </c>
      <c r="F4" s="1">
        <f t="shared" si="1"/>
        <v>0.39300639726190317</v>
      </c>
      <c r="G4" s="1">
        <f t="shared" si="2"/>
        <v>0.57778826037842801</v>
      </c>
      <c r="H4" s="1"/>
      <c r="I4" s="1">
        <f t="shared" ref="I4:I8" si="6">EXP((5*B4^3)/3)</f>
        <v>1.0179050744380682</v>
      </c>
      <c r="J4" s="1">
        <f t="shared" si="3"/>
        <v>3.1371368569566016E-7</v>
      </c>
      <c r="K4" s="1">
        <f t="shared" ref="K4:K9" si="7">(J4/I4)*100</f>
        <v>3.0819542369296567E-5</v>
      </c>
      <c r="L4" s="1"/>
    </row>
    <row r="5" spans="1:13" x14ac:dyDescent="0.25">
      <c r="A5">
        <v>4</v>
      </c>
      <c r="B5" s="1">
        <f t="shared" si="4"/>
        <v>0.33</v>
      </c>
      <c r="C5" s="1">
        <f t="shared" ref="C5:C9" si="8">C4+(A$11/6)*(D4+2*E4+2*F4+G4)</f>
        <v>1.0617245512722779</v>
      </c>
      <c r="D5" s="9">
        <f t="shared" si="5"/>
        <v>0.5781090181677554</v>
      </c>
      <c r="E5" s="9">
        <f t="shared" si="0"/>
        <v>0.81043541559659371</v>
      </c>
      <c r="F5" s="9">
        <f t="shared" si="1"/>
        <v>0.81990547516778844</v>
      </c>
      <c r="G5" s="9">
        <f t="shared" si="2"/>
        <v>1.1150529006274312</v>
      </c>
      <c r="H5" s="9"/>
      <c r="I5" s="9">
        <f t="shared" si="6"/>
        <v>1.0617250595611414</v>
      </c>
      <c r="J5" s="1">
        <f t="shared" si="3"/>
        <v>5.0828886344334023E-7</v>
      </c>
      <c r="K5" s="1">
        <f t="shared" si="7"/>
        <v>4.7873868933021023E-5</v>
      </c>
      <c r="L5" s="1"/>
    </row>
    <row r="6" spans="1:13" x14ac:dyDescent="0.25">
      <c r="A6">
        <v>5</v>
      </c>
      <c r="B6" s="1">
        <f t="shared" si="4"/>
        <v>0.44</v>
      </c>
      <c r="C6" s="1">
        <f t="shared" si="8"/>
        <v>1.1525450191115503</v>
      </c>
      <c r="D6" s="9">
        <f t="shared" si="5"/>
        <v>1.1156635784999807</v>
      </c>
      <c r="E6" s="9">
        <f t="shared" si="0"/>
        <v>1.4871872203275764</v>
      </c>
      <c r="F6" s="9">
        <f t="shared" si="1"/>
        <v>1.5122211799207483</v>
      </c>
      <c r="G6" s="9">
        <f t="shared" si="2"/>
        <v>1.9948201402155346</v>
      </c>
      <c r="H6" s="9"/>
      <c r="I6" s="9">
        <f t="shared" si="6"/>
        <v>1.152545913569512</v>
      </c>
      <c r="J6" s="1">
        <f t="shared" si="3"/>
        <v>8.9445796169762559E-7</v>
      </c>
      <c r="K6" s="1">
        <f t="shared" si="7"/>
        <v>7.7607143556427126E-5</v>
      </c>
      <c r="L6" s="1"/>
    </row>
    <row r="7" spans="1:13" x14ac:dyDescent="0.25">
      <c r="A7">
        <v>6</v>
      </c>
      <c r="B7" s="1">
        <f t="shared" si="4"/>
        <v>0.55000000000000004</v>
      </c>
      <c r="C7" s="1">
        <f t="shared" si="8"/>
        <v>1.3195488619637732</v>
      </c>
      <c r="D7" s="9">
        <f t="shared" si="5"/>
        <v>1.9958176537202073</v>
      </c>
      <c r="E7" s="9">
        <f t="shared" si="0"/>
        <v>2.615832129094759</v>
      </c>
      <c r="F7" s="9">
        <f t="shared" si="1"/>
        <v>2.6782408486407259</v>
      </c>
      <c r="G7" s="9">
        <f t="shared" si="2"/>
        <v>3.5156303638744433</v>
      </c>
      <c r="H7" s="9"/>
      <c r="I7" s="9">
        <f t="shared" si="6"/>
        <v>1.3195511840090082</v>
      </c>
      <c r="J7" s="1">
        <f t="shared" si="3"/>
        <v>2.3220452349814735E-6</v>
      </c>
      <c r="K7" s="1">
        <f t="shared" si="7"/>
        <v>1.7597235053260515E-4</v>
      </c>
      <c r="L7" s="1"/>
    </row>
    <row r="8" spans="1:13" x14ac:dyDescent="0.25">
      <c r="A8">
        <v>7</v>
      </c>
      <c r="B8" s="1">
        <f t="shared" si="4"/>
        <v>0.66</v>
      </c>
      <c r="C8" s="1">
        <f t="shared" si="8"/>
        <v>1.6147080848033095</v>
      </c>
      <c r="D8" s="9">
        <f t="shared" si="5"/>
        <v>3.5168342087016087</v>
      </c>
      <c r="E8" s="9">
        <f t="shared" si="0"/>
        <v>4.6218164345623176</v>
      </c>
      <c r="F8" s="9">
        <f t="shared" si="1"/>
        <v>4.7771624326266187</v>
      </c>
      <c r="G8" s="9">
        <f t="shared" si="2"/>
        <v>6.3446109008667877</v>
      </c>
      <c r="H8" s="9"/>
      <c r="I8" s="9">
        <f t="shared" si="6"/>
        <v>1.6147174696864917</v>
      </c>
      <c r="J8" s="1">
        <f t="shared" si="3"/>
        <v>9.3848831821397027E-6</v>
      </c>
      <c r="K8" s="2">
        <f t="shared" si="7"/>
        <v>5.8120899527778331E-4</v>
      </c>
      <c r="L8" s="1"/>
    </row>
    <row r="9" spans="1:13" x14ac:dyDescent="0.25">
      <c r="A9">
        <v>8</v>
      </c>
      <c r="B9" s="1">
        <f t="shared" si="4"/>
        <v>0.77</v>
      </c>
      <c r="C9" s="1">
        <f t="shared" si="8"/>
        <v>2.1401304702756576</v>
      </c>
      <c r="D9" s="9">
        <f t="shared" si="5"/>
        <v>6.344416779132187</v>
      </c>
      <c r="E9" s="9">
        <f t="shared" si="0"/>
        <v>8.4706278909884816</v>
      </c>
      <c r="F9" s="9">
        <f t="shared" si="1"/>
        <v>8.8685948114404578</v>
      </c>
      <c r="G9" s="9">
        <f t="shared" si="2"/>
        <v>12.063897082996066</v>
      </c>
      <c r="H9" s="9"/>
      <c r="I9" s="9">
        <f>EXP((5*B9^3)/3)</f>
        <v>2.1401765664847336</v>
      </c>
      <c r="J9" s="1">
        <f t="shared" si="3"/>
        <v>4.6096209076029737E-5</v>
      </c>
      <c r="K9" s="2">
        <f t="shared" si="7"/>
        <v>2.1538507522182305E-3</v>
      </c>
      <c r="L9" s="1"/>
    </row>
    <row r="10" spans="1:13" x14ac:dyDescent="0.25">
      <c r="A10" t="s">
        <v>8</v>
      </c>
      <c r="B10" s="1"/>
      <c r="C10" s="1"/>
      <c r="D10" s="9" t="s">
        <v>7</v>
      </c>
      <c r="E10" s="9" t="s">
        <v>9</v>
      </c>
      <c r="F10" s="9" t="s">
        <v>10</v>
      </c>
      <c r="G10" s="9" t="s">
        <v>11</v>
      </c>
      <c r="H10" s="9" t="s">
        <v>12</v>
      </c>
      <c r="I10" s="9" t="s">
        <v>13</v>
      </c>
      <c r="J10" s="1"/>
      <c r="K10" s="1"/>
      <c r="L10" s="1"/>
    </row>
    <row r="11" spans="1:13" x14ac:dyDescent="0.25">
      <c r="A11">
        <v>0.11</v>
      </c>
      <c r="B11">
        <v>0.11</v>
      </c>
      <c r="C11" s="1"/>
      <c r="D11" s="9">
        <f>B2+(A$11/2)</f>
        <v>5.5E-2</v>
      </c>
      <c r="E11" s="9">
        <f>C2+((A$11/2)*D2)</f>
        <v>1</v>
      </c>
      <c r="F11" s="9">
        <f>B2+(A$11/2)</f>
        <v>5.5E-2</v>
      </c>
      <c r="G11" s="9">
        <f>C2+((A$11/2)*E2)</f>
        <v>1.000831875</v>
      </c>
      <c r="H11" s="9">
        <f>B2+(A$11)</f>
        <v>0.11</v>
      </c>
      <c r="I11" s="9">
        <f>C2+A$11*F2</f>
        <v>1.0016651340320313</v>
      </c>
      <c r="J11" s="1"/>
      <c r="K11" s="1"/>
      <c r="L11" s="1"/>
    </row>
    <row r="12" spans="1:13" x14ac:dyDescent="0.25">
      <c r="B12" s="1"/>
      <c r="C12" s="1"/>
      <c r="D12" s="1">
        <f t="shared" ref="D12:D17" si="9">B3+(A$11/2)</f>
        <v>0.16500000000000001</v>
      </c>
      <c r="E12" s="1">
        <f t="shared" ref="E12:E18" si="10">C3+((A$11/2)*D3)</f>
        <v>1.0055555307733932</v>
      </c>
      <c r="F12" s="1">
        <f t="shared" ref="F12:F18" si="11">B3+(A$11/2)</f>
        <v>0.16500000000000001</v>
      </c>
      <c r="G12" s="1">
        <f t="shared" ref="G12:G18" si="12">C3+((A$11/2)*E3)</f>
        <v>1.0097491101529665</v>
      </c>
      <c r="H12" s="1">
        <f t="shared" ref="H12:H18" si="13">B3+(A$11)</f>
        <v>0.22</v>
      </c>
      <c r="I12" s="1">
        <f t="shared" ref="I12:I18" si="14">C3+A$11*F3</f>
        <v>1.0173403723266605</v>
      </c>
      <c r="J12" s="1"/>
      <c r="K12" s="1"/>
      <c r="L12" s="1"/>
    </row>
    <row r="13" spans="1:13" x14ac:dyDescent="0.25">
      <c r="B13" s="1"/>
      <c r="C13" s="1"/>
      <c r="D13" s="1">
        <f t="shared" si="9"/>
        <v>0.27500000000000002</v>
      </c>
      <c r="E13" s="1">
        <f t="shared" si="10"/>
        <v>1.0314530730896241</v>
      </c>
      <c r="F13" s="1">
        <f t="shared" si="11"/>
        <v>0.27500000000000002</v>
      </c>
      <c r="G13" s="1">
        <f t="shared" si="12"/>
        <v>1.0393557613537934</v>
      </c>
      <c r="H13" s="1">
        <f t="shared" si="13"/>
        <v>0.33</v>
      </c>
      <c r="I13" s="1">
        <f t="shared" si="14"/>
        <v>1.0611354644231918</v>
      </c>
      <c r="J13" s="1"/>
      <c r="K13" s="1"/>
      <c r="L13" s="1"/>
    </row>
    <row r="14" spans="1:13" x14ac:dyDescent="0.25">
      <c r="B14" s="1"/>
      <c r="C14" s="1"/>
      <c r="D14" s="1">
        <f t="shared" si="9"/>
        <v>0.38500000000000001</v>
      </c>
      <c r="E14" s="1">
        <f t="shared" si="10"/>
        <v>1.0935205472715044</v>
      </c>
      <c r="F14" s="1">
        <f t="shared" si="11"/>
        <v>0.38500000000000001</v>
      </c>
      <c r="G14" s="1">
        <f t="shared" si="12"/>
        <v>1.1062984991300906</v>
      </c>
      <c r="H14" s="1">
        <f t="shared" si="13"/>
        <v>0.44</v>
      </c>
      <c r="I14" s="1">
        <f t="shared" si="14"/>
        <v>1.1519141535407347</v>
      </c>
      <c r="J14" s="1"/>
      <c r="K14" s="1"/>
      <c r="L14" s="1"/>
    </row>
    <row r="15" spans="1:13" x14ac:dyDescent="0.25">
      <c r="D15" s="1">
        <f t="shared" si="9"/>
        <v>0.495</v>
      </c>
      <c r="E15" s="1">
        <f t="shared" si="10"/>
        <v>1.2139065159290492</v>
      </c>
      <c r="F15" s="1">
        <f t="shared" si="11"/>
        <v>0.495</v>
      </c>
      <c r="G15" s="1">
        <f t="shared" si="12"/>
        <v>1.234340316229567</v>
      </c>
      <c r="H15" s="1">
        <f t="shared" si="13"/>
        <v>0.55000000000000004</v>
      </c>
      <c r="I15" s="1">
        <f t="shared" si="14"/>
        <v>1.3188893489028326</v>
      </c>
    </row>
    <row r="16" spans="1:13" x14ac:dyDescent="0.25">
      <c r="D16" s="1">
        <f t="shared" si="9"/>
        <v>0.60500000000000009</v>
      </c>
      <c r="E16" s="1">
        <f t="shared" si="10"/>
        <v>1.4293188329183846</v>
      </c>
      <c r="F16" s="1">
        <f t="shared" si="11"/>
        <v>0.60500000000000009</v>
      </c>
      <c r="G16" s="1">
        <f t="shared" si="12"/>
        <v>1.4634196290639849</v>
      </c>
      <c r="H16" s="1">
        <f t="shared" si="13"/>
        <v>0.66</v>
      </c>
      <c r="I16" s="1">
        <f t="shared" si="14"/>
        <v>1.6141553553142529</v>
      </c>
    </row>
    <row r="17" spans="1:20" x14ac:dyDescent="0.25">
      <c r="D17" s="1">
        <f t="shared" si="9"/>
        <v>0.71500000000000008</v>
      </c>
      <c r="E17" s="1">
        <f t="shared" si="10"/>
        <v>1.808133966281898</v>
      </c>
      <c r="F17" s="1">
        <f t="shared" si="11"/>
        <v>0.71500000000000008</v>
      </c>
      <c r="G17" s="1">
        <f t="shared" si="12"/>
        <v>1.868907988704237</v>
      </c>
      <c r="H17" s="1">
        <f t="shared" si="13"/>
        <v>0.77</v>
      </c>
      <c r="I17" s="1">
        <f t="shared" si="14"/>
        <v>2.1401959523922374</v>
      </c>
    </row>
    <row r="18" spans="1:20" x14ac:dyDescent="0.25">
      <c r="A18" s="3"/>
      <c r="B18" s="3"/>
      <c r="C18" s="3"/>
      <c r="D18" s="4">
        <f>B9+(A$11/2)</f>
        <v>0.82500000000000007</v>
      </c>
      <c r="E18" s="4">
        <f t="shared" si="10"/>
        <v>2.4890733931279279</v>
      </c>
      <c r="F18" s="4">
        <f t="shared" si="11"/>
        <v>0.82500000000000007</v>
      </c>
      <c r="G18" s="4">
        <f t="shared" si="12"/>
        <v>2.6060150042800241</v>
      </c>
      <c r="H18" s="4">
        <f t="shared" si="13"/>
        <v>0.88</v>
      </c>
      <c r="I18" s="4">
        <f t="shared" si="14"/>
        <v>3.1156758995341081</v>
      </c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</row>
    <row r="19" spans="1:20" x14ac:dyDescent="0.25">
      <c r="A19" t="s">
        <v>1</v>
      </c>
      <c r="B19" t="s">
        <v>15</v>
      </c>
      <c r="C19" t="s">
        <v>14</v>
      </c>
      <c r="D19" t="s">
        <v>2</v>
      </c>
    </row>
    <row r="20" spans="1:20" x14ac:dyDescent="0.25">
      <c r="A20" s="6">
        <v>0</v>
      </c>
      <c r="D20" s="5">
        <v>1</v>
      </c>
      <c r="E20" t="s">
        <v>19</v>
      </c>
      <c r="F20" t="s">
        <v>17</v>
      </c>
      <c r="G20" t="s">
        <v>20</v>
      </c>
      <c r="H20" t="s">
        <v>18</v>
      </c>
      <c r="J20" t="s">
        <v>17</v>
      </c>
      <c r="K20" t="s">
        <v>21</v>
      </c>
    </row>
    <row r="21" spans="1:20" x14ac:dyDescent="0.25">
      <c r="A21" s="6">
        <f>A20+A$11</f>
        <v>0.11</v>
      </c>
      <c r="B21" s="5">
        <f t="shared" ref="B21:B26" si="15">C21/I3*100</f>
        <v>5.558113117892937E-2</v>
      </c>
      <c r="C21" s="6">
        <f t="shared" ref="C21:C26" si="16">I3-D21</f>
        <v>5.5704565513559068E-4</v>
      </c>
      <c r="D21" s="6">
        <f t="shared" ref="D21:D27" si="17">D20+A$11*E21</f>
        <v>1.0016637500000001</v>
      </c>
      <c r="E21" s="6">
        <f>5*F21^2*G21</f>
        <v>1.5125E-2</v>
      </c>
      <c r="F21" s="6">
        <f>B2+A$11/2</f>
        <v>5.5E-2</v>
      </c>
      <c r="G21" s="6">
        <f>D20+(A$11/2)*H21</f>
        <v>1</v>
      </c>
      <c r="H21" s="6">
        <f>5*B2^2*D20</f>
        <v>0</v>
      </c>
      <c r="I21" s="1" t="s">
        <v>24</v>
      </c>
      <c r="J21" s="7">
        <f>B2+B$11/2</f>
        <v>5.5E-2</v>
      </c>
      <c r="K21" s="7">
        <f>(D20+D21)/2</f>
        <v>1.000831875</v>
      </c>
      <c r="L21" s="8">
        <f>5*J21^2*K21</f>
        <v>1.5137582109375E-2</v>
      </c>
    </row>
    <row r="22" spans="1:20" x14ac:dyDescent="0.25">
      <c r="A22" s="11">
        <f t="shared" ref="A22:A27" si="18">A21+A$11</f>
        <v>0.22</v>
      </c>
      <c r="B22" s="10">
        <f>(C22/I4)*100</f>
        <v>0.11717731267236726</v>
      </c>
      <c r="C22" s="11">
        <f t="shared" si="16"/>
        <v>1.1927538117821879E-3</v>
      </c>
      <c r="D22" s="6">
        <f t="shared" si="17"/>
        <v>1.016712320626286</v>
      </c>
      <c r="E22" s="11">
        <f t="shared" ref="E22:E27" si="19">5*F22^2*G22</f>
        <v>0.13680518751169105</v>
      </c>
      <c r="F22" s="11">
        <f t="shared" ref="F22:F27" si="20">B3+A$11/2</f>
        <v>0.16500000000000001</v>
      </c>
      <c r="G22" s="11">
        <f>D21+((A$11/2)*H22)</f>
        <v>1.004996786128125</v>
      </c>
      <c r="H22" s="11">
        <f>5*B3^2*D21</f>
        <v>6.0600656875000006E-2</v>
      </c>
      <c r="J22" s="7">
        <f t="shared" ref="J22:J27" si="21">B3+B$11/2</f>
        <v>0.16500000000000001</v>
      </c>
      <c r="K22" s="7">
        <f t="shared" ref="K22:K27" si="22">(D21+D22)/2</f>
        <v>1.0091880353131431</v>
      </c>
      <c r="L22" s="8">
        <f t="shared" ref="L22:L27" si="23">5*J22^2*K22</f>
        <v>0.13737572130700162</v>
      </c>
    </row>
    <row r="23" spans="1:20" x14ac:dyDescent="0.25">
      <c r="A23" s="6">
        <f t="shared" si="18"/>
        <v>0.33</v>
      </c>
      <c r="B23" s="5">
        <f t="shared" si="15"/>
        <v>0.20353629802931922</v>
      </c>
      <c r="C23" s="6">
        <f t="shared" si="16"/>
        <v>2.1609958814803321E-3</v>
      </c>
      <c r="D23" s="6">
        <f t="shared" si="17"/>
        <v>1.0595640636796611</v>
      </c>
      <c r="E23" s="6">
        <f>5*F23^2*G23</f>
        <v>0.38956130048522647</v>
      </c>
      <c r="F23" s="6">
        <f t="shared" si="20"/>
        <v>0.27500000000000002</v>
      </c>
      <c r="G23" s="6">
        <f t="shared" ref="G23:G27" si="24">D22+(A$11/2)*H23</f>
        <v>1.0302447616138219</v>
      </c>
      <c r="H23" s="6">
        <f t="shared" ref="H23:H27" si="25">5*B4^2*D22</f>
        <v>0.24604438159156122</v>
      </c>
      <c r="J23" s="7">
        <f t="shared" si="21"/>
        <v>0.27500000000000002</v>
      </c>
      <c r="K23" s="7">
        <f t="shared" si="22"/>
        <v>1.0381381921529735</v>
      </c>
      <c r="L23" s="8">
        <f t="shared" si="23"/>
        <v>0.39254600390784317</v>
      </c>
    </row>
    <row r="24" spans="1:20" x14ac:dyDescent="0.25">
      <c r="A24" s="6">
        <f t="shared" si="18"/>
        <v>0.44</v>
      </c>
      <c r="B24" s="5">
        <f t="shared" si="15"/>
        <v>0.3483904512575613</v>
      </c>
      <c r="C24" s="6">
        <f t="shared" si="16"/>
        <v>4.0153599092354053E-3</v>
      </c>
      <c r="D24" s="6">
        <f t="shared" si="17"/>
        <v>1.1485305536602766</v>
      </c>
      <c r="E24" s="6">
        <f t="shared" si="19"/>
        <v>0.80878627255105007</v>
      </c>
      <c r="F24" s="6">
        <f t="shared" si="20"/>
        <v>0.38500000000000001</v>
      </c>
      <c r="G24" s="6">
        <f t="shared" si="24"/>
        <v>1.0912953584767078</v>
      </c>
      <c r="H24" s="6">
        <f t="shared" si="25"/>
        <v>0.57693263267357553</v>
      </c>
      <c r="J24" s="7">
        <f t="shared" si="21"/>
        <v>0.38500000000000001</v>
      </c>
      <c r="K24" s="7">
        <f t="shared" si="22"/>
        <v>1.1040473086699687</v>
      </c>
      <c r="L24" s="8">
        <f t="shared" si="23"/>
        <v>0.81823706163803056</v>
      </c>
    </row>
    <row r="25" spans="1:20" x14ac:dyDescent="0.25">
      <c r="A25" s="6">
        <f t="shared" si="18"/>
        <v>0.55000000000000004</v>
      </c>
      <c r="B25" s="5">
        <f t="shared" si="15"/>
        <v>0.60625489206800842</v>
      </c>
      <c r="C25" s="6">
        <f t="shared" si="16"/>
        <v>7.9998436063959399E-3</v>
      </c>
      <c r="D25" s="6">
        <f t="shared" si="17"/>
        <v>1.3115513404026122</v>
      </c>
      <c r="E25" s="6">
        <f t="shared" si="19"/>
        <v>1.4820071522030507</v>
      </c>
      <c r="F25" s="6">
        <f t="shared" si="20"/>
        <v>0.495</v>
      </c>
      <c r="G25" s="6">
        <f t="shared" si="24"/>
        <v>1.2096783203371497</v>
      </c>
      <c r="H25" s="6">
        <f t="shared" si="25"/>
        <v>1.1117775759431476</v>
      </c>
      <c r="J25" s="7">
        <f t="shared" si="21"/>
        <v>0.495</v>
      </c>
      <c r="K25" s="7">
        <f t="shared" si="22"/>
        <v>1.2300409470314444</v>
      </c>
      <c r="L25" s="8">
        <f t="shared" si="23"/>
        <v>1.5069539152318983</v>
      </c>
    </row>
    <row r="26" spans="1:20" x14ac:dyDescent="0.25">
      <c r="A26" s="6">
        <f t="shared" si="18"/>
        <v>0.66</v>
      </c>
      <c r="B26" s="5">
        <f t="shared" si="15"/>
        <v>1.0632534332900101</v>
      </c>
      <c r="C26" s="6">
        <f t="shared" si="16"/>
        <v>1.7168538934375199E-2</v>
      </c>
      <c r="D26" s="6">
        <f t="shared" si="17"/>
        <v>1.5975489307521165</v>
      </c>
      <c r="E26" s="6">
        <f t="shared" si="19"/>
        <v>2.599978094086401</v>
      </c>
      <c r="F26" s="6">
        <f t="shared" si="20"/>
        <v>0.60500000000000009</v>
      </c>
      <c r="G26" s="6">
        <f t="shared" si="24"/>
        <v>1.4206560175323546</v>
      </c>
      <c r="H26" s="6">
        <f t="shared" si="25"/>
        <v>1.9837214023589513</v>
      </c>
      <c r="J26" s="7">
        <f t="shared" si="21"/>
        <v>0.60500000000000009</v>
      </c>
      <c r="K26" s="7">
        <f t="shared" si="22"/>
        <v>1.4545501355773642</v>
      </c>
      <c r="L26" s="8">
        <f t="shared" si="23"/>
        <v>2.6620085668735243</v>
      </c>
    </row>
    <row r="27" spans="1:20" x14ac:dyDescent="0.25">
      <c r="A27" s="6">
        <f t="shared" si="18"/>
        <v>0.77</v>
      </c>
      <c r="B27" s="5">
        <f t="shared" ref="B27" si="26">C27/I9*100</f>
        <v>1.8517389405141744</v>
      </c>
      <c r="C27" s="6">
        <f>(I9-D27)</f>
        <v>3.9630482877357043E-2</v>
      </c>
      <c r="D27" s="6">
        <f t="shared" si="17"/>
        <v>2.1005460836073766</v>
      </c>
      <c r="E27" s="6">
        <f t="shared" si="19"/>
        <v>4.5727013895932753</v>
      </c>
      <c r="F27" s="6">
        <f t="shared" si="20"/>
        <v>0.71500000000000008</v>
      </c>
      <c r="G27" s="6">
        <f t="shared" si="24"/>
        <v>1.7889193171669124</v>
      </c>
      <c r="H27" s="6">
        <f t="shared" si="25"/>
        <v>3.4794615711781103</v>
      </c>
      <c r="J27" s="7">
        <f t="shared" si="21"/>
        <v>0.71500000000000008</v>
      </c>
      <c r="K27" s="7">
        <f t="shared" si="22"/>
        <v>1.8490475071797465</v>
      </c>
      <c r="L27" s="8">
        <f t="shared" si="23"/>
        <v>4.7263965592898307</v>
      </c>
    </row>
    <row r="28" spans="1:20" x14ac:dyDescent="0.25">
      <c r="C28" s="1"/>
      <c r="D28" s="1"/>
      <c r="E28" s="1"/>
      <c r="F28" s="1"/>
      <c r="G28" s="1"/>
      <c r="H28" s="9"/>
      <c r="I28" s="9"/>
      <c r="J28" s="14"/>
      <c r="K28" s="14"/>
      <c r="L28" s="14"/>
      <c r="M28" s="14"/>
    </row>
    <row r="29" spans="1:20" x14ac:dyDescent="0.25">
      <c r="I29" s="14"/>
      <c r="J29" s="9"/>
      <c r="K29" s="9"/>
      <c r="L29" s="14"/>
      <c r="M29" s="14"/>
    </row>
    <row r="30" spans="1:20" x14ac:dyDescent="0.25">
      <c r="I30" s="14"/>
      <c r="J30" s="9"/>
      <c r="K30" s="9"/>
      <c r="L30" s="14"/>
      <c r="M30" s="14"/>
    </row>
    <row r="31" spans="1:20" x14ac:dyDescent="0.25">
      <c r="I31" s="14"/>
      <c r="J31" s="9"/>
      <c r="K31" s="9"/>
      <c r="L31" s="14"/>
      <c r="M31" s="14"/>
    </row>
    <row r="32" spans="1:20" x14ac:dyDescent="0.25">
      <c r="B32" s="12">
        <f>C32/I3*100</f>
        <v>5.5443034659958278E-2</v>
      </c>
      <c r="C32" s="13">
        <f t="shared" ref="C32:C38" si="27">I3-D32</f>
        <v>5.5566162310438649E-4</v>
      </c>
      <c r="D32" s="13">
        <f>D20+B$11*L21</f>
        <v>1.0016651340320313</v>
      </c>
      <c r="E32" t="s">
        <v>25</v>
      </c>
      <c r="I32" s="14"/>
      <c r="J32" s="9"/>
      <c r="K32" s="9"/>
      <c r="L32" s="14"/>
      <c r="M32" s="14"/>
    </row>
    <row r="33" spans="2:13" x14ac:dyDescent="0.25">
      <c r="B33" s="12">
        <f t="shared" ref="B33:B38" si="28">C33/I4*100</f>
        <v>0.1110118342736251</v>
      </c>
      <c r="C33" s="13">
        <f t="shared" si="27"/>
        <v>1.1299950942980086E-3</v>
      </c>
      <c r="D33" s="13">
        <f t="shared" ref="D33:D38" si="29">D21+B$11*L22</f>
        <v>1.0167750793437702</v>
      </c>
      <c r="I33" s="14"/>
      <c r="J33" s="9"/>
      <c r="K33" s="9"/>
      <c r="L33" s="14"/>
      <c r="M33" s="14"/>
    </row>
    <row r="34" spans="2:13" x14ac:dyDescent="0.25">
      <c r="B34" s="12">
        <f t="shared" si="28"/>
        <v>0.17261328518987948</v>
      </c>
      <c r="C34" s="13">
        <f t="shared" si="27"/>
        <v>1.8326785049926908E-3</v>
      </c>
      <c r="D34" s="13">
        <f t="shared" si="29"/>
        <v>1.0598923810561487</v>
      </c>
      <c r="I34" s="14"/>
      <c r="J34" s="9"/>
      <c r="K34" s="9"/>
      <c r="L34" s="14"/>
      <c r="M34" s="14"/>
    </row>
    <row r="35" spans="2:13" x14ac:dyDescent="0.25">
      <c r="B35" s="12">
        <f t="shared" si="28"/>
        <v>0.25819128545182196</v>
      </c>
      <c r="C35" s="13">
        <f t="shared" si="27"/>
        <v>2.9757731096675677E-3</v>
      </c>
      <c r="D35" s="13">
        <f t="shared" si="29"/>
        <v>1.1495701404598444</v>
      </c>
      <c r="I35" s="14"/>
      <c r="J35" s="9"/>
      <c r="K35" s="9"/>
      <c r="L35" s="14"/>
      <c r="M35" s="14"/>
    </row>
    <row r="36" spans="2:13" x14ac:dyDescent="0.25">
      <c r="B36" s="12">
        <f t="shared" si="28"/>
        <v>0.39829449110530479</v>
      </c>
      <c r="C36" s="13">
        <f t="shared" si="27"/>
        <v>5.2556996732227024E-3</v>
      </c>
      <c r="D36" s="13">
        <f t="shared" si="29"/>
        <v>1.3142954843357855</v>
      </c>
      <c r="I36" s="14"/>
      <c r="J36" s="9"/>
      <c r="K36" s="9"/>
      <c r="L36" s="14"/>
      <c r="M36" s="14"/>
    </row>
    <row r="37" spans="2:13" x14ac:dyDescent="0.25">
      <c r="B37" s="12">
        <f t="shared" si="28"/>
        <v>0.64068093161835471</v>
      </c>
      <c r="C37" s="13">
        <f t="shared" si="27"/>
        <v>1.0345186927791739E-2</v>
      </c>
      <c r="D37" s="13">
        <f t="shared" si="29"/>
        <v>1.6043722827586999</v>
      </c>
      <c r="I37" s="14"/>
      <c r="J37" s="14"/>
      <c r="K37" s="14"/>
      <c r="L37" s="14"/>
      <c r="M37" s="14" t="s">
        <v>22</v>
      </c>
    </row>
    <row r="38" spans="2:13" x14ac:dyDescent="0.25">
      <c r="B38" s="12">
        <f t="shared" si="28"/>
        <v>1.0617822177195577</v>
      </c>
      <c r="C38" s="13">
        <f t="shared" si="27"/>
        <v>2.2724014210735888E-2</v>
      </c>
      <c r="D38" s="13">
        <f t="shared" si="29"/>
        <v>2.1174525522739978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2019-12-25T13:17:22Z</dcterms:modified>
</cp:coreProperties>
</file>