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hda\OneDrive\Рабочий стол\yaganov\"/>
    </mc:Choice>
  </mc:AlternateContent>
  <xr:revisionPtr revIDLastSave="0" documentId="13_ncr:1_{0E2D3BD9-537B-425C-9EF0-1E62507A3725}" xr6:coauthVersionLast="46" xr6:coauthVersionMax="46" xr10:uidLastSave="{00000000-0000-0000-0000-000000000000}"/>
  <bookViews>
    <workbookView xWindow="-120" yWindow="-120" windowWidth="29040" windowHeight="15840" activeTab="1" xr2:uid="{286AFE84-1E94-4139-99C0-8073296831DD}"/>
  </bookViews>
  <sheets>
    <sheet name="Лист1" sheetId="2" r:id="rId1"/>
    <sheet name="Sheet1" sheetId="1" r:id="rId2"/>
  </sheets>
  <definedNames>
    <definedName name="solver_adj" localSheetId="1" hidden="1">Sheet1!$BV$43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Sheet1!$BV$45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61" i="1" l="1"/>
  <c r="AG61" i="1"/>
  <c r="AH61" i="1"/>
  <c r="AI61" i="1"/>
  <c r="AJ61" i="1"/>
  <c r="AK61" i="1"/>
  <c r="AL61" i="1"/>
  <c r="AM61" i="1"/>
  <c r="AN61" i="1"/>
  <c r="AO61" i="1"/>
  <c r="AO52" i="1"/>
  <c r="AO51" i="1"/>
  <c r="AO50" i="1"/>
  <c r="AN52" i="1"/>
  <c r="AN51" i="1"/>
  <c r="AN50" i="1"/>
  <c r="AM52" i="1"/>
  <c r="AM51" i="1"/>
  <c r="AM50" i="1"/>
  <c r="AL52" i="1"/>
  <c r="AL51" i="1"/>
  <c r="AL50" i="1"/>
  <c r="AK52" i="1"/>
  <c r="AK51" i="1"/>
  <c r="AK50" i="1"/>
  <c r="AJ52" i="1"/>
  <c r="AJ51" i="1"/>
  <c r="AJ50" i="1"/>
  <c r="AI52" i="1"/>
  <c r="AI51" i="1"/>
  <c r="AI50" i="1"/>
  <c r="AH52" i="1"/>
  <c r="AH50" i="1"/>
  <c r="AH51" i="1"/>
  <c r="AG52" i="1"/>
  <c r="AG51" i="1"/>
  <c r="AG50" i="1"/>
  <c r="AF52" i="1"/>
  <c r="AF51" i="1"/>
  <c r="AF50" i="1"/>
  <c r="BT44" i="1"/>
  <c r="BT43" i="1"/>
  <c r="BT42" i="1"/>
  <c r="BT19" i="1"/>
  <c r="BT18" i="1"/>
  <c r="BT17" i="1"/>
  <c r="BV20" i="1" s="1"/>
  <c r="BJ44" i="1"/>
  <c r="BJ43" i="1"/>
  <c r="BJ42" i="1"/>
  <c r="BJ19" i="1"/>
  <c r="BJ18" i="1"/>
  <c r="BJ17" i="1"/>
  <c r="BA44" i="1"/>
  <c r="BA43" i="1"/>
  <c r="BA42" i="1"/>
  <c r="BB20" i="1"/>
  <c r="BB19" i="1"/>
  <c r="BB18" i="1"/>
  <c r="AQ44" i="1"/>
  <c r="AQ43" i="1"/>
  <c r="AQ42" i="1"/>
  <c r="AQ21" i="1"/>
  <c r="AQ20" i="1"/>
  <c r="AQ19" i="1"/>
  <c r="AF44" i="1"/>
  <c r="AF43" i="1"/>
  <c r="AF42" i="1"/>
  <c r="AF21" i="1"/>
  <c r="AF20" i="1"/>
  <c r="AF19" i="1"/>
  <c r="AC32" i="1"/>
  <c r="O6" i="1"/>
  <c r="AC6" i="1" s="1"/>
  <c r="O5" i="1"/>
  <c r="AC5" i="1" s="1"/>
  <c r="P8" i="1"/>
  <c r="Q8" i="1"/>
  <c r="R8" i="1"/>
  <c r="S8" i="1"/>
  <c r="T8" i="1"/>
  <c r="U8" i="1"/>
  <c r="V8" i="1"/>
  <c r="W8" i="1"/>
  <c r="X8" i="1"/>
  <c r="P9" i="1"/>
  <c r="Q9" i="1"/>
  <c r="R9" i="1"/>
  <c r="S9" i="1"/>
  <c r="T9" i="1"/>
  <c r="U9" i="1"/>
  <c r="V9" i="1"/>
  <c r="W9" i="1"/>
  <c r="X9" i="1"/>
  <c r="P10" i="1"/>
  <c r="Q10" i="1"/>
  <c r="R10" i="1"/>
  <c r="S10" i="1"/>
  <c r="T10" i="1"/>
  <c r="U10" i="1"/>
  <c r="V10" i="1"/>
  <c r="W10" i="1"/>
  <c r="X10" i="1"/>
  <c r="P11" i="1"/>
  <c r="Q11" i="1"/>
  <c r="R11" i="1"/>
  <c r="S11" i="1"/>
  <c r="T11" i="1"/>
  <c r="U11" i="1"/>
  <c r="V11" i="1"/>
  <c r="W11" i="1"/>
  <c r="X11" i="1"/>
  <c r="P12" i="1"/>
  <c r="Q12" i="1"/>
  <c r="R12" i="1"/>
  <c r="S12" i="1"/>
  <c r="T12" i="1"/>
  <c r="U12" i="1"/>
  <c r="V12" i="1"/>
  <c r="W12" i="1"/>
  <c r="X12" i="1"/>
  <c r="P13" i="1"/>
  <c r="Q13" i="1"/>
  <c r="R13" i="1"/>
  <c r="S13" i="1"/>
  <c r="T13" i="1"/>
  <c r="U13" i="1"/>
  <c r="V13" i="1"/>
  <c r="W13" i="1"/>
  <c r="X13" i="1"/>
  <c r="P14" i="1"/>
  <c r="Q14" i="1"/>
  <c r="R14" i="1"/>
  <c r="S14" i="1"/>
  <c r="T14" i="1"/>
  <c r="U14" i="1"/>
  <c r="V14" i="1"/>
  <c r="W14" i="1"/>
  <c r="X14" i="1"/>
  <c r="P15" i="1"/>
  <c r="Q15" i="1"/>
  <c r="R15" i="1"/>
  <c r="S15" i="1"/>
  <c r="T15" i="1"/>
  <c r="U15" i="1"/>
  <c r="V15" i="1"/>
  <c r="W15" i="1"/>
  <c r="X15" i="1"/>
  <c r="P16" i="1"/>
  <c r="Q16" i="1"/>
  <c r="R16" i="1"/>
  <c r="S16" i="1"/>
  <c r="T16" i="1"/>
  <c r="U16" i="1"/>
  <c r="V16" i="1"/>
  <c r="W16" i="1"/>
  <c r="X16" i="1"/>
  <c r="P17" i="1"/>
  <c r="Q17" i="1"/>
  <c r="R17" i="1"/>
  <c r="S17" i="1"/>
  <c r="T17" i="1"/>
  <c r="U17" i="1"/>
  <c r="V17" i="1"/>
  <c r="W17" i="1"/>
  <c r="X17" i="1"/>
  <c r="P18" i="1"/>
  <c r="Q18" i="1"/>
  <c r="R18" i="1"/>
  <c r="S18" i="1"/>
  <c r="T18" i="1"/>
  <c r="U18" i="1"/>
  <c r="V18" i="1"/>
  <c r="W18" i="1"/>
  <c r="X18" i="1"/>
  <c r="P19" i="1"/>
  <c r="Q19" i="1"/>
  <c r="R19" i="1"/>
  <c r="S19" i="1"/>
  <c r="T19" i="1"/>
  <c r="U19" i="1"/>
  <c r="V19" i="1"/>
  <c r="W19" i="1"/>
  <c r="X19" i="1"/>
  <c r="P20" i="1"/>
  <c r="Q20" i="1"/>
  <c r="R20" i="1"/>
  <c r="S20" i="1"/>
  <c r="T20" i="1"/>
  <c r="U20" i="1"/>
  <c r="V20" i="1"/>
  <c r="W20" i="1"/>
  <c r="X20" i="1"/>
  <c r="P21" i="1"/>
  <c r="Q21" i="1"/>
  <c r="R21" i="1"/>
  <c r="S21" i="1"/>
  <c r="T21" i="1"/>
  <c r="U21" i="1"/>
  <c r="V21" i="1"/>
  <c r="W21" i="1"/>
  <c r="X21" i="1"/>
  <c r="P22" i="1"/>
  <c r="Q22" i="1"/>
  <c r="R22" i="1"/>
  <c r="S22" i="1"/>
  <c r="T22" i="1"/>
  <c r="U22" i="1"/>
  <c r="V22" i="1"/>
  <c r="W22" i="1"/>
  <c r="X22" i="1"/>
  <c r="P23" i="1"/>
  <c r="Q23" i="1"/>
  <c r="R23" i="1"/>
  <c r="S23" i="1"/>
  <c r="T23" i="1"/>
  <c r="U23" i="1"/>
  <c r="V23" i="1"/>
  <c r="W23" i="1"/>
  <c r="X23" i="1"/>
  <c r="P24" i="1"/>
  <c r="Q24" i="1"/>
  <c r="R24" i="1"/>
  <c r="S24" i="1"/>
  <c r="T24" i="1"/>
  <c r="U24" i="1"/>
  <c r="V24" i="1"/>
  <c r="W24" i="1"/>
  <c r="X24" i="1"/>
  <c r="P25" i="1"/>
  <c r="Q25" i="1"/>
  <c r="R25" i="1"/>
  <c r="S25" i="1"/>
  <c r="T25" i="1"/>
  <c r="U25" i="1"/>
  <c r="V25" i="1"/>
  <c r="W25" i="1"/>
  <c r="X25" i="1"/>
  <c r="P26" i="1"/>
  <c r="Q26" i="1"/>
  <c r="R26" i="1"/>
  <c r="S26" i="1"/>
  <c r="T26" i="1"/>
  <c r="U26" i="1"/>
  <c r="V26" i="1"/>
  <c r="W26" i="1"/>
  <c r="X26" i="1"/>
  <c r="P27" i="1"/>
  <c r="Q27" i="1"/>
  <c r="R27" i="1"/>
  <c r="S27" i="1"/>
  <c r="T27" i="1"/>
  <c r="U27" i="1"/>
  <c r="V27" i="1"/>
  <c r="W27" i="1"/>
  <c r="P28" i="1"/>
  <c r="Q28" i="1"/>
  <c r="R28" i="1"/>
  <c r="S28" i="1"/>
  <c r="T28" i="1"/>
  <c r="U28" i="1"/>
  <c r="V28" i="1"/>
  <c r="W28" i="1"/>
  <c r="P29" i="1"/>
  <c r="Q29" i="1"/>
  <c r="R29" i="1"/>
  <c r="S29" i="1"/>
  <c r="T29" i="1"/>
  <c r="U29" i="1"/>
  <c r="P30" i="1"/>
  <c r="Q30" i="1"/>
  <c r="R30" i="1"/>
  <c r="P7" i="1"/>
  <c r="Q7" i="1"/>
  <c r="R7" i="1"/>
  <c r="S7" i="1"/>
  <c r="T7" i="1"/>
  <c r="U7" i="1"/>
  <c r="V7" i="1"/>
  <c r="W7" i="1"/>
  <c r="X7" i="1"/>
  <c r="P6" i="1"/>
  <c r="Q6" i="1"/>
  <c r="R6" i="1"/>
  <c r="S6" i="1"/>
  <c r="T6" i="1"/>
  <c r="U6" i="1"/>
  <c r="V6" i="1"/>
  <c r="W6" i="1"/>
  <c r="X6" i="1"/>
  <c r="P5" i="1"/>
  <c r="Q5" i="1"/>
  <c r="R5" i="1"/>
  <c r="S5" i="1"/>
  <c r="T5" i="1"/>
  <c r="U5" i="1"/>
  <c r="V5" i="1"/>
  <c r="W5" i="1"/>
  <c r="X5" i="1"/>
  <c r="P4" i="1"/>
  <c r="Q4" i="1"/>
  <c r="R4" i="1"/>
  <c r="S4" i="1"/>
  <c r="T4" i="1"/>
  <c r="U4" i="1"/>
  <c r="V4" i="1"/>
  <c r="W4" i="1"/>
  <c r="X4" i="1"/>
  <c r="O7" i="1"/>
  <c r="AC7" i="1" s="1"/>
  <c r="O8" i="1"/>
  <c r="AC8" i="1" s="1"/>
  <c r="O9" i="1"/>
  <c r="AC9" i="1" s="1"/>
  <c r="O10" i="1"/>
  <c r="AC10" i="1" s="1"/>
  <c r="O11" i="1"/>
  <c r="AC11" i="1" s="1"/>
  <c r="O12" i="1"/>
  <c r="AC12" i="1" s="1"/>
  <c r="O13" i="1"/>
  <c r="AC13" i="1" s="1"/>
  <c r="O14" i="1"/>
  <c r="AC14" i="1" s="1"/>
  <c r="O15" i="1"/>
  <c r="AC15" i="1" s="1"/>
  <c r="O16" i="1"/>
  <c r="AC16" i="1" s="1"/>
  <c r="O17" i="1"/>
  <c r="AC17" i="1" s="1"/>
  <c r="O18" i="1"/>
  <c r="AC18" i="1" s="1"/>
  <c r="O19" i="1"/>
  <c r="AC19" i="1" s="1"/>
  <c r="O20" i="1"/>
  <c r="AC20" i="1" s="1"/>
  <c r="O21" i="1"/>
  <c r="AC21" i="1" s="1"/>
  <c r="O22" i="1"/>
  <c r="AC22" i="1" s="1"/>
  <c r="O23" i="1"/>
  <c r="AC23" i="1" s="1"/>
  <c r="O24" i="1"/>
  <c r="AC24" i="1" s="1"/>
  <c r="O25" i="1"/>
  <c r="AC25" i="1" s="1"/>
  <c r="O26" i="1"/>
  <c r="AC26" i="1" s="1"/>
  <c r="O27" i="1"/>
  <c r="AC27" i="1" s="1"/>
  <c r="O28" i="1"/>
  <c r="AC28" i="1" s="1"/>
  <c r="O29" i="1"/>
  <c r="AC29" i="1" s="1"/>
  <c r="O30" i="1"/>
  <c r="AC30" i="1" s="1"/>
  <c r="O31" i="1"/>
  <c r="AC31" i="1" s="1"/>
  <c r="O4" i="1"/>
  <c r="AC4" i="1" s="1"/>
  <c r="AH62" i="1" l="1"/>
  <c r="AL62" i="1"/>
  <c r="AG62" i="1"/>
  <c r="AK62" i="1"/>
  <c r="AO62" i="1"/>
  <c r="BL45" i="1"/>
  <c r="AF62" i="1"/>
  <c r="AJ62" i="1"/>
  <c r="AN62" i="1"/>
  <c r="AI62" i="1"/>
  <c r="AM62" i="1"/>
  <c r="BV45" i="1"/>
  <c r="AH45" i="1"/>
  <c r="BL20" i="1"/>
  <c r="BC45" i="1"/>
  <c r="BD21" i="1"/>
  <c r="AS45" i="1"/>
  <c r="AS22" i="1"/>
  <c r="AH22" i="1"/>
</calcChain>
</file>

<file path=xl/sharedStrings.xml><?xml version="1.0" encoding="utf-8"?>
<sst xmlns="http://schemas.openxmlformats.org/spreadsheetml/2006/main" count="77" uniqueCount="14">
  <si>
    <t>Рудюк</t>
  </si>
  <si>
    <t>І, мка</t>
  </si>
  <si>
    <t>U, В</t>
  </si>
  <si>
    <t>Е, лк</t>
  </si>
  <si>
    <t>P, мкВт</t>
  </si>
  <si>
    <t>a</t>
  </si>
  <si>
    <t>b</t>
  </si>
  <si>
    <t>c</t>
  </si>
  <si>
    <t>d</t>
  </si>
  <si>
    <t>TMP</t>
  </si>
  <si>
    <t>e</t>
  </si>
  <si>
    <t>Rн, Ом</t>
  </si>
  <si>
    <t>Pмax, мкВт</t>
  </si>
  <si>
    <t>U, В/E, лк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</si>
</sst>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0" borderId="1" xfId="0" applyBorder="1"/>
    <xf numFmtId="0" fontId="1" fillId="0" borderId="1" xfId="0" applyFont="1" applyFill="1" applyBorder="1"/>
    <xf numFmtId="0" fontId="0" fillId="0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Sheet1!$O$3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Sheet1!$N$4:$N$32</c:f>
              <c:numCache>
                <c:formatCode>General</c:formatCode>
                <c:ptCount val="29"/>
                <c:pt idx="0">
                  <c:v>2.9999999999999997E-4</c:v>
                </c:pt>
                <c:pt idx="1">
                  <c:v>2.47E-2</c:v>
                </c:pt>
                <c:pt idx="2">
                  <c:v>4.9500000000000002E-2</c:v>
                </c:pt>
                <c:pt idx="3">
                  <c:v>7.0099999999999996E-2</c:v>
                </c:pt>
                <c:pt idx="4">
                  <c:v>9.1300000000000006E-2</c:v>
                </c:pt>
                <c:pt idx="5">
                  <c:v>0.1104</c:v>
                </c:pt>
                <c:pt idx="6">
                  <c:v>0.13270000000000001</c:v>
                </c:pt>
                <c:pt idx="7">
                  <c:v>0.15409999999999999</c:v>
                </c:pt>
                <c:pt idx="8">
                  <c:v>0.1741</c:v>
                </c:pt>
                <c:pt idx="9">
                  <c:v>0.1923</c:v>
                </c:pt>
                <c:pt idx="10">
                  <c:v>0.21609999999999999</c:v>
                </c:pt>
                <c:pt idx="11">
                  <c:v>0.23630000000000001</c:v>
                </c:pt>
                <c:pt idx="12">
                  <c:v>0.25690000000000002</c:v>
                </c:pt>
                <c:pt idx="13">
                  <c:v>0.27729999999999999</c:v>
                </c:pt>
                <c:pt idx="14">
                  <c:v>0.28399999999999997</c:v>
                </c:pt>
                <c:pt idx="15">
                  <c:v>0.2989</c:v>
                </c:pt>
                <c:pt idx="16">
                  <c:v>0.31850000000000001</c:v>
                </c:pt>
                <c:pt idx="17">
                  <c:v>0.3387</c:v>
                </c:pt>
                <c:pt idx="18">
                  <c:v>0.35489999999999999</c:v>
                </c:pt>
                <c:pt idx="19">
                  <c:v>0.3649</c:v>
                </c:pt>
                <c:pt idx="20">
                  <c:v>0.37830000000000003</c:v>
                </c:pt>
                <c:pt idx="21">
                  <c:v>0.38529999999999998</c:v>
                </c:pt>
                <c:pt idx="22">
                  <c:v>0.39910000000000001</c:v>
                </c:pt>
                <c:pt idx="23">
                  <c:v>0.41980000000000001</c:v>
                </c:pt>
                <c:pt idx="24">
                  <c:v>0.43969999999999998</c:v>
                </c:pt>
                <c:pt idx="25">
                  <c:v>0.46150000000000002</c:v>
                </c:pt>
                <c:pt idx="26">
                  <c:v>0.4819</c:v>
                </c:pt>
                <c:pt idx="27">
                  <c:v>0.50319999999999998</c:v>
                </c:pt>
                <c:pt idx="28">
                  <c:v>0.504</c:v>
                </c:pt>
              </c:numCache>
            </c:numRef>
          </c:xVal>
          <c:yVal>
            <c:numRef>
              <c:f>Sheet1!$O$4:$O$32</c:f>
              <c:numCache>
                <c:formatCode>General</c:formatCode>
                <c:ptCount val="29"/>
                <c:pt idx="0">
                  <c:v>0.44969999999999993</c:v>
                </c:pt>
                <c:pt idx="1">
                  <c:v>36.975900000000003</c:v>
                </c:pt>
                <c:pt idx="2">
                  <c:v>73.853999999999999</c:v>
                </c:pt>
                <c:pt idx="3">
                  <c:v>104.1686</c:v>
                </c:pt>
                <c:pt idx="4">
                  <c:v>135.48920000000001</c:v>
                </c:pt>
                <c:pt idx="5">
                  <c:v>163.72319999999999</c:v>
                </c:pt>
                <c:pt idx="6">
                  <c:v>196.66140000000001</c:v>
                </c:pt>
                <c:pt idx="7">
                  <c:v>228.22209999999998</c:v>
                </c:pt>
                <c:pt idx="8">
                  <c:v>257.66800000000001</c:v>
                </c:pt>
                <c:pt idx="9">
                  <c:v>282.48869999999999</c:v>
                </c:pt>
                <c:pt idx="10">
                  <c:v>316.80259999999998</c:v>
                </c:pt>
                <c:pt idx="11">
                  <c:v>344.76170000000002</c:v>
                </c:pt>
                <c:pt idx="12">
                  <c:v>371.99120000000005</c:v>
                </c:pt>
                <c:pt idx="13">
                  <c:v>398.20279999999997</c:v>
                </c:pt>
                <c:pt idx="14">
                  <c:v>407.25599999999997</c:v>
                </c:pt>
                <c:pt idx="15">
                  <c:v>423.54129999999998</c:v>
                </c:pt>
                <c:pt idx="16">
                  <c:v>445.26300000000003</c:v>
                </c:pt>
                <c:pt idx="17">
                  <c:v>463.68029999999999</c:v>
                </c:pt>
                <c:pt idx="18">
                  <c:v>474.8562</c:v>
                </c:pt>
                <c:pt idx="19">
                  <c:v>479.84350000000001</c:v>
                </c:pt>
                <c:pt idx="20">
                  <c:v>480.06270000000001</c:v>
                </c:pt>
                <c:pt idx="21">
                  <c:v>482.01029999999997</c:v>
                </c:pt>
                <c:pt idx="22">
                  <c:v>475.32810000000001</c:v>
                </c:pt>
                <c:pt idx="23">
                  <c:v>448.34640000000002</c:v>
                </c:pt>
                <c:pt idx="24">
                  <c:v>402.32549999999998</c:v>
                </c:pt>
                <c:pt idx="25">
                  <c:v>313.82</c:v>
                </c:pt>
                <c:pt idx="26">
                  <c:v>187.941</c:v>
                </c:pt>
                <c:pt idx="27">
                  <c:v>7.0447999999999995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E7-407E-A565-6CA8BD939382}"/>
            </c:ext>
          </c:extLst>
        </c:ser>
        <c:ser>
          <c:idx val="1"/>
          <c:order val="1"/>
          <c:tx>
            <c:strRef>
              <c:f>Sheet1!$P$3</c:f>
              <c:strCache>
                <c:ptCount val="1"/>
                <c:pt idx="0">
                  <c:v>900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Sheet1!$N$4:$N$32</c:f>
              <c:numCache>
                <c:formatCode>General</c:formatCode>
                <c:ptCount val="29"/>
                <c:pt idx="0">
                  <c:v>2.9999999999999997E-4</c:v>
                </c:pt>
                <c:pt idx="1">
                  <c:v>2.47E-2</c:v>
                </c:pt>
                <c:pt idx="2">
                  <c:v>4.9500000000000002E-2</c:v>
                </c:pt>
                <c:pt idx="3">
                  <c:v>7.0099999999999996E-2</c:v>
                </c:pt>
                <c:pt idx="4">
                  <c:v>9.1300000000000006E-2</c:v>
                </c:pt>
                <c:pt idx="5">
                  <c:v>0.1104</c:v>
                </c:pt>
                <c:pt idx="6">
                  <c:v>0.13270000000000001</c:v>
                </c:pt>
                <c:pt idx="7">
                  <c:v>0.15409999999999999</c:v>
                </c:pt>
                <c:pt idx="8">
                  <c:v>0.1741</c:v>
                </c:pt>
                <c:pt idx="9">
                  <c:v>0.1923</c:v>
                </c:pt>
                <c:pt idx="10">
                  <c:v>0.21609999999999999</c:v>
                </c:pt>
                <c:pt idx="11">
                  <c:v>0.23630000000000001</c:v>
                </c:pt>
                <c:pt idx="12">
                  <c:v>0.25690000000000002</c:v>
                </c:pt>
                <c:pt idx="13">
                  <c:v>0.27729999999999999</c:v>
                </c:pt>
                <c:pt idx="14">
                  <c:v>0.28399999999999997</c:v>
                </c:pt>
                <c:pt idx="15">
                  <c:v>0.2989</c:v>
                </c:pt>
                <c:pt idx="16">
                  <c:v>0.31850000000000001</c:v>
                </c:pt>
                <c:pt idx="17">
                  <c:v>0.3387</c:v>
                </c:pt>
                <c:pt idx="18">
                  <c:v>0.35489999999999999</c:v>
                </c:pt>
                <c:pt idx="19">
                  <c:v>0.3649</c:v>
                </c:pt>
                <c:pt idx="20">
                  <c:v>0.37830000000000003</c:v>
                </c:pt>
                <c:pt idx="21">
                  <c:v>0.38529999999999998</c:v>
                </c:pt>
                <c:pt idx="22">
                  <c:v>0.39910000000000001</c:v>
                </c:pt>
                <c:pt idx="23">
                  <c:v>0.41980000000000001</c:v>
                </c:pt>
                <c:pt idx="24">
                  <c:v>0.43969999999999998</c:v>
                </c:pt>
                <c:pt idx="25">
                  <c:v>0.46150000000000002</c:v>
                </c:pt>
                <c:pt idx="26">
                  <c:v>0.4819</c:v>
                </c:pt>
                <c:pt idx="27">
                  <c:v>0.50319999999999998</c:v>
                </c:pt>
                <c:pt idx="28">
                  <c:v>0.504</c:v>
                </c:pt>
              </c:numCache>
            </c:numRef>
          </c:xVal>
          <c:yVal>
            <c:numRef>
              <c:f>Sheet1!$P$4:$P$32</c:f>
              <c:numCache>
                <c:formatCode>General</c:formatCode>
                <c:ptCount val="29"/>
                <c:pt idx="0">
                  <c:v>0.39659999999999995</c:v>
                </c:pt>
                <c:pt idx="1">
                  <c:v>32.653399999999998</c:v>
                </c:pt>
                <c:pt idx="2">
                  <c:v>64.597499999999997</c:v>
                </c:pt>
                <c:pt idx="3">
                  <c:v>90.919699999999992</c:v>
                </c:pt>
                <c:pt idx="4">
                  <c:v>118.05090000000001</c:v>
                </c:pt>
                <c:pt idx="5">
                  <c:v>142.3056</c:v>
                </c:pt>
                <c:pt idx="6">
                  <c:v>173.30620000000002</c:v>
                </c:pt>
                <c:pt idx="7">
                  <c:v>201.10049999999998</c:v>
                </c:pt>
                <c:pt idx="8">
                  <c:v>224.24080000000001</c:v>
                </c:pt>
                <c:pt idx="9">
                  <c:v>247.49010000000001</c:v>
                </c:pt>
                <c:pt idx="10">
                  <c:v>276.39189999999996</c:v>
                </c:pt>
                <c:pt idx="11">
                  <c:v>299.6284</c:v>
                </c:pt>
                <c:pt idx="12">
                  <c:v>323.95090000000005</c:v>
                </c:pt>
                <c:pt idx="13">
                  <c:v>346.07040000000001</c:v>
                </c:pt>
                <c:pt idx="14">
                  <c:v>353.29599999999999</c:v>
                </c:pt>
                <c:pt idx="15">
                  <c:v>370.93489999999997</c:v>
                </c:pt>
                <c:pt idx="16">
                  <c:v>388.88850000000002</c:v>
                </c:pt>
                <c:pt idx="17">
                  <c:v>399.32729999999998</c:v>
                </c:pt>
                <c:pt idx="18">
                  <c:v>410.26439999999997</c:v>
                </c:pt>
                <c:pt idx="19">
                  <c:v>411.2423</c:v>
                </c:pt>
                <c:pt idx="20">
                  <c:v>409.32060000000001</c:v>
                </c:pt>
                <c:pt idx="21">
                  <c:v>411.11509999999998</c:v>
                </c:pt>
                <c:pt idx="22">
                  <c:v>404.28829999999999</c:v>
                </c:pt>
                <c:pt idx="23">
                  <c:v>372.36259999999999</c:v>
                </c:pt>
                <c:pt idx="24">
                  <c:v>319.22219999999999</c:v>
                </c:pt>
                <c:pt idx="25">
                  <c:v>229.827</c:v>
                </c:pt>
                <c:pt idx="26">
                  <c:v>97.825699999999998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E7-407E-A565-6CA8BD939382}"/>
            </c:ext>
          </c:extLst>
        </c:ser>
        <c:ser>
          <c:idx val="2"/>
          <c:order val="2"/>
          <c:tx>
            <c:strRef>
              <c:f>Sheet1!$Q$3</c:f>
              <c:strCache>
                <c:ptCount val="1"/>
                <c:pt idx="0">
                  <c:v>800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Sheet1!$N$4:$N$32</c:f>
              <c:numCache>
                <c:formatCode>General</c:formatCode>
                <c:ptCount val="29"/>
                <c:pt idx="0">
                  <c:v>2.9999999999999997E-4</c:v>
                </c:pt>
                <c:pt idx="1">
                  <c:v>2.47E-2</c:v>
                </c:pt>
                <c:pt idx="2">
                  <c:v>4.9500000000000002E-2</c:v>
                </c:pt>
                <c:pt idx="3">
                  <c:v>7.0099999999999996E-2</c:v>
                </c:pt>
                <c:pt idx="4">
                  <c:v>9.1300000000000006E-2</c:v>
                </c:pt>
                <c:pt idx="5">
                  <c:v>0.1104</c:v>
                </c:pt>
                <c:pt idx="6">
                  <c:v>0.13270000000000001</c:v>
                </c:pt>
                <c:pt idx="7">
                  <c:v>0.15409999999999999</c:v>
                </c:pt>
                <c:pt idx="8">
                  <c:v>0.1741</c:v>
                </c:pt>
                <c:pt idx="9">
                  <c:v>0.1923</c:v>
                </c:pt>
                <c:pt idx="10">
                  <c:v>0.21609999999999999</c:v>
                </c:pt>
                <c:pt idx="11">
                  <c:v>0.23630000000000001</c:v>
                </c:pt>
                <c:pt idx="12">
                  <c:v>0.25690000000000002</c:v>
                </c:pt>
                <c:pt idx="13">
                  <c:v>0.27729999999999999</c:v>
                </c:pt>
                <c:pt idx="14">
                  <c:v>0.28399999999999997</c:v>
                </c:pt>
                <c:pt idx="15">
                  <c:v>0.2989</c:v>
                </c:pt>
                <c:pt idx="16">
                  <c:v>0.31850000000000001</c:v>
                </c:pt>
                <c:pt idx="17">
                  <c:v>0.3387</c:v>
                </c:pt>
                <c:pt idx="18">
                  <c:v>0.35489999999999999</c:v>
                </c:pt>
                <c:pt idx="19">
                  <c:v>0.3649</c:v>
                </c:pt>
                <c:pt idx="20">
                  <c:v>0.37830000000000003</c:v>
                </c:pt>
                <c:pt idx="21">
                  <c:v>0.38529999999999998</c:v>
                </c:pt>
                <c:pt idx="22">
                  <c:v>0.39910000000000001</c:v>
                </c:pt>
                <c:pt idx="23">
                  <c:v>0.41980000000000001</c:v>
                </c:pt>
                <c:pt idx="24">
                  <c:v>0.43969999999999998</c:v>
                </c:pt>
                <c:pt idx="25">
                  <c:v>0.46150000000000002</c:v>
                </c:pt>
                <c:pt idx="26">
                  <c:v>0.4819</c:v>
                </c:pt>
                <c:pt idx="27">
                  <c:v>0.50319999999999998</c:v>
                </c:pt>
                <c:pt idx="28">
                  <c:v>0.504</c:v>
                </c:pt>
              </c:numCache>
            </c:numRef>
          </c:xVal>
          <c:yVal>
            <c:numRef>
              <c:f>Sheet1!$Q$4:$Q$32</c:f>
              <c:numCache>
                <c:formatCode>General</c:formatCode>
                <c:ptCount val="29"/>
                <c:pt idx="0">
                  <c:v>0.36569999999999997</c:v>
                </c:pt>
                <c:pt idx="1">
                  <c:v>30.134</c:v>
                </c:pt>
                <c:pt idx="2">
                  <c:v>59.746500000000005</c:v>
                </c:pt>
                <c:pt idx="3">
                  <c:v>83.629300000000001</c:v>
                </c:pt>
                <c:pt idx="4">
                  <c:v>109.74260000000001</c:v>
                </c:pt>
                <c:pt idx="5">
                  <c:v>131.7072</c:v>
                </c:pt>
                <c:pt idx="6">
                  <c:v>157.51490000000001</c:v>
                </c:pt>
                <c:pt idx="7">
                  <c:v>183.84129999999999</c:v>
                </c:pt>
                <c:pt idx="8">
                  <c:v>207.179</c:v>
                </c:pt>
                <c:pt idx="9">
                  <c:v>229.41390000000001</c:v>
                </c:pt>
                <c:pt idx="10">
                  <c:v>255.6463</c:v>
                </c:pt>
                <c:pt idx="11">
                  <c:v>277.8888</c:v>
                </c:pt>
                <c:pt idx="12">
                  <c:v>298.00400000000002</c:v>
                </c:pt>
                <c:pt idx="13">
                  <c:v>316.39929999999998</c:v>
                </c:pt>
                <c:pt idx="14">
                  <c:v>324.61199999999997</c:v>
                </c:pt>
                <c:pt idx="15">
                  <c:v>335.66469999999998</c:v>
                </c:pt>
                <c:pt idx="16">
                  <c:v>355.7645</c:v>
                </c:pt>
                <c:pt idx="17">
                  <c:v>368.84429999999998</c:v>
                </c:pt>
                <c:pt idx="18">
                  <c:v>376.90379999999999</c:v>
                </c:pt>
                <c:pt idx="19">
                  <c:v>372.92779999999999</c:v>
                </c:pt>
                <c:pt idx="20">
                  <c:v>370.35570000000001</c:v>
                </c:pt>
                <c:pt idx="21">
                  <c:v>372.97039999999998</c:v>
                </c:pt>
                <c:pt idx="22">
                  <c:v>360.78640000000001</c:v>
                </c:pt>
                <c:pt idx="23">
                  <c:v>329.1232</c:v>
                </c:pt>
                <c:pt idx="24">
                  <c:v>278.33009999999996</c:v>
                </c:pt>
                <c:pt idx="25">
                  <c:v>179.98500000000001</c:v>
                </c:pt>
                <c:pt idx="26">
                  <c:v>45.780499999999996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E7-407E-A565-6CA8BD939382}"/>
            </c:ext>
          </c:extLst>
        </c:ser>
        <c:ser>
          <c:idx val="3"/>
          <c:order val="3"/>
          <c:tx>
            <c:strRef>
              <c:f>Sheet1!$R$3</c:f>
              <c:strCache>
                <c:ptCount val="1"/>
                <c:pt idx="0">
                  <c:v>700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Sheet1!$N$4:$N$32</c:f>
              <c:numCache>
                <c:formatCode>General</c:formatCode>
                <c:ptCount val="29"/>
                <c:pt idx="0">
                  <c:v>2.9999999999999997E-4</c:v>
                </c:pt>
                <c:pt idx="1">
                  <c:v>2.47E-2</c:v>
                </c:pt>
                <c:pt idx="2">
                  <c:v>4.9500000000000002E-2</c:v>
                </c:pt>
                <c:pt idx="3">
                  <c:v>7.0099999999999996E-2</c:v>
                </c:pt>
                <c:pt idx="4">
                  <c:v>9.1300000000000006E-2</c:v>
                </c:pt>
                <c:pt idx="5">
                  <c:v>0.1104</c:v>
                </c:pt>
                <c:pt idx="6">
                  <c:v>0.13270000000000001</c:v>
                </c:pt>
                <c:pt idx="7">
                  <c:v>0.15409999999999999</c:v>
                </c:pt>
                <c:pt idx="8">
                  <c:v>0.1741</c:v>
                </c:pt>
                <c:pt idx="9">
                  <c:v>0.1923</c:v>
                </c:pt>
                <c:pt idx="10">
                  <c:v>0.21609999999999999</c:v>
                </c:pt>
                <c:pt idx="11">
                  <c:v>0.23630000000000001</c:v>
                </c:pt>
                <c:pt idx="12">
                  <c:v>0.25690000000000002</c:v>
                </c:pt>
                <c:pt idx="13">
                  <c:v>0.27729999999999999</c:v>
                </c:pt>
                <c:pt idx="14">
                  <c:v>0.28399999999999997</c:v>
                </c:pt>
                <c:pt idx="15">
                  <c:v>0.2989</c:v>
                </c:pt>
                <c:pt idx="16">
                  <c:v>0.31850000000000001</c:v>
                </c:pt>
                <c:pt idx="17">
                  <c:v>0.3387</c:v>
                </c:pt>
                <c:pt idx="18">
                  <c:v>0.35489999999999999</c:v>
                </c:pt>
                <c:pt idx="19">
                  <c:v>0.3649</c:v>
                </c:pt>
                <c:pt idx="20">
                  <c:v>0.37830000000000003</c:v>
                </c:pt>
                <c:pt idx="21">
                  <c:v>0.38529999999999998</c:v>
                </c:pt>
                <c:pt idx="22">
                  <c:v>0.39910000000000001</c:v>
                </c:pt>
                <c:pt idx="23">
                  <c:v>0.41980000000000001</c:v>
                </c:pt>
                <c:pt idx="24">
                  <c:v>0.43969999999999998</c:v>
                </c:pt>
                <c:pt idx="25">
                  <c:v>0.46150000000000002</c:v>
                </c:pt>
                <c:pt idx="26">
                  <c:v>0.4819</c:v>
                </c:pt>
                <c:pt idx="27">
                  <c:v>0.50319999999999998</c:v>
                </c:pt>
                <c:pt idx="28">
                  <c:v>0.504</c:v>
                </c:pt>
              </c:numCache>
            </c:numRef>
          </c:xVal>
          <c:yVal>
            <c:numRef>
              <c:f>Sheet1!$R$4:$R$32</c:f>
              <c:numCache>
                <c:formatCode>General</c:formatCode>
                <c:ptCount val="29"/>
                <c:pt idx="0">
                  <c:v>0.33389999999999997</c:v>
                </c:pt>
                <c:pt idx="1">
                  <c:v>27.441700000000001</c:v>
                </c:pt>
                <c:pt idx="2">
                  <c:v>54.648000000000003</c:v>
                </c:pt>
                <c:pt idx="3">
                  <c:v>76.759499999999989</c:v>
                </c:pt>
                <c:pt idx="4">
                  <c:v>101.25170000000001</c:v>
                </c:pt>
                <c:pt idx="5">
                  <c:v>120.1152</c:v>
                </c:pt>
                <c:pt idx="6">
                  <c:v>146.50080000000003</c:v>
                </c:pt>
                <c:pt idx="7">
                  <c:v>169.66409999999999</c:v>
                </c:pt>
                <c:pt idx="8">
                  <c:v>190.81360000000001</c:v>
                </c:pt>
                <c:pt idx="9">
                  <c:v>206.53020000000001</c:v>
                </c:pt>
                <c:pt idx="10">
                  <c:v>234.03629999999998</c:v>
                </c:pt>
                <c:pt idx="11">
                  <c:v>254.73140000000001</c:v>
                </c:pt>
                <c:pt idx="12">
                  <c:v>271.54330000000004</c:v>
                </c:pt>
                <c:pt idx="13">
                  <c:v>293.38339999999999</c:v>
                </c:pt>
                <c:pt idx="14">
                  <c:v>297.34799999999996</c:v>
                </c:pt>
                <c:pt idx="15">
                  <c:v>306.67140000000001</c:v>
                </c:pt>
                <c:pt idx="16">
                  <c:v>324.233</c:v>
                </c:pt>
                <c:pt idx="17">
                  <c:v>332.60340000000002</c:v>
                </c:pt>
                <c:pt idx="18">
                  <c:v>339.63929999999999</c:v>
                </c:pt>
                <c:pt idx="19">
                  <c:v>342.64109999999999</c:v>
                </c:pt>
                <c:pt idx="20">
                  <c:v>334.41720000000004</c:v>
                </c:pt>
                <c:pt idx="21">
                  <c:v>335.21099999999996</c:v>
                </c:pt>
                <c:pt idx="22">
                  <c:v>322.47280000000001</c:v>
                </c:pt>
                <c:pt idx="23">
                  <c:v>289.24220000000003</c:v>
                </c:pt>
                <c:pt idx="24">
                  <c:v>234.79979999999998</c:v>
                </c:pt>
                <c:pt idx="25">
                  <c:v>137.52700000000002</c:v>
                </c:pt>
                <c:pt idx="26">
                  <c:v>5.7827999999999999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E7-407E-A565-6CA8BD939382}"/>
            </c:ext>
          </c:extLst>
        </c:ser>
        <c:ser>
          <c:idx val="4"/>
          <c:order val="4"/>
          <c:tx>
            <c:strRef>
              <c:f>Sheet1!$S$3</c:f>
              <c:strCache>
                <c:ptCount val="1"/>
                <c:pt idx="0">
                  <c:v>600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Sheet1!$N$4:$N$32</c:f>
              <c:numCache>
                <c:formatCode>General</c:formatCode>
                <c:ptCount val="29"/>
                <c:pt idx="0">
                  <c:v>2.9999999999999997E-4</c:v>
                </c:pt>
                <c:pt idx="1">
                  <c:v>2.47E-2</c:v>
                </c:pt>
                <c:pt idx="2">
                  <c:v>4.9500000000000002E-2</c:v>
                </c:pt>
                <c:pt idx="3">
                  <c:v>7.0099999999999996E-2</c:v>
                </c:pt>
                <c:pt idx="4">
                  <c:v>9.1300000000000006E-2</c:v>
                </c:pt>
                <c:pt idx="5">
                  <c:v>0.1104</c:v>
                </c:pt>
                <c:pt idx="6">
                  <c:v>0.13270000000000001</c:v>
                </c:pt>
                <c:pt idx="7">
                  <c:v>0.15409999999999999</c:v>
                </c:pt>
                <c:pt idx="8">
                  <c:v>0.1741</c:v>
                </c:pt>
                <c:pt idx="9">
                  <c:v>0.1923</c:v>
                </c:pt>
                <c:pt idx="10">
                  <c:v>0.21609999999999999</c:v>
                </c:pt>
                <c:pt idx="11">
                  <c:v>0.23630000000000001</c:v>
                </c:pt>
                <c:pt idx="12">
                  <c:v>0.25690000000000002</c:v>
                </c:pt>
                <c:pt idx="13">
                  <c:v>0.27729999999999999</c:v>
                </c:pt>
                <c:pt idx="14">
                  <c:v>0.28399999999999997</c:v>
                </c:pt>
                <c:pt idx="15">
                  <c:v>0.2989</c:v>
                </c:pt>
                <c:pt idx="16">
                  <c:v>0.31850000000000001</c:v>
                </c:pt>
                <c:pt idx="17">
                  <c:v>0.3387</c:v>
                </c:pt>
                <c:pt idx="18">
                  <c:v>0.35489999999999999</c:v>
                </c:pt>
                <c:pt idx="19">
                  <c:v>0.3649</c:v>
                </c:pt>
                <c:pt idx="20">
                  <c:v>0.37830000000000003</c:v>
                </c:pt>
                <c:pt idx="21">
                  <c:v>0.38529999999999998</c:v>
                </c:pt>
                <c:pt idx="22">
                  <c:v>0.39910000000000001</c:v>
                </c:pt>
                <c:pt idx="23">
                  <c:v>0.41980000000000001</c:v>
                </c:pt>
                <c:pt idx="24">
                  <c:v>0.43969999999999998</c:v>
                </c:pt>
                <c:pt idx="25">
                  <c:v>0.46150000000000002</c:v>
                </c:pt>
                <c:pt idx="26">
                  <c:v>0.4819</c:v>
                </c:pt>
                <c:pt idx="27">
                  <c:v>0.50319999999999998</c:v>
                </c:pt>
                <c:pt idx="28">
                  <c:v>0.504</c:v>
                </c:pt>
              </c:numCache>
            </c:numRef>
          </c:xVal>
          <c:yVal>
            <c:numRef>
              <c:f>Sheet1!$S$4:$S$32</c:f>
              <c:numCache>
                <c:formatCode>General</c:formatCode>
                <c:ptCount val="29"/>
                <c:pt idx="0">
                  <c:v>0.30419999999999997</c:v>
                </c:pt>
                <c:pt idx="1">
                  <c:v>25.0458</c:v>
                </c:pt>
                <c:pt idx="2">
                  <c:v>49.846499999999999</c:v>
                </c:pt>
                <c:pt idx="3">
                  <c:v>69.60929999999999</c:v>
                </c:pt>
                <c:pt idx="4">
                  <c:v>91.300000000000011</c:v>
                </c:pt>
                <c:pt idx="5">
                  <c:v>110.8416</c:v>
                </c:pt>
                <c:pt idx="6">
                  <c:v>131.90380000000002</c:v>
                </c:pt>
                <c:pt idx="7">
                  <c:v>153.6377</c:v>
                </c:pt>
                <c:pt idx="8">
                  <c:v>174.2741</c:v>
                </c:pt>
                <c:pt idx="9">
                  <c:v>189.9924</c:v>
                </c:pt>
                <c:pt idx="10">
                  <c:v>210.91359999999997</c:v>
                </c:pt>
                <c:pt idx="11">
                  <c:v>230.86510000000001</c:v>
                </c:pt>
                <c:pt idx="12">
                  <c:v>245.33950000000002</c:v>
                </c:pt>
                <c:pt idx="13">
                  <c:v>264.54419999999999</c:v>
                </c:pt>
                <c:pt idx="14">
                  <c:v>270.084</c:v>
                </c:pt>
                <c:pt idx="15">
                  <c:v>278.87369999999999</c:v>
                </c:pt>
                <c:pt idx="16">
                  <c:v>287.92399999999998</c:v>
                </c:pt>
                <c:pt idx="17">
                  <c:v>300.76560000000001</c:v>
                </c:pt>
                <c:pt idx="18">
                  <c:v>303.08459999999997</c:v>
                </c:pt>
                <c:pt idx="19">
                  <c:v>301.04250000000002</c:v>
                </c:pt>
                <c:pt idx="20">
                  <c:v>293.56080000000003</c:v>
                </c:pt>
                <c:pt idx="21">
                  <c:v>291.28679999999997</c:v>
                </c:pt>
                <c:pt idx="22">
                  <c:v>283.76010000000002</c:v>
                </c:pt>
                <c:pt idx="23">
                  <c:v>241.8048</c:v>
                </c:pt>
                <c:pt idx="24">
                  <c:v>188.19159999999999</c:v>
                </c:pt>
                <c:pt idx="25">
                  <c:v>92.300000000000011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E7-407E-A565-6CA8BD939382}"/>
            </c:ext>
          </c:extLst>
        </c:ser>
        <c:ser>
          <c:idx val="5"/>
          <c:order val="5"/>
          <c:tx>
            <c:strRef>
              <c:f>Sheet1!$T$3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Sheet1!$N$4:$N$32</c:f>
              <c:numCache>
                <c:formatCode>General</c:formatCode>
                <c:ptCount val="29"/>
                <c:pt idx="0">
                  <c:v>2.9999999999999997E-4</c:v>
                </c:pt>
                <c:pt idx="1">
                  <c:v>2.47E-2</c:v>
                </c:pt>
                <c:pt idx="2">
                  <c:v>4.9500000000000002E-2</c:v>
                </c:pt>
                <c:pt idx="3">
                  <c:v>7.0099999999999996E-2</c:v>
                </c:pt>
                <c:pt idx="4">
                  <c:v>9.1300000000000006E-2</c:v>
                </c:pt>
                <c:pt idx="5">
                  <c:v>0.1104</c:v>
                </c:pt>
                <c:pt idx="6">
                  <c:v>0.13270000000000001</c:v>
                </c:pt>
                <c:pt idx="7">
                  <c:v>0.15409999999999999</c:v>
                </c:pt>
                <c:pt idx="8">
                  <c:v>0.1741</c:v>
                </c:pt>
                <c:pt idx="9">
                  <c:v>0.1923</c:v>
                </c:pt>
                <c:pt idx="10">
                  <c:v>0.21609999999999999</c:v>
                </c:pt>
                <c:pt idx="11">
                  <c:v>0.23630000000000001</c:v>
                </c:pt>
                <c:pt idx="12">
                  <c:v>0.25690000000000002</c:v>
                </c:pt>
                <c:pt idx="13">
                  <c:v>0.27729999999999999</c:v>
                </c:pt>
                <c:pt idx="14">
                  <c:v>0.28399999999999997</c:v>
                </c:pt>
                <c:pt idx="15">
                  <c:v>0.2989</c:v>
                </c:pt>
                <c:pt idx="16">
                  <c:v>0.31850000000000001</c:v>
                </c:pt>
                <c:pt idx="17">
                  <c:v>0.3387</c:v>
                </c:pt>
                <c:pt idx="18">
                  <c:v>0.35489999999999999</c:v>
                </c:pt>
                <c:pt idx="19">
                  <c:v>0.3649</c:v>
                </c:pt>
                <c:pt idx="20">
                  <c:v>0.37830000000000003</c:v>
                </c:pt>
                <c:pt idx="21">
                  <c:v>0.38529999999999998</c:v>
                </c:pt>
                <c:pt idx="22">
                  <c:v>0.39910000000000001</c:v>
                </c:pt>
                <c:pt idx="23">
                  <c:v>0.41980000000000001</c:v>
                </c:pt>
                <c:pt idx="24">
                  <c:v>0.43969999999999998</c:v>
                </c:pt>
                <c:pt idx="25">
                  <c:v>0.46150000000000002</c:v>
                </c:pt>
                <c:pt idx="26">
                  <c:v>0.4819</c:v>
                </c:pt>
                <c:pt idx="27">
                  <c:v>0.50319999999999998</c:v>
                </c:pt>
                <c:pt idx="28">
                  <c:v>0.504</c:v>
                </c:pt>
              </c:numCache>
            </c:numRef>
          </c:xVal>
          <c:yVal>
            <c:numRef>
              <c:f>Sheet1!$T$4:$T$32</c:f>
              <c:numCache>
                <c:formatCode>General</c:formatCode>
                <c:ptCount val="29"/>
                <c:pt idx="0">
                  <c:v>0.27329999999999999</c:v>
                </c:pt>
                <c:pt idx="1">
                  <c:v>22.477</c:v>
                </c:pt>
                <c:pt idx="2">
                  <c:v>44.550000000000004</c:v>
                </c:pt>
                <c:pt idx="3">
                  <c:v>63.861099999999993</c:v>
                </c:pt>
                <c:pt idx="4">
                  <c:v>81.896100000000004</c:v>
                </c:pt>
                <c:pt idx="5">
                  <c:v>98.256</c:v>
                </c:pt>
                <c:pt idx="6">
                  <c:v>118.10300000000001</c:v>
                </c:pt>
                <c:pt idx="7">
                  <c:v>139.4605</c:v>
                </c:pt>
                <c:pt idx="8">
                  <c:v>154.94900000000001</c:v>
                </c:pt>
                <c:pt idx="9">
                  <c:v>170.76239999999999</c:v>
                </c:pt>
                <c:pt idx="10">
                  <c:v>190.81629999999998</c:v>
                </c:pt>
                <c:pt idx="11">
                  <c:v>208.41660000000002</c:v>
                </c:pt>
                <c:pt idx="12">
                  <c:v>224.01680000000002</c:v>
                </c:pt>
                <c:pt idx="13">
                  <c:v>233.48659999999998</c:v>
                </c:pt>
                <c:pt idx="14">
                  <c:v>242.25199999999998</c:v>
                </c:pt>
                <c:pt idx="15">
                  <c:v>246.2936</c:v>
                </c:pt>
                <c:pt idx="16">
                  <c:v>259.25900000000001</c:v>
                </c:pt>
                <c:pt idx="17">
                  <c:v>267.9117</c:v>
                </c:pt>
                <c:pt idx="18">
                  <c:v>265.1103</c:v>
                </c:pt>
                <c:pt idx="19">
                  <c:v>263.45780000000002</c:v>
                </c:pt>
                <c:pt idx="20">
                  <c:v>260.2704</c:v>
                </c:pt>
                <c:pt idx="21">
                  <c:v>258.15100000000001</c:v>
                </c:pt>
                <c:pt idx="22">
                  <c:v>242.65280000000001</c:v>
                </c:pt>
                <c:pt idx="23">
                  <c:v>204.02279999999999</c:v>
                </c:pt>
                <c:pt idx="24">
                  <c:v>143.34219999999999</c:v>
                </c:pt>
                <c:pt idx="25">
                  <c:v>39.689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E7-407E-A565-6CA8BD939382}"/>
            </c:ext>
          </c:extLst>
        </c:ser>
        <c:ser>
          <c:idx val="6"/>
          <c:order val="6"/>
          <c:tx>
            <c:strRef>
              <c:f>Sheet1!$U$3</c:f>
              <c:strCache>
                <c:ptCount val="1"/>
                <c:pt idx="0">
                  <c:v>400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Sheet1!$N$4:$N$32</c:f>
              <c:numCache>
                <c:formatCode>General</c:formatCode>
                <c:ptCount val="29"/>
                <c:pt idx="0">
                  <c:v>2.9999999999999997E-4</c:v>
                </c:pt>
                <c:pt idx="1">
                  <c:v>2.47E-2</c:v>
                </c:pt>
                <c:pt idx="2">
                  <c:v>4.9500000000000002E-2</c:v>
                </c:pt>
                <c:pt idx="3">
                  <c:v>7.0099999999999996E-2</c:v>
                </c:pt>
                <c:pt idx="4">
                  <c:v>9.1300000000000006E-2</c:v>
                </c:pt>
                <c:pt idx="5">
                  <c:v>0.1104</c:v>
                </c:pt>
                <c:pt idx="6">
                  <c:v>0.13270000000000001</c:v>
                </c:pt>
                <c:pt idx="7">
                  <c:v>0.15409999999999999</c:v>
                </c:pt>
                <c:pt idx="8">
                  <c:v>0.1741</c:v>
                </c:pt>
                <c:pt idx="9">
                  <c:v>0.1923</c:v>
                </c:pt>
                <c:pt idx="10">
                  <c:v>0.21609999999999999</c:v>
                </c:pt>
                <c:pt idx="11">
                  <c:v>0.23630000000000001</c:v>
                </c:pt>
                <c:pt idx="12">
                  <c:v>0.25690000000000002</c:v>
                </c:pt>
                <c:pt idx="13">
                  <c:v>0.27729999999999999</c:v>
                </c:pt>
                <c:pt idx="14">
                  <c:v>0.28399999999999997</c:v>
                </c:pt>
                <c:pt idx="15">
                  <c:v>0.2989</c:v>
                </c:pt>
                <c:pt idx="16">
                  <c:v>0.31850000000000001</c:v>
                </c:pt>
                <c:pt idx="17">
                  <c:v>0.3387</c:v>
                </c:pt>
                <c:pt idx="18">
                  <c:v>0.35489999999999999</c:v>
                </c:pt>
                <c:pt idx="19">
                  <c:v>0.3649</c:v>
                </c:pt>
                <c:pt idx="20">
                  <c:v>0.37830000000000003</c:v>
                </c:pt>
                <c:pt idx="21">
                  <c:v>0.38529999999999998</c:v>
                </c:pt>
                <c:pt idx="22">
                  <c:v>0.39910000000000001</c:v>
                </c:pt>
                <c:pt idx="23">
                  <c:v>0.41980000000000001</c:v>
                </c:pt>
                <c:pt idx="24">
                  <c:v>0.43969999999999998</c:v>
                </c:pt>
                <c:pt idx="25">
                  <c:v>0.46150000000000002</c:v>
                </c:pt>
                <c:pt idx="26">
                  <c:v>0.4819</c:v>
                </c:pt>
                <c:pt idx="27">
                  <c:v>0.50319999999999998</c:v>
                </c:pt>
                <c:pt idx="28">
                  <c:v>0.504</c:v>
                </c:pt>
              </c:numCache>
            </c:numRef>
          </c:xVal>
          <c:yVal>
            <c:numRef>
              <c:f>Sheet1!$U$4:$U$32</c:f>
              <c:numCache>
                <c:formatCode>General</c:formatCode>
                <c:ptCount val="29"/>
                <c:pt idx="0">
                  <c:v>0.24539999999999998</c:v>
                </c:pt>
                <c:pt idx="1">
                  <c:v>20.130500000000001</c:v>
                </c:pt>
                <c:pt idx="2">
                  <c:v>39.996000000000002</c:v>
                </c:pt>
                <c:pt idx="3">
                  <c:v>56.500599999999999</c:v>
                </c:pt>
                <c:pt idx="4">
                  <c:v>72.492200000000011</c:v>
                </c:pt>
                <c:pt idx="5">
                  <c:v>88.099199999999996</c:v>
                </c:pt>
                <c:pt idx="6">
                  <c:v>104.70030000000001</c:v>
                </c:pt>
                <c:pt idx="7">
                  <c:v>121.43079999999999</c:v>
                </c:pt>
                <c:pt idx="8">
                  <c:v>138.93180000000001</c:v>
                </c:pt>
                <c:pt idx="9">
                  <c:v>150.76320000000001</c:v>
                </c:pt>
                <c:pt idx="10">
                  <c:v>168.55799999999999</c:v>
                </c:pt>
                <c:pt idx="11">
                  <c:v>181.47840000000002</c:v>
                </c:pt>
                <c:pt idx="12">
                  <c:v>197.81300000000002</c:v>
                </c:pt>
                <c:pt idx="13">
                  <c:v>209.08419999999998</c:v>
                </c:pt>
                <c:pt idx="14">
                  <c:v>210.15999999999997</c:v>
                </c:pt>
                <c:pt idx="15">
                  <c:v>218.197</c:v>
                </c:pt>
                <c:pt idx="16">
                  <c:v>224.86099999999999</c:v>
                </c:pt>
                <c:pt idx="17">
                  <c:v>228.96119999999999</c:v>
                </c:pt>
                <c:pt idx="18">
                  <c:v>232.81440000000001</c:v>
                </c:pt>
                <c:pt idx="19">
                  <c:v>226.96780000000001</c:v>
                </c:pt>
                <c:pt idx="20">
                  <c:v>217.14420000000001</c:v>
                </c:pt>
                <c:pt idx="21">
                  <c:v>214.6121</c:v>
                </c:pt>
                <c:pt idx="22">
                  <c:v>203.9401</c:v>
                </c:pt>
                <c:pt idx="23">
                  <c:v>164.98140000000001</c:v>
                </c:pt>
                <c:pt idx="24">
                  <c:v>101.131</c:v>
                </c:pt>
                <c:pt idx="25">
                  <c:v>0.92300000000000004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CE7-407E-A565-6CA8BD939382}"/>
            </c:ext>
          </c:extLst>
        </c:ser>
        <c:ser>
          <c:idx val="7"/>
          <c:order val="7"/>
          <c:tx>
            <c:strRef>
              <c:f>Sheet1!$V$3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Sheet1!$N$4:$N$32</c:f>
              <c:numCache>
                <c:formatCode>General</c:formatCode>
                <c:ptCount val="29"/>
                <c:pt idx="0">
                  <c:v>2.9999999999999997E-4</c:v>
                </c:pt>
                <c:pt idx="1">
                  <c:v>2.47E-2</c:v>
                </c:pt>
                <c:pt idx="2">
                  <c:v>4.9500000000000002E-2</c:v>
                </c:pt>
                <c:pt idx="3">
                  <c:v>7.0099999999999996E-2</c:v>
                </c:pt>
                <c:pt idx="4">
                  <c:v>9.1300000000000006E-2</c:v>
                </c:pt>
                <c:pt idx="5">
                  <c:v>0.1104</c:v>
                </c:pt>
                <c:pt idx="6">
                  <c:v>0.13270000000000001</c:v>
                </c:pt>
                <c:pt idx="7">
                  <c:v>0.15409999999999999</c:v>
                </c:pt>
                <c:pt idx="8">
                  <c:v>0.1741</c:v>
                </c:pt>
                <c:pt idx="9">
                  <c:v>0.1923</c:v>
                </c:pt>
                <c:pt idx="10">
                  <c:v>0.21609999999999999</c:v>
                </c:pt>
                <c:pt idx="11">
                  <c:v>0.23630000000000001</c:v>
                </c:pt>
                <c:pt idx="12">
                  <c:v>0.25690000000000002</c:v>
                </c:pt>
                <c:pt idx="13">
                  <c:v>0.27729999999999999</c:v>
                </c:pt>
                <c:pt idx="14">
                  <c:v>0.28399999999999997</c:v>
                </c:pt>
                <c:pt idx="15">
                  <c:v>0.2989</c:v>
                </c:pt>
                <c:pt idx="16">
                  <c:v>0.31850000000000001</c:v>
                </c:pt>
                <c:pt idx="17">
                  <c:v>0.3387</c:v>
                </c:pt>
                <c:pt idx="18">
                  <c:v>0.35489999999999999</c:v>
                </c:pt>
                <c:pt idx="19">
                  <c:v>0.3649</c:v>
                </c:pt>
                <c:pt idx="20">
                  <c:v>0.37830000000000003</c:v>
                </c:pt>
                <c:pt idx="21">
                  <c:v>0.38529999999999998</c:v>
                </c:pt>
                <c:pt idx="22">
                  <c:v>0.39910000000000001</c:v>
                </c:pt>
                <c:pt idx="23">
                  <c:v>0.41980000000000001</c:v>
                </c:pt>
                <c:pt idx="24">
                  <c:v>0.43969999999999998</c:v>
                </c:pt>
                <c:pt idx="25">
                  <c:v>0.46150000000000002</c:v>
                </c:pt>
                <c:pt idx="26">
                  <c:v>0.4819</c:v>
                </c:pt>
                <c:pt idx="27">
                  <c:v>0.50319999999999998</c:v>
                </c:pt>
                <c:pt idx="28">
                  <c:v>0.504</c:v>
                </c:pt>
              </c:numCache>
            </c:numRef>
          </c:xVal>
          <c:yVal>
            <c:numRef>
              <c:f>Sheet1!$V$4:$V$32</c:f>
              <c:numCache>
                <c:formatCode>General</c:formatCode>
                <c:ptCount val="29"/>
                <c:pt idx="0">
                  <c:v>0.21209999999999998</c:v>
                </c:pt>
                <c:pt idx="1">
                  <c:v>17.586400000000001</c:v>
                </c:pt>
                <c:pt idx="2">
                  <c:v>35.293500000000002</c:v>
                </c:pt>
                <c:pt idx="3">
                  <c:v>48.719499999999996</c:v>
                </c:pt>
                <c:pt idx="4">
                  <c:v>63.636100000000006</c:v>
                </c:pt>
                <c:pt idx="5">
                  <c:v>76.2864</c:v>
                </c:pt>
                <c:pt idx="6">
                  <c:v>91.164900000000003</c:v>
                </c:pt>
                <c:pt idx="7">
                  <c:v>106.63719999999999</c:v>
                </c:pt>
                <c:pt idx="8">
                  <c:v>121.17360000000001</c:v>
                </c:pt>
                <c:pt idx="9">
                  <c:v>130.18709999999999</c:v>
                </c:pt>
                <c:pt idx="10">
                  <c:v>146.7319</c:v>
                </c:pt>
                <c:pt idx="11">
                  <c:v>158.7936</c:v>
                </c:pt>
                <c:pt idx="12">
                  <c:v>169.0402</c:v>
                </c:pt>
                <c:pt idx="13">
                  <c:v>182.18609999999998</c:v>
                </c:pt>
                <c:pt idx="14">
                  <c:v>184.31599999999997</c:v>
                </c:pt>
                <c:pt idx="15">
                  <c:v>188.60589999999999</c:v>
                </c:pt>
                <c:pt idx="16">
                  <c:v>196.833</c:v>
                </c:pt>
                <c:pt idx="17">
                  <c:v>195.76859999999999</c:v>
                </c:pt>
                <c:pt idx="18">
                  <c:v>199.09889999999999</c:v>
                </c:pt>
                <c:pt idx="19">
                  <c:v>195.5864</c:v>
                </c:pt>
                <c:pt idx="20">
                  <c:v>179.3142</c:v>
                </c:pt>
                <c:pt idx="21">
                  <c:v>179.93509999999998</c:v>
                </c:pt>
                <c:pt idx="22">
                  <c:v>166.0256</c:v>
                </c:pt>
                <c:pt idx="23">
                  <c:v>120.48260000000001</c:v>
                </c:pt>
                <c:pt idx="24">
                  <c:v>53.6434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CE7-407E-A565-6CA8BD939382}"/>
            </c:ext>
          </c:extLst>
        </c:ser>
        <c:ser>
          <c:idx val="8"/>
          <c:order val="8"/>
          <c:tx>
            <c:strRef>
              <c:f>Sheet1!$W$3</c:f>
              <c:strCache>
                <c:ptCount val="1"/>
                <c:pt idx="0">
                  <c:v>200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Sheet1!$N$4:$N$32</c:f>
              <c:numCache>
                <c:formatCode>General</c:formatCode>
                <c:ptCount val="29"/>
                <c:pt idx="0">
                  <c:v>2.9999999999999997E-4</c:v>
                </c:pt>
                <c:pt idx="1">
                  <c:v>2.47E-2</c:v>
                </c:pt>
                <c:pt idx="2">
                  <c:v>4.9500000000000002E-2</c:v>
                </c:pt>
                <c:pt idx="3">
                  <c:v>7.0099999999999996E-2</c:v>
                </c:pt>
                <c:pt idx="4">
                  <c:v>9.1300000000000006E-2</c:v>
                </c:pt>
                <c:pt idx="5">
                  <c:v>0.1104</c:v>
                </c:pt>
                <c:pt idx="6">
                  <c:v>0.13270000000000001</c:v>
                </c:pt>
                <c:pt idx="7">
                  <c:v>0.15409999999999999</c:v>
                </c:pt>
                <c:pt idx="8">
                  <c:v>0.1741</c:v>
                </c:pt>
                <c:pt idx="9">
                  <c:v>0.1923</c:v>
                </c:pt>
                <c:pt idx="10">
                  <c:v>0.21609999999999999</c:v>
                </c:pt>
                <c:pt idx="11">
                  <c:v>0.23630000000000001</c:v>
                </c:pt>
                <c:pt idx="12">
                  <c:v>0.25690000000000002</c:v>
                </c:pt>
                <c:pt idx="13">
                  <c:v>0.27729999999999999</c:v>
                </c:pt>
                <c:pt idx="14">
                  <c:v>0.28399999999999997</c:v>
                </c:pt>
                <c:pt idx="15">
                  <c:v>0.2989</c:v>
                </c:pt>
                <c:pt idx="16">
                  <c:v>0.31850000000000001</c:v>
                </c:pt>
                <c:pt idx="17">
                  <c:v>0.3387</c:v>
                </c:pt>
                <c:pt idx="18">
                  <c:v>0.35489999999999999</c:v>
                </c:pt>
                <c:pt idx="19">
                  <c:v>0.3649</c:v>
                </c:pt>
                <c:pt idx="20">
                  <c:v>0.37830000000000003</c:v>
                </c:pt>
                <c:pt idx="21">
                  <c:v>0.38529999999999998</c:v>
                </c:pt>
                <c:pt idx="22">
                  <c:v>0.39910000000000001</c:v>
                </c:pt>
                <c:pt idx="23">
                  <c:v>0.41980000000000001</c:v>
                </c:pt>
                <c:pt idx="24">
                  <c:v>0.43969999999999998</c:v>
                </c:pt>
                <c:pt idx="25">
                  <c:v>0.46150000000000002</c:v>
                </c:pt>
                <c:pt idx="26">
                  <c:v>0.4819</c:v>
                </c:pt>
                <c:pt idx="27">
                  <c:v>0.50319999999999998</c:v>
                </c:pt>
                <c:pt idx="28">
                  <c:v>0.504</c:v>
                </c:pt>
              </c:numCache>
            </c:numRef>
          </c:xVal>
          <c:yVal>
            <c:numRef>
              <c:f>Sheet1!$W$4:$W$32</c:f>
              <c:numCache>
                <c:formatCode>General</c:formatCode>
                <c:ptCount val="29"/>
                <c:pt idx="0">
                  <c:v>0.18419999999999997</c:v>
                </c:pt>
                <c:pt idx="1">
                  <c:v>15.042299999999999</c:v>
                </c:pt>
                <c:pt idx="2">
                  <c:v>29.749500000000001</c:v>
                </c:pt>
                <c:pt idx="3">
                  <c:v>41.639399999999995</c:v>
                </c:pt>
                <c:pt idx="4">
                  <c:v>53.867000000000004</c:v>
                </c:pt>
                <c:pt idx="5">
                  <c:v>65.246399999999994</c:v>
                </c:pt>
                <c:pt idx="6">
                  <c:v>78.160300000000007</c:v>
                </c:pt>
                <c:pt idx="7">
                  <c:v>90.764899999999997</c:v>
                </c:pt>
                <c:pt idx="8">
                  <c:v>102.5449</c:v>
                </c:pt>
                <c:pt idx="9">
                  <c:v>110.76479999999999</c:v>
                </c:pt>
                <c:pt idx="10">
                  <c:v>123.60919999999999</c:v>
                </c:pt>
                <c:pt idx="11">
                  <c:v>134.4547</c:v>
                </c:pt>
                <c:pt idx="12">
                  <c:v>142.32260000000002</c:v>
                </c:pt>
                <c:pt idx="13">
                  <c:v>152.51499999999999</c:v>
                </c:pt>
                <c:pt idx="14">
                  <c:v>154.77999999999997</c:v>
                </c:pt>
                <c:pt idx="15">
                  <c:v>158.7159</c:v>
                </c:pt>
                <c:pt idx="16">
                  <c:v>160.8425</c:v>
                </c:pt>
                <c:pt idx="17">
                  <c:v>160.88249999999999</c:v>
                </c:pt>
                <c:pt idx="18">
                  <c:v>158.6403</c:v>
                </c:pt>
                <c:pt idx="19">
                  <c:v>156.90700000000001</c:v>
                </c:pt>
                <c:pt idx="20">
                  <c:v>144.88890000000001</c:v>
                </c:pt>
                <c:pt idx="21">
                  <c:v>140.6345</c:v>
                </c:pt>
                <c:pt idx="22">
                  <c:v>119.73</c:v>
                </c:pt>
                <c:pt idx="23">
                  <c:v>75.983800000000002</c:v>
                </c:pt>
                <c:pt idx="24">
                  <c:v>10.9925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CE7-407E-A565-6CA8BD939382}"/>
            </c:ext>
          </c:extLst>
        </c:ser>
        <c:ser>
          <c:idx val="9"/>
          <c:order val="9"/>
          <c:tx>
            <c:strRef>
              <c:f>Sheet1!$X$3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Sheet1!$N$4:$N$32</c:f>
              <c:numCache>
                <c:formatCode>General</c:formatCode>
                <c:ptCount val="29"/>
                <c:pt idx="0">
                  <c:v>2.9999999999999997E-4</c:v>
                </c:pt>
                <c:pt idx="1">
                  <c:v>2.47E-2</c:v>
                </c:pt>
                <c:pt idx="2">
                  <c:v>4.9500000000000002E-2</c:v>
                </c:pt>
                <c:pt idx="3">
                  <c:v>7.0099999999999996E-2</c:v>
                </c:pt>
                <c:pt idx="4">
                  <c:v>9.1300000000000006E-2</c:v>
                </c:pt>
                <c:pt idx="5">
                  <c:v>0.1104</c:v>
                </c:pt>
                <c:pt idx="6">
                  <c:v>0.13270000000000001</c:v>
                </c:pt>
                <c:pt idx="7">
                  <c:v>0.15409999999999999</c:v>
                </c:pt>
                <c:pt idx="8">
                  <c:v>0.1741</c:v>
                </c:pt>
                <c:pt idx="9">
                  <c:v>0.1923</c:v>
                </c:pt>
                <c:pt idx="10">
                  <c:v>0.21609999999999999</c:v>
                </c:pt>
                <c:pt idx="11">
                  <c:v>0.23630000000000001</c:v>
                </c:pt>
                <c:pt idx="12">
                  <c:v>0.25690000000000002</c:v>
                </c:pt>
                <c:pt idx="13">
                  <c:v>0.27729999999999999</c:v>
                </c:pt>
                <c:pt idx="14">
                  <c:v>0.28399999999999997</c:v>
                </c:pt>
                <c:pt idx="15">
                  <c:v>0.2989</c:v>
                </c:pt>
                <c:pt idx="16">
                  <c:v>0.31850000000000001</c:v>
                </c:pt>
                <c:pt idx="17">
                  <c:v>0.3387</c:v>
                </c:pt>
                <c:pt idx="18">
                  <c:v>0.35489999999999999</c:v>
                </c:pt>
                <c:pt idx="19">
                  <c:v>0.3649</c:v>
                </c:pt>
                <c:pt idx="20">
                  <c:v>0.37830000000000003</c:v>
                </c:pt>
                <c:pt idx="21">
                  <c:v>0.38529999999999998</c:v>
                </c:pt>
                <c:pt idx="22">
                  <c:v>0.39910000000000001</c:v>
                </c:pt>
                <c:pt idx="23">
                  <c:v>0.41980000000000001</c:v>
                </c:pt>
                <c:pt idx="24">
                  <c:v>0.43969999999999998</c:v>
                </c:pt>
                <c:pt idx="25">
                  <c:v>0.46150000000000002</c:v>
                </c:pt>
                <c:pt idx="26">
                  <c:v>0.4819</c:v>
                </c:pt>
                <c:pt idx="27">
                  <c:v>0.50319999999999998</c:v>
                </c:pt>
                <c:pt idx="28">
                  <c:v>0.504</c:v>
                </c:pt>
              </c:numCache>
            </c:numRef>
          </c:xVal>
          <c:yVal>
            <c:numRef>
              <c:f>Sheet1!$X$4:$X$32</c:f>
              <c:numCache>
                <c:formatCode>General</c:formatCode>
                <c:ptCount val="29"/>
                <c:pt idx="0">
                  <c:v>0.12269999999999999</c:v>
                </c:pt>
                <c:pt idx="1">
                  <c:v>9.9541000000000004</c:v>
                </c:pt>
                <c:pt idx="2">
                  <c:v>19.750500000000002</c:v>
                </c:pt>
                <c:pt idx="3">
                  <c:v>27.689499999999999</c:v>
                </c:pt>
                <c:pt idx="4">
                  <c:v>35.880900000000004</c:v>
                </c:pt>
                <c:pt idx="5">
                  <c:v>43.166399999999996</c:v>
                </c:pt>
                <c:pt idx="6">
                  <c:v>52.018400000000007</c:v>
                </c:pt>
                <c:pt idx="7">
                  <c:v>59.636699999999998</c:v>
                </c:pt>
                <c:pt idx="8">
                  <c:v>67.550799999999995</c:v>
                </c:pt>
                <c:pt idx="9">
                  <c:v>72.881699999999995</c:v>
                </c:pt>
                <c:pt idx="10">
                  <c:v>81.253599999999992</c:v>
                </c:pt>
                <c:pt idx="11">
                  <c:v>86.249499999999998</c:v>
                </c:pt>
                <c:pt idx="12">
                  <c:v>91.713300000000004</c:v>
                </c:pt>
                <c:pt idx="13">
                  <c:v>95.391199999999998</c:v>
                </c:pt>
                <c:pt idx="14">
                  <c:v>96.843999999999994</c:v>
                </c:pt>
                <c:pt idx="15">
                  <c:v>96.843599999999995</c:v>
                </c:pt>
                <c:pt idx="16">
                  <c:v>96.823999999999998</c:v>
                </c:pt>
                <c:pt idx="17">
                  <c:v>92.803799999999995</c:v>
                </c:pt>
                <c:pt idx="18">
                  <c:v>86.595600000000005</c:v>
                </c:pt>
                <c:pt idx="19">
                  <c:v>81.007800000000003</c:v>
                </c:pt>
                <c:pt idx="20">
                  <c:v>67.715699999999998</c:v>
                </c:pt>
                <c:pt idx="21">
                  <c:v>61.262699999999995</c:v>
                </c:pt>
                <c:pt idx="22">
                  <c:v>38.712699999999998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CE7-407E-A565-6CA8BD939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006639"/>
        <c:axId val="946532527"/>
      </c:scatterChart>
      <c:valAx>
        <c:axId val="101300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U, </a:t>
                </a:r>
                <a:r>
                  <a:rPr lang="ru-RU" sz="1400" b="0" i="0" u="none" strike="noStrike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</a:t>
                </a:r>
                <a:r>
                  <a:rPr lang="ru-RU" sz="1400" b="0" i="0" u="none" strike="noStrik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endParaRPr lang="ru-RU" sz="14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6532527"/>
        <c:crosses val="autoZero"/>
        <c:crossBetween val="midCat"/>
      </c:valAx>
      <c:valAx>
        <c:axId val="94653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P,</a:t>
                </a:r>
                <a:r>
                  <a:rPr lang="en-US" sz="14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ru-RU" sz="14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мкВт</a:t>
                </a:r>
                <a:endParaRPr lang="ru-RU" sz="14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3006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4.9661854768153955E-2"/>
                  <c:y val="0.249062773403324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Sheet1!$N$15:$N$26</c:f>
              <c:numCache>
                <c:formatCode>General</c:formatCode>
                <c:ptCount val="12"/>
                <c:pt idx="0">
                  <c:v>0.23630000000000001</c:v>
                </c:pt>
                <c:pt idx="1">
                  <c:v>0.25690000000000002</c:v>
                </c:pt>
                <c:pt idx="2">
                  <c:v>0.27729999999999999</c:v>
                </c:pt>
                <c:pt idx="3">
                  <c:v>0.28399999999999997</c:v>
                </c:pt>
                <c:pt idx="4">
                  <c:v>0.2989</c:v>
                </c:pt>
                <c:pt idx="5">
                  <c:v>0.31850000000000001</c:v>
                </c:pt>
                <c:pt idx="6">
                  <c:v>0.3387</c:v>
                </c:pt>
                <c:pt idx="7">
                  <c:v>0.35489999999999999</c:v>
                </c:pt>
                <c:pt idx="8">
                  <c:v>0.3649</c:v>
                </c:pt>
                <c:pt idx="9">
                  <c:v>0.37830000000000003</c:v>
                </c:pt>
                <c:pt idx="10">
                  <c:v>0.38529999999999998</c:v>
                </c:pt>
                <c:pt idx="11">
                  <c:v>0.39910000000000001</c:v>
                </c:pt>
              </c:numCache>
            </c:numRef>
          </c:xVal>
          <c:yVal>
            <c:numRef>
              <c:f>Sheet1!$W$15:$W$26</c:f>
              <c:numCache>
                <c:formatCode>General</c:formatCode>
                <c:ptCount val="12"/>
                <c:pt idx="0">
                  <c:v>134.4547</c:v>
                </c:pt>
                <c:pt idx="1">
                  <c:v>142.32260000000002</c:v>
                </c:pt>
                <c:pt idx="2">
                  <c:v>152.51499999999999</c:v>
                </c:pt>
                <c:pt idx="3">
                  <c:v>154.77999999999997</c:v>
                </c:pt>
                <c:pt idx="4">
                  <c:v>158.7159</c:v>
                </c:pt>
                <c:pt idx="5">
                  <c:v>160.8425</c:v>
                </c:pt>
                <c:pt idx="6">
                  <c:v>160.88249999999999</c:v>
                </c:pt>
                <c:pt idx="7">
                  <c:v>158.6403</c:v>
                </c:pt>
                <c:pt idx="8">
                  <c:v>156.90700000000001</c:v>
                </c:pt>
                <c:pt idx="9">
                  <c:v>144.88890000000001</c:v>
                </c:pt>
                <c:pt idx="10">
                  <c:v>140.6345</c:v>
                </c:pt>
                <c:pt idx="11">
                  <c:v>119.73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9A-4C13-B986-DC06D81E1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333295"/>
        <c:axId val="1656329551"/>
      </c:scatterChart>
      <c:valAx>
        <c:axId val="165633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6329551"/>
        <c:crosses val="autoZero"/>
        <c:crossBetween val="midCat"/>
      </c:valAx>
      <c:valAx>
        <c:axId val="165632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633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0.1167463692887185"/>
                  <c:y val="0.119953339165937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Sheet1!$N$15:$N$24</c:f>
              <c:numCache>
                <c:formatCode>General</c:formatCode>
                <c:ptCount val="10"/>
                <c:pt idx="0">
                  <c:v>0.23630000000000001</c:v>
                </c:pt>
                <c:pt idx="1">
                  <c:v>0.25690000000000002</c:v>
                </c:pt>
                <c:pt idx="2">
                  <c:v>0.27729999999999999</c:v>
                </c:pt>
                <c:pt idx="3">
                  <c:v>0.28399999999999997</c:v>
                </c:pt>
                <c:pt idx="4">
                  <c:v>0.2989</c:v>
                </c:pt>
                <c:pt idx="5">
                  <c:v>0.31850000000000001</c:v>
                </c:pt>
                <c:pt idx="6">
                  <c:v>0.3387</c:v>
                </c:pt>
                <c:pt idx="7">
                  <c:v>0.35489999999999999</c:v>
                </c:pt>
                <c:pt idx="8">
                  <c:v>0.3649</c:v>
                </c:pt>
                <c:pt idx="9">
                  <c:v>0.37830000000000003</c:v>
                </c:pt>
              </c:numCache>
            </c:numRef>
          </c:xVal>
          <c:yVal>
            <c:numRef>
              <c:f>Sheet1!$X$15:$X$24</c:f>
              <c:numCache>
                <c:formatCode>General</c:formatCode>
                <c:ptCount val="10"/>
                <c:pt idx="0">
                  <c:v>86.249499999999998</c:v>
                </c:pt>
                <c:pt idx="1">
                  <c:v>91.713300000000004</c:v>
                </c:pt>
                <c:pt idx="2">
                  <c:v>95.391199999999998</c:v>
                </c:pt>
                <c:pt idx="3">
                  <c:v>96.843999999999994</c:v>
                </c:pt>
                <c:pt idx="4">
                  <c:v>96.843599999999995</c:v>
                </c:pt>
                <c:pt idx="5">
                  <c:v>96.823999999999998</c:v>
                </c:pt>
                <c:pt idx="6">
                  <c:v>92.803799999999995</c:v>
                </c:pt>
                <c:pt idx="7">
                  <c:v>86.595600000000005</c:v>
                </c:pt>
                <c:pt idx="8">
                  <c:v>81.007800000000003</c:v>
                </c:pt>
                <c:pt idx="9">
                  <c:v>67.715699999999998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9D-4134-902D-EDCF0898A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517999"/>
        <c:axId val="1989518831"/>
      </c:scatterChart>
      <c:valAx>
        <c:axId val="198951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9518831"/>
        <c:crosses val="autoZero"/>
        <c:crossBetween val="midCat"/>
      </c:valAx>
      <c:valAx>
        <c:axId val="198951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951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Sheet1!$AF$60:$AO$60</c:f>
              <c:numCache>
                <c:formatCode>General</c:formatCode>
                <c:ptCount val="10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400</c:v>
                </c:pt>
                <c:pt idx="7">
                  <c:v>300</c:v>
                </c:pt>
                <c:pt idx="8">
                  <c:v>200</c:v>
                </c:pt>
                <c:pt idx="9">
                  <c:v>100</c:v>
                </c:pt>
              </c:numCache>
            </c:numRef>
          </c:xVal>
          <c:yVal>
            <c:numRef>
              <c:f>Sheet1!$AF$61:$AO$61</c:f>
              <c:numCache>
                <c:formatCode>General</c:formatCode>
                <c:ptCount val="10"/>
                <c:pt idx="0">
                  <c:v>481.96844686014038</c:v>
                </c:pt>
                <c:pt idx="1">
                  <c:v>412.00013069979741</c:v>
                </c:pt>
                <c:pt idx="2">
                  <c:v>375.86333645289449</c:v>
                </c:pt>
                <c:pt idx="3">
                  <c:v>340.33738228656432</c:v>
                </c:pt>
                <c:pt idx="4">
                  <c:v>301.59174682390494</c:v>
                </c:pt>
                <c:pt idx="5">
                  <c:v>266.64373193648186</c:v>
                </c:pt>
                <c:pt idx="6">
                  <c:v>229.56542828369061</c:v>
                </c:pt>
                <c:pt idx="7">
                  <c:v>198.19356600393326</c:v>
                </c:pt>
                <c:pt idx="8">
                  <c:v>162.47780648942285</c:v>
                </c:pt>
                <c:pt idx="9">
                  <c:v>97.311549620776987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E0-467B-8601-1AB776CD5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444319"/>
        <c:axId val="1373444735"/>
      </c:scatterChart>
      <c:valAx>
        <c:axId val="1373444319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Е,</a:t>
                </a:r>
                <a:r>
                  <a:rPr lang="ru-RU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лк</a:t>
                </a:r>
                <a:endParaRPr lang="ru-RU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3444735"/>
        <c:crosses val="autoZero"/>
        <c:crossBetween val="midCat"/>
      </c:valAx>
      <c:valAx>
        <c:axId val="137344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</a:t>
                </a:r>
                <a:r>
                  <a:rPr lang="ru-RU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мах,</a:t>
                </a:r>
                <a:r>
                  <a:rPr lang="ru-RU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мкВт</a:t>
                </a:r>
                <a:endParaRPr lang="ru-RU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7777777777777776E-2"/>
              <c:y val="0.27987678623505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3444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Sheet1!$AF$60:$AO$60</c:f>
              <c:numCache>
                <c:formatCode>General</c:formatCode>
                <c:ptCount val="10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400</c:v>
                </c:pt>
                <c:pt idx="7">
                  <c:v>300</c:v>
                </c:pt>
                <c:pt idx="8">
                  <c:v>200</c:v>
                </c:pt>
                <c:pt idx="9">
                  <c:v>100</c:v>
                </c:pt>
              </c:numCache>
            </c:numRef>
          </c:xVal>
          <c:yVal>
            <c:numRef>
              <c:f>Sheet1!$AF$62:$AO$62</c:f>
              <c:numCache>
                <c:formatCode>General</c:formatCode>
                <c:ptCount val="10"/>
                <c:pt idx="0">
                  <c:v>297.40238109767188</c:v>
                </c:pt>
                <c:pt idx="1">
                  <c:v>338.86182699629171</c:v>
                </c:pt>
                <c:pt idx="2">
                  <c:v>356.42677831487515</c:v>
                </c:pt>
                <c:pt idx="3">
                  <c:v>389.01875209085301</c:v>
                </c:pt>
                <c:pt idx="4">
                  <c:v>425.06440465948646</c:v>
                </c:pt>
                <c:pt idx="5">
                  <c:v>463.97568732082618</c:v>
                </c:pt>
                <c:pt idx="6">
                  <c:v>517.11752686389912</c:v>
                </c:pt>
                <c:pt idx="7">
                  <c:v>586.06356382743309</c:v>
                </c:pt>
                <c:pt idx="8">
                  <c:v>683.55107684540974</c:v>
                </c:pt>
                <c:pt idx="9">
                  <c:v>959.69218155821261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A5-4686-9048-19C97FE12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14879"/>
        <c:axId val="178415711"/>
      </c:scatterChart>
      <c:valAx>
        <c:axId val="178414879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Е</a:t>
                </a:r>
                <a:r>
                  <a:rPr lang="ru-RU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лк</a:t>
                </a:r>
                <a:endParaRPr lang="ru-RU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415711"/>
        <c:crosses val="autoZero"/>
        <c:crossBetween val="midCat"/>
        <c:majorUnit val="100"/>
      </c:valAx>
      <c:valAx>
        <c:axId val="178415711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ru-RU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н,</a:t>
                </a:r>
                <a:r>
                  <a:rPr lang="ru-RU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Ом</a:t>
                </a:r>
                <a:endParaRPr lang="ru-RU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414879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Sheet1!$A$4:$A$32</c:f>
              <c:numCache>
                <c:formatCode>General</c:formatCode>
                <c:ptCount val="29"/>
                <c:pt idx="0">
                  <c:v>2.9999999999999997E-4</c:v>
                </c:pt>
                <c:pt idx="1">
                  <c:v>2.47E-2</c:v>
                </c:pt>
                <c:pt idx="2">
                  <c:v>4.9500000000000002E-2</c:v>
                </c:pt>
                <c:pt idx="3">
                  <c:v>7.0099999999999996E-2</c:v>
                </c:pt>
                <c:pt idx="4">
                  <c:v>9.1300000000000006E-2</c:v>
                </c:pt>
                <c:pt idx="5">
                  <c:v>0.1104</c:v>
                </c:pt>
                <c:pt idx="6">
                  <c:v>0.13270000000000001</c:v>
                </c:pt>
                <c:pt idx="7">
                  <c:v>0.15409999999999999</c:v>
                </c:pt>
                <c:pt idx="8">
                  <c:v>0.1741</c:v>
                </c:pt>
                <c:pt idx="9">
                  <c:v>0.1923</c:v>
                </c:pt>
                <c:pt idx="10">
                  <c:v>0.21609999999999999</c:v>
                </c:pt>
                <c:pt idx="11">
                  <c:v>0.23630000000000001</c:v>
                </c:pt>
                <c:pt idx="12">
                  <c:v>0.25690000000000002</c:v>
                </c:pt>
                <c:pt idx="13">
                  <c:v>0.27729999999999999</c:v>
                </c:pt>
                <c:pt idx="14">
                  <c:v>0.28399999999999997</c:v>
                </c:pt>
                <c:pt idx="15">
                  <c:v>0.2989</c:v>
                </c:pt>
                <c:pt idx="16">
                  <c:v>0.31850000000000001</c:v>
                </c:pt>
                <c:pt idx="17">
                  <c:v>0.3387</c:v>
                </c:pt>
                <c:pt idx="18">
                  <c:v>0.35489999999999999</c:v>
                </c:pt>
                <c:pt idx="19">
                  <c:v>0.3649</c:v>
                </c:pt>
                <c:pt idx="20">
                  <c:v>0.37830000000000003</c:v>
                </c:pt>
                <c:pt idx="21">
                  <c:v>0.38529999999999998</c:v>
                </c:pt>
                <c:pt idx="22">
                  <c:v>0.39910000000000001</c:v>
                </c:pt>
                <c:pt idx="23">
                  <c:v>0.41980000000000001</c:v>
                </c:pt>
                <c:pt idx="24">
                  <c:v>0.43969999999999998</c:v>
                </c:pt>
                <c:pt idx="25">
                  <c:v>0.46150000000000002</c:v>
                </c:pt>
                <c:pt idx="26">
                  <c:v>0.4819</c:v>
                </c:pt>
                <c:pt idx="27">
                  <c:v>0.50319999999999998</c:v>
                </c:pt>
                <c:pt idx="28">
                  <c:v>0.504</c:v>
                </c:pt>
              </c:numCache>
            </c:numRef>
          </c:xVal>
          <c:yVal>
            <c:numRef>
              <c:f>Sheet1!$B$4:$B$32</c:f>
              <c:numCache>
                <c:formatCode>General</c:formatCode>
                <c:ptCount val="29"/>
                <c:pt idx="0">
                  <c:v>1499</c:v>
                </c:pt>
                <c:pt idx="1">
                  <c:v>1497</c:v>
                </c:pt>
                <c:pt idx="2">
                  <c:v>1492</c:v>
                </c:pt>
                <c:pt idx="3">
                  <c:v>1486</c:v>
                </c:pt>
                <c:pt idx="4">
                  <c:v>1484</c:v>
                </c:pt>
                <c:pt idx="5">
                  <c:v>1483</c:v>
                </c:pt>
                <c:pt idx="6">
                  <c:v>1482</c:v>
                </c:pt>
                <c:pt idx="7">
                  <c:v>1481</c:v>
                </c:pt>
                <c:pt idx="8">
                  <c:v>1480</c:v>
                </c:pt>
                <c:pt idx="9">
                  <c:v>1469</c:v>
                </c:pt>
                <c:pt idx="10">
                  <c:v>1466</c:v>
                </c:pt>
                <c:pt idx="11">
                  <c:v>1459</c:v>
                </c:pt>
                <c:pt idx="12">
                  <c:v>1448</c:v>
                </c:pt>
                <c:pt idx="13">
                  <c:v>1436</c:v>
                </c:pt>
                <c:pt idx="14">
                  <c:v>1434</c:v>
                </c:pt>
                <c:pt idx="15">
                  <c:v>1417</c:v>
                </c:pt>
                <c:pt idx="16">
                  <c:v>1398</c:v>
                </c:pt>
                <c:pt idx="17">
                  <c:v>1369</c:v>
                </c:pt>
                <c:pt idx="18">
                  <c:v>1338</c:v>
                </c:pt>
                <c:pt idx="19">
                  <c:v>1315</c:v>
                </c:pt>
                <c:pt idx="20">
                  <c:v>1269</c:v>
                </c:pt>
                <c:pt idx="21">
                  <c:v>1251</c:v>
                </c:pt>
                <c:pt idx="22">
                  <c:v>1191</c:v>
                </c:pt>
                <c:pt idx="23">
                  <c:v>1068</c:v>
                </c:pt>
                <c:pt idx="24">
                  <c:v>915</c:v>
                </c:pt>
                <c:pt idx="25">
                  <c:v>680</c:v>
                </c:pt>
                <c:pt idx="26">
                  <c:v>390</c:v>
                </c:pt>
                <c:pt idx="27">
                  <c:v>14</c:v>
                </c:pt>
                <c:pt idx="2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48-44D0-BE97-50AE2B91F1C0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900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Sheet1!$A$4:$A$32</c:f>
              <c:numCache>
                <c:formatCode>General</c:formatCode>
                <c:ptCount val="29"/>
                <c:pt idx="0">
                  <c:v>2.9999999999999997E-4</c:v>
                </c:pt>
                <c:pt idx="1">
                  <c:v>2.47E-2</c:v>
                </c:pt>
                <c:pt idx="2">
                  <c:v>4.9500000000000002E-2</c:v>
                </c:pt>
                <c:pt idx="3">
                  <c:v>7.0099999999999996E-2</c:v>
                </c:pt>
                <c:pt idx="4">
                  <c:v>9.1300000000000006E-2</c:v>
                </c:pt>
                <c:pt idx="5">
                  <c:v>0.1104</c:v>
                </c:pt>
                <c:pt idx="6">
                  <c:v>0.13270000000000001</c:v>
                </c:pt>
                <c:pt idx="7">
                  <c:v>0.15409999999999999</c:v>
                </c:pt>
                <c:pt idx="8">
                  <c:v>0.1741</c:v>
                </c:pt>
                <c:pt idx="9">
                  <c:v>0.1923</c:v>
                </c:pt>
                <c:pt idx="10">
                  <c:v>0.21609999999999999</c:v>
                </c:pt>
                <c:pt idx="11">
                  <c:v>0.23630000000000001</c:v>
                </c:pt>
                <c:pt idx="12">
                  <c:v>0.25690000000000002</c:v>
                </c:pt>
                <c:pt idx="13">
                  <c:v>0.27729999999999999</c:v>
                </c:pt>
                <c:pt idx="14">
                  <c:v>0.28399999999999997</c:v>
                </c:pt>
                <c:pt idx="15">
                  <c:v>0.2989</c:v>
                </c:pt>
                <c:pt idx="16">
                  <c:v>0.31850000000000001</c:v>
                </c:pt>
                <c:pt idx="17">
                  <c:v>0.3387</c:v>
                </c:pt>
                <c:pt idx="18">
                  <c:v>0.35489999999999999</c:v>
                </c:pt>
                <c:pt idx="19">
                  <c:v>0.3649</c:v>
                </c:pt>
                <c:pt idx="20">
                  <c:v>0.37830000000000003</c:v>
                </c:pt>
                <c:pt idx="21">
                  <c:v>0.38529999999999998</c:v>
                </c:pt>
                <c:pt idx="22">
                  <c:v>0.39910000000000001</c:v>
                </c:pt>
                <c:pt idx="23">
                  <c:v>0.41980000000000001</c:v>
                </c:pt>
                <c:pt idx="24">
                  <c:v>0.43969999999999998</c:v>
                </c:pt>
                <c:pt idx="25">
                  <c:v>0.46150000000000002</c:v>
                </c:pt>
                <c:pt idx="26">
                  <c:v>0.4819</c:v>
                </c:pt>
                <c:pt idx="27">
                  <c:v>0.50319999999999998</c:v>
                </c:pt>
                <c:pt idx="28">
                  <c:v>0.504</c:v>
                </c:pt>
              </c:numCache>
            </c:numRef>
          </c:xVal>
          <c:yVal>
            <c:numRef>
              <c:f>Sheet1!$C$4:$C$32</c:f>
              <c:numCache>
                <c:formatCode>General</c:formatCode>
                <c:ptCount val="29"/>
                <c:pt idx="0">
                  <c:v>1322</c:v>
                </c:pt>
                <c:pt idx="1">
                  <c:v>1322</c:v>
                </c:pt>
                <c:pt idx="2">
                  <c:v>1305</c:v>
                </c:pt>
                <c:pt idx="3">
                  <c:v>1297</c:v>
                </c:pt>
                <c:pt idx="4">
                  <c:v>1293</c:v>
                </c:pt>
                <c:pt idx="5">
                  <c:v>1289</c:v>
                </c:pt>
                <c:pt idx="6">
                  <c:v>1306</c:v>
                </c:pt>
                <c:pt idx="7">
                  <c:v>1305</c:v>
                </c:pt>
                <c:pt idx="8">
                  <c:v>1288</c:v>
                </c:pt>
                <c:pt idx="9">
                  <c:v>1287</c:v>
                </c:pt>
                <c:pt idx="10">
                  <c:v>1279</c:v>
                </c:pt>
                <c:pt idx="11">
                  <c:v>1268</c:v>
                </c:pt>
                <c:pt idx="12">
                  <c:v>1261</c:v>
                </c:pt>
                <c:pt idx="13">
                  <c:v>1248</c:v>
                </c:pt>
                <c:pt idx="14">
                  <c:v>1244</c:v>
                </c:pt>
                <c:pt idx="15">
                  <c:v>1241</c:v>
                </c:pt>
                <c:pt idx="16">
                  <c:v>1221</c:v>
                </c:pt>
                <c:pt idx="17">
                  <c:v>1179</c:v>
                </c:pt>
                <c:pt idx="18">
                  <c:v>1156</c:v>
                </c:pt>
                <c:pt idx="19">
                  <c:v>1127</c:v>
                </c:pt>
                <c:pt idx="20">
                  <c:v>1082</c:v>
                </c:pt>
                <c:pt idx="21">
                  <c:v>1067</c:v>
                </c:pt>
                <c:pt idx="22">
                  <c:v>1013</c:v>
                </c:pt>
                <c:pt idx="23">
                  <c:v>887</c:v>
                </c:pt>
                <c:pt idx="24">
                  <c:v>726</c:v>
                </c:pt>
                <c:pt idx="25">
                  <c:v>498</c:v>
                </c:pt>
                <c:pt idx="26">
                  <c:v>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48-44D0-BE97-50AE2B91F1C0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800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Sheet1!$A$4:$A$32</c:f>
              <c:numCache>
                <c:formatCode>General</c:formatCode>
                <c:ptCount val="29"/>
                <c:pt idx="0">
                  <c:v>2.9999999999999997E-4</c:v>
                </c:pt>
                <c:pt idx="1">
                  <c:v>2.47E-2</c:v>
                </c:pt>
                <c:pt idx="2">
                  <c:v>4.9500000000000002E-2</c:v>
                </c:pt>
                <c:pt idx="3">
                  <c:v>7.0099999999999996E-2</c:v>
                </c:pt>
                <c:pt idx="4">
                  <c:v>9.1300000000000006E-2</c:v>
                </c:pt>
                <c:pt idx="5">
                  <c:v>0.1104</c:v>
                </c:pt>
                <c:pt idx="6">
                  <c:v>0.13270000000000001</c:v>
                </c:pt>
                <c:pt idx="7">
                  <c:v>0.15409999999999999</c:v>
                </c:pt>
                <c:pt idx="8">
                  <c:v>0.1741</c:v>
                </c:pt>
                <c:pt idx="9">
                  <c:v>0.1923</c:v>
                </c:pt>
                <c:pt idx="10">
                  <c:v>0.21609999999999999</c:v>
                </c:pt>
                <c:pt idx="11">
                  <c:v>0.23630000000000001</c:v>
                </c:pt>
                <c:pt idx="12">
                  <c:v>0.25690000000000002</c:v>
                </c:pt>
                <c:pt idx="13">
                  <c:v>0.27729999999999999</c:v>
                </c:pt>
                <c:pt idx="14">
                  <c:v>0.28399999999999997</c:v>
                </c:pt>
                <c:pt idx="15">
                  <c:v>0.2989</c:v>
                </c:pt>
                <c:pt idx="16">
                  <c:v>0.31850000000000001</c:v>
                </c:pt>
                <c:pt idx="17">
                  <c:v>0.3387</c:v>
                </c:pt>
                <c:pt idx="18">
                  <c:v>0.35489999999999999</c:v>
                </c:pt>
                <c:pt idx="19">
                  <c:v>0.3649</c:v>
                </c:pt>
                <c:pt idx="20">
                  <c:v>0.37830000000000003</c:v>
                </c:pt>
                <c:pt idx="21">
                  <c:v>0.38529999999999998</c:v>
                </c:pt>
                <c:pt idx="22">
                  <c:v>0.39910000000000001</c:v>
                </c:pt>
                <c:pt idx="23">
                  <c:v>0.41980000000000001</c:v>
                </c:pt>
                <c:pt idx="24">
                  <c:v>0.43969999999999998</c:v>
                </c:pt>
                <c:pt idx="25">
                  <c:v>0.46150000000000002</c:v>
                </c:pt>
                <c:pt idx="26">
                  <c:v>0.4819</c:v>
                </c:pt>
                <c:pt idx="27">
                  <c:v>0.50319999999999998</c:v>
                </c:pt>
                <c:pt idx="28">
                  <c:v>0.504</c:v>
                </c:pt>
              </c:numCache>
            </c:numRef>
          </c:xVal>
          <c:yVal>
            <c:numRef>
              <c:f>Sheet1!$D$4:$D$32</c:f>
              <c:numCache>
                <c:formatCode>General</c:formatCode>
                <c:ptCount val="29"/>
                <c:pt idx="0">
                  <c:v>1219</c:v>
                </c:pt>
                <c:pt idx="1">
                  <c:v>1220</c:v>
                </c:pt>
                <c:pt idx="2">
                  <c:v>1207</c:v>
                </c:pt>
                <c:pt idx="3">
                  <c:v>1193</c:v>
                </c:pt>
                <c:pt idx="4">
                  <c:v>1202</c:v>
                </c:pt>
                <c:pt idx="5">
                  <c:v>1193</c:v>
                </c:pt>
                <c:pt idx="6">
                  <c:v>1187</c:v>
                </c:pt>
                <c:pt idx="7">
                  <c:v>1193</c:v>
                </c:pt>
                <c:pt idx="8">
                  <c:v>1190</c:v>
                </c:pt>
                <c:pt idx="9">
                  <c:v>1193</c:v>
                </c:pt>
                <c:pt idx="10">
                  <c:v>1183</c:v>
                </c:pt>
                <c:pt idx="11">
                  <c:v>1176</c:v>
                </c:pt>
                <c:pt idx="12">
                  <c:v>1160</c:v>
                </c:pt>
                <c:pt idx="13">
                  <c:v>1141</c:v>
                </c:pt>
                <c:pt idx="14">
                  <c:v>1143</c:v>
                </c:pt>
                <c:pt idx="15">
                  <c:v>1123</c:v>
                </c:pt>
                <c:pt idx="16">
                  <c:v>1117</c:v>
                </c:pt>
                <c:pt idx="17">
                  <c:v>1089</c:v>
                </c:pt>
                <c:pt idx="18">
                  <c:v>1062</c:v>
                </c:pt>
                <c:pt idx="19">
                  <c:v>1022</c:v>
                </c:pt>
                <c:pt idx="20">
                  <c:v>979</c:v>
                </c:pt>
                <c:pt idx="21">
                  <c:v>968</c:v>
                </c:pt>
                <c:pt idx="22">
                  <c:v>904</c:v>
                </c:pt>
                <c:pt idx="23">
                  <c:v>784</c:v>
                </c:pt>
                <c:pt idx="24">
                  <c:v>633</c:v>
                </c:pt>
                <c:pt idx="25">
                  <c:v>390</c:v>
                </c:pt>
                <c:pt idx="26">
                  <c:v>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48-44D0-BE97-50AE2B91F1C0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700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Sheet1!$A$4:$A$32</c:f>
              <c:numCache>
                <c:formatCode>General</c:formatCode>
                <c:ptCount val="29"/>
                <c:pt idx="0">
                  <c:v>2.9999999999999997E-4</c:v>
                </c:pt>
                <c:pt idx="1">
                  <c:v>2.47E-2</c:v>
                </c:pt>
                <c:pt idx="2">
                  <c:v>4.9500000000000002E-2</c:v>
                </c:pt>
                <c:pt idx="3">
                  <c:v>7.0099999999999996E-2</c:v>
                </c:pt>
                <c:pt idx="4">
                  <c:v>9.1300000000000006E-2</c:v>
                </c:pt>
                <c:pt idx="5">
                  <c:v>0.1104</c:v>
                </c:pt>
                <c:pt idx="6">
                  <c:v>0.13270000000000001</c:v>
                </c:pt>
                <c:pt idx="7">
                  <c:v>0.15409999999999999</c:v>
                </c:pt>
                <c:pt idx="8">
                  <c:v>0.1741</c:v>
                </c:pt>
                <c:pt idx="9">
                  <c:v>0.1923</c:v>
                </c:pt>
                <c:pt idx="10">
                  <c:v>0.21609999999999999</c:v>
                </c:pt>
                <c:pt idx="11">
                  <c:v>0.23630000000000001</c:v>
                </c:pt>
                <c:pt idx="12">
                  <c:v>0.25690000000000002</c:v>
                </c:pt>
                <c:pt idx="13">
                  <c:v>0.27729999999999999</c:v>
                </c:pt>
                <c:pt idx="14">
                  <c:v>0.28399999999999997</c:v>
                </c:pt>
                <c:pt idx="15">
                  <c:v>0.2989</c:v>
                </c:pt>
                <c:pt idx="16">
                  <c:v>0.31850000000000001</c:v>
                </c:pt>
                <c:pt idx="17">
                  <c:v>0.3387</c:v>
                </c:pt>
                <c:pt idx="18">
                  <c:v>0.35489999999999999</c:v>
                </c:pt>
                <c:pt idx="19">
                  <c:v>0.3649</c:v>
                </c:pt>
                <c:pt idx="20">
                  <c:v>0.37830000000000003</c:v>
                </c:pt>
                <c:pt idx="21">
                  <c:v>0.38529999999999998</c:v>
                </c:pt>
                <c:pt idx="22">
                  <c:v>0.39910000000000001</c:v>
                </c:pt>
                <c:pt idx="23">
                  <c:v>0.41980000000000001</c:v>
                </c:pt>
                <c:pt idx="24">
                  <c:v>0.43969999999999998</c:v>
                </c:pt>
                <c:pt idx="25">
                  <c:v>0.46150000000000002</c:v>
                </c:pt>
                <c:pt idx="26">
                  <c:v>0.4819</c:v>
                </c:pt>
                <c:pt idx="27">
                  <c:v>0.50319999999999998</c:v>
                </c:pt>
                <c:pt idx="28">
                  <c:v>0.504</c:v>
                </c:pt>
              </c:numCache>
            </c:numRef>
          </c:xVal>
          <c:yVal>
            <c:numRef>
              <c:f>Sheet1!$E$4:$E$32</c:f>
              <c:numCache>
                <c:formatCode>General</c:formatCode>
                <c:ptCount val="29"/>
                <c:pt idx="0">
                  <c:v>1113</c:v>
                </c:pt>
                <c:pt idx="1">
                  <c:v>1111</c:v>
                </c:pt>
                <c:pt idx="2">
                  <c:v>1104</c:v>
                </c:pt>
                <c:pt idx="3">
                  <c:v>1095</c:v>
                </c:pt>
                <c:pt idx="4">
                  <c:v>1109</c:v>
                </c:pt>
                <c:pt idx="5">
                  <c:v>1088</c:v>
                </c:pt>
                <c:pt idx="6">
                  <c:v>1104</c:v>
                </c:pt>
                <c:pt idx="7">
                  <c:v>1101</c:v>
                </c:pt>
                <c:pt idx="8">
                  <c:v>1096</c:v>
                </c:pt>
                <c:pt idx="9">
                  <c:v>1074</c:v>
                </c:pt>
                <c:pt idx="10">
                  <c:v>1083</c:v>
                </c:pt>
                <c:pt idx="11">
                  <c:v>1078</c:v>
                </c:pt>
                <c:pt idx="12">
                  <c:v>1057</c:v>
                </c:pt>
                <c:pt idx="13">
                  <c:v>1058</c:v>
                </c:pt>
                <c:pt idx="14">
                  <c:v>1047</c:v>
                </c:pt>
                <c:pt idx="15">
                  <c:v>1026</c:v>
                </c:pt>
                <c:pt idx="16">
                  <c:v>1018</c:v>
                </c:pt>
                <c:pt idx="17">
                  <c:v>982</c:v>
                </c:pt>
                <c:pt idx="18">
                  <c:v>957</c:v>
                </c:pt>
                <c:pt idx="19">
                  <c:v>939</c:v>
                </c:pt>
                <c:pt idx="20">
                  <c:v>884</c:v>
                </c:pt>
                <c:pt idx="21">
                  <c:v>870</c:v>
                </c:pt>
                <c:pt idx="22">
                  <c:v>808</c:v>
                </c:pt>
                <c:pt idx="23">
                  <c:v>689</c:v>
                </c:pt>
                <c:pt idx="24">
                  <c:v>534</c:v>
                </c:pt>
                <c:pt idx="25">
                  <c:v>298</c:v>
                </c:pt>
                <c:pt idx="26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48-44D0-BE97-50AE2B91F1C0}"/>
            </c:ext>
          </c:extLst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600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Sheet1!$A$4:$A$32</c:f>
              <c:numCache>
                <c:formatCode>General</c:formatCode>
                <c:ptCount val="29"/>
                <c:pt idx="0">
                  <c:v>2.9999999999999997E-4</c:v>
                </c:pt>
                <c:pt idx="1">
                  <c:v>2.47E-2</c:v>
                </c:pt>
                <c:pt idx="2">
                  <c:v>4.9500000000000002E-2</c:v>
                </c:pt>
                <c:pt idx="3">
                  <c:v>7.0099999999999996E-2</c:v>
                </c:pt>
                <c:pt idx="4">
                  <c:v>9.1300000000000006E-2</c:v>
                </c:pt>
                <c:pt idx="5">
                  <c:v>0.1104</c:v>
                </c:pt>
                <c:pt idx="6">
                  <c:v>0.13270000000000001</c:v>
                </c:pt>
                <c:pt idx="7">
                  <c:v>0.15409999999999999</c:v>
                </c:pt>
                <c:pt idx="8">
                  <c:v>0.1741</c:v>
                </c:pt>
                <c:pt idx="9">
                  <c:v>0.1923</c:v>
                </c:pt>
                <c:pt idx="10">
                  <c:v>0.21609999999999999</c:v>
                </c:pt>
                <c:pt idx="11">
                  <c:v>0.23630000000000001</c:v>
                </c:pt>
                <c:pt idx="12">
                  <c:v>0.25690000000000002</c:v>
                </c:pt>
                <c:pt idx="13">
                  <c:v>0.27729999999999999</c:v>
                </c:pt>
                <c:pt idx="14">
                  <c:v>0.28399999999999997</c:v>
                </c:pt>
                <c:pt idx="15">
                  <c:v>0.2989</c:v>
                </c:pt>
                <c:pt idx="16">
                  <c:v>0.31850000000000001</c:v>
                </c:pt>
                <c:pt idx="17">
                  <c:v>0.3387</c:v>
                </c:pt>
                <c:pt idx="18">
                  <c:v>0.35489999999999999</c:v>
                </c:pt>
                <c:pt idx="19">
                  <c:v>0.3649</c:v>
                </c:pt>
                <c:pt idx="20">
                  <c:v>0.37830000000000003</c:v>
                </c:pt>
                <c:pt idx="21">
                  <c:v>0.38529999999999998</c:v>
                </c:pt>
                <c:pt idx="22">
                  <c:v>0.39910000000000001</c:v>
                </c:pt>
                <c:pt idx="23">
                  <c:v>0.41980000000000001</c:v>
                </c:pt>
                <c:pt idx="24">
                  <c:v>0.43969999999999998</c:v>
                </c:pt>
                <c:pt idx="25">
                  <c:v>0.46150000000000002</c:v>
                </c:pt>
                <c:pt idx="26">
                  <c:v>0.4819</c:v>
                </c:pt>
                <c:pt idx="27">
                  <c:v>0.50319999999999998</c:v>
                </c:pt>
                <c:pt idx="28">
                  <c:v>0.504</c:v>
                </c:pt>
              </c:numCache>
            </c:numRef>
          </c:xVal>
          <c:yVal>
            <c:numRef>
              <c:f>Sheet1!$F$4:$F$32</c:f>
              <c:numCache>
                <c:formatCode>General</c:formatCode>
                <c:ptCount val="29"/>
                <c:pt idx="0">
                  <c:v>1014</c:v>
                </c:pt>
                <c:pt idx="1">
                  <c:v>1014</c:v>
                </c:pt>
                <c:pt idx="2">
                  <c:v>1007</c:v>
                </c:pt>
                <c:pt idx="3">
                  <c:v>993</c:v>
                </c:pt>
                <c:pt idx="4">
                  <c:v>1000</c:v>
                </c:pt>
                <c:pt idx="5">
                  <c:v>1004</c:v>
                </c:pt>
                <c:pt idx="6">
                  <c:v>994</c:v>
                </c:pt>
                <c:pt idx="7">
                  <c:v>997</c:v>
                </c:pt>
                <c:pt idx="8">
                  <c:v>1001</c:v>
                </c:pt>
                <c:pt idx="9">
                  <c:v>988</c:v>
                </c:pt>
                <c:pt idx="10">
                  <c:v>976</c:v>
                </c:pt>
                <c:pt idx="11">
                  <c:v>977</c:v>
                </c:pt>
                <c:pt idx="12">
                  <c:v>955</c:v>
                </c:pt>
                <c:pt idx="13">
                  <c:v>954</c:v>
                </c:pt>
                <c:pt idx="14">
                  <c:v>951</c:v>
                </c:pt>
                <c:pt idx="15">
                  <c:v>933</c:v>
                </c:pt>
                <c:pt idx="16">
                  <c:v>904</c:v>
                </c:pt>
                <c:pt idx="17">
                  <c:v>888</c:v>
                </c:pt>
                <c:pt idx="18">
                  <c:v>854</c:v>
                </c:pt>
                <c:pt idx="19">
                  <c:v>825</c:v>
                </c:pt>
                <c:pt idx="20">
                  <c:v>776</c:v>
                </c:pt>
                <c:pt idx="21">
                  <c:v>756</c:v>
                </c:pt>
                <c:pt idx="22">
                  <c:v>711</c:v>
                </c:pt>
                <c:pt idx="23">
                  <c:v>576</c:v>
                </c:pt>
                <c:pt idx="24">
                  <c:v>428</c:v>
                </c:pt>
                <c:pt idx="25">
                  <c:v>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848-44D0-BE97-50AE2B91F1C0}"/>
            </c:ext>
          </c:extLst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Sheet1!$A$4:$A$32</c:f>
              <c:numCache>
                <c:formatCode>General</c:formatCode>
                <c:ptCount val="29"/>
                <c:pt idx="0">
                  <c:v>2.9999999999999997E-4</c:v>
                </c:pt>
                <c:pt idx="1">
                  <c:v>2.47E-2</c:v>
                </c:pt>
                <c:pt idx="2">
                  <c:v>4.9500000000000002E-2</c:v>
                </c:pt>
                <c:pt idx="3">
                  <c:v>7.0099999999999996E-2</c:v>
                </c:pt>
                <c:pt idx="4">
                  <c:v>9.1300000000000006E-2</c:v>
                </c:pt>
                <c:pt idx="5">
                  <c:v>0.1104</c:v>
                </c:pt>
                <c:pt idx="6">
                  <c:v>0.13270000000000001</c:v>
                </c:pt>
                <c:pt idx="7">
                  <c:v>0.15409999999999999</c:v>
                </c:pt>
                <c:pt idx="8">
                  <c:v>0.1741</c:v>
                </c:pt>
                <c:pt idx="9">
                  <c:v>0.1923</c:v>
                </c:pt>
                <c:pt idx="10">
                  <c:v>0.21609999999999999</c:v>
                </c:pt>
                <c:pt idx="11">
                  <c:v>0.23630000000000001</c:v>
                </c:pt>
                <c:pt idx="12">
                  <c:v>0.25690000000000002</c:v>
                </c:pt>
                <c:pt idx="13">
                  <c:v>0.27729999999999999</c:v>
                </c:pt>
                <c:pt idx="14">
                  <c:v>0.28399999999999997</c:v>
                </c:pt>
                <c:pt idx="15">
                  <c:v>0.2989</c:v>
                </c:pt>
                <c:pt idx="16">
                  <c:v>0.31850000000000001</c:v>
                </c:pt>
                <c:pt idx="17">
                  <c:v>0.3387</c:v>
                </c:pt>
                <c:pt idx="18">
                  <c:v>0.35489999999999999</c:v>
                </c:pt>
                <c:pt idx="19">
                  <c:v>0.3649</c:v>
                </c:pt>
                <c:pt idx="20">
                  <c:v>0.37830000000000003</c:v>
                </c:pt>
                <c:pt idx="21">
                  <c:v>0.38529999999999998</c:v>
                </c:pt>
                <c:pt idx="22">
                  <c:v>0.39910000000000001</c:v>
                </c:pt>
                <c:pt idx="23">
                  <c:v>0.41980000000000001</c:v>
                </c:pt>
                <c:pt idx="24">
                  <c:v>0.43969999999999998</c:v>
                </c:pt>
                <c:pt idx="25">
                  <c:v>0.46150000000000002</c:v>
                </c:pt>
                <c:pt idx="26">
                  <c:v>0.4819</c:v>
                </c:pt>
                <c:pt idx="27">
                  <c:v>0.50319999999999998</c:v>
                </c:pt>
                <c:pt idx="28">
                  <c:v>0.504</c:v>
                </c:pt>
              </c:numCache>
            </c:numRef>
          </c:xVal>
          <c:yVal>
            <c:numRef>
              <c:f>Sheet1!$G$4:$G$32</c:f>
              <c:numCache>
                <c:formatCode>General</c:formatCode>
                <c:ptCount val="29"/>
                <c:pt idx="0">
                  <c:v>911</c:v>
                </c:pt>
                <c:pt idx="1">
                  <c:v>910</c:v>
                </c:pt>
                <c:pt idx="2">
                  <c:v>900</c:v>
                </c:pt>
                <c:pt idx="3">
                  <c:v>911</c:v>
                </c:pt>
                <c:pt idx="4">
                  <c:v>897</c:v>
                </c:pt>
                <c:pt idx="5">
                  <c:v>890</c:v>
                </c:pt>
                <c:pt idx="6">
                  <c:v>890</c:v>
                </c:pt>
                <c:pt idx="7">
                  <c:v>905</c:v>
                </c:pt>
                <c:pt idx="8">
                  <c:v>890</c:v>
                </c:pt>
                <c:pt idx="9">
                  <c:v>888</c:v>
                </c:pt>
                <c:pt idx="10">
                  <c:v>883</c:v>
                </c:pt>
                <c:pt idx="11">
                  <c:v>882</c:v>
                </c:pt>
                <c:pt idx="12">
                  <c:v>872</c:v>
                </c:pt>
                <c:pt idx="13">
                  <c:v>842</c:v>
                </c:pt>
                <c:pt idx="14">
                  <c:v>853</c:v>
                </c:pt>
                <c:pt idx="15">
                  <c:v>824</c:v>
                </c:pt>
                <c:pt idx="16">
                  <c:v>814</c:v>
                </c:pt>
                <c:pt idx="17">
                  <c:v>791</c:v>
                </c:pt>
                <c:pt idx="18">
                  <c:v>747</c:v>
                </c:pt>
                <c:pt idx="19">
                  <c:v>722</c:v>
                </c:pt>
                <c:pt idx="20">
                  <c:v>688</c:v>
                </c:pt>
                <c:pt idx="21">
                  <c:v>670</c:v>
                </c:pt>
                <c:pt idx="22">
                  <c:v>608</c:v>
                </c:pt>
                <c:pt idx="23">
                  <c:v>486</c:v>
                </c:pt>
                <c:pt idx="24">
                  <c:v>326</c:v>
                </c:pt>
                <c:pt idx="25">
                  <c:v>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848-44D0-BE97-50AE2B91F1C0}"/>
            </c:ext>
          </c:extLst>
        </c:ser>
        <c:ser>
          <c:idx val="6"/>
          <c:order val="6"/>
          <c:tx>
            <c:strRef>
              <c:f>Sheet1!$H$3</c:f>
              <c:strCache>
                <c:ptCount val="1"/>
                <c:pt idx="0">
                  <c:v>400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Sheet1!$A$4:$A$32</c:f>
              <c:numCache>
                <c:formatCode>General</c:formatCode>
                <c:ptCount val="29"/>
                <c:pt idx="0">
                  <c:v>2.9999999999999997E-4</c:v>
                </c:pt>
                <c:pt idx="1">
                  <c:v>2.47E-2</c:v>
                </c:pt>
                <c:pt idx="2">
                  <c:v>4.9500000000000002E-2</c:v>
                </c:pt>
                <c:pt idx="3">
                  <c:v>7.0099999999999996E-2</c:v>
                </c:pt>
                <c:pt idx="4">
                  <c:v>9.1300000000000006E-2</c:v>
                </c:pt>
                <c:pt idx="5">
                  <c:v>0.1104</c:v>
                </c:pt>
                <c:pt idx="6">
                  <c:v>0.13270000000000001</c:v>
                </c:pt>
                <c:pt idx="7">
                  <c:v>0.15409999999999999</c:v>
                </c:pt>
                <c:pt idx="8">
                  <c:v>0.1741</c:v>
                </c:pt>
                <c:pt idx="9">
                  <c:v>0.1923</c:v>
                </c:pt>
                <c:pt idx="10">
                  <c:v>0.21609999999999999</c:v>
                </c:pt>
                <c:pt idx="11">
                  <c:v>0.23630000000000001</c:v>
                </c:pt>
                <c:pt idx="12">
                  <c:v>0.25690000000000002</c:v>
                </c:pt>
                <c:pt idx="13">
                  <c:v>0.27729999999999999</c:v>
                </c:pt>
                <c:pt idx="14">
                  <c:v>0.28399999999999997</c:v>
                </c:pt>
                <c:pt idx="15">
                  <c:v>0.2989</c:v>
                </c:pt>
                <c:pt idx="16">
                  <c:v>0.31850000000000001</c:v>
                </c:pt>
                <c:pt idx="17">
                  <c:v>0.3387</c:v>
                </c:pt>
                <c:pt idx="18">
                  <c:v>0.35489999999999999</c:v>
                </c:pt>
                <c:pt idx="19">
                  <c:v>0.3649</c:v>
                </c:pt>
                <c:pt idx="20">
                  <c:v>0.37830000000000003</c:v>
                </c:pt>
                <c:pt idx="21">
                  <c:v>0.38529999999999998</c:v>
                </c:pt>
                <c:pt idx="22">
                  <c:v>0.39910000000000001</c:v>
                </c:pt>
                <c:pt idx="23">
                  <c:v>0.41980000000000001</c:v>
                </c:pt>
                <c:pt idx="24">
                  <c:v>0.43969999999999998</c:v>
                </c:pt>
                <c:pt idx="25">
                  <c:v>0.46150000000000002</c:v>
                </c:pt>
                <c:pt idx="26">
                  <c:v>0.4819</c:v>
                </c:pt>
                <c:pt idx="27">
                  <c:v>0.50319999999999998</c:v>
                </c:pt>
                <c:pt idx="28">
                  <c:v>0.504</c:v>
                </c:pt>
              </c:numCache>
            </c:numRef>
          </c:xVal>
          <c:yVal>
            <c:numRef>
              <c:f>Sheet1!$H$4:$H$32</c:f>
              <c:numCache>
                <c:formatCode>General</c:formatCode>
                <c:ptCount val="29"/>
                <c:pt idx="0">
                  <c:v>818</c:v>
                </c:pt>
                <c:pt idx="1">
                  <c:v>815</c:v>
                </c:pt>
                <c:pt idx="2">
                  <c:v>808</c:v>
                </c:pt>
                <c:pt idx="3">
                  <c:v>806</c:v>
                </c:pt>
                <c:pt idx="4">
                  <c:v>794</c:v>
                </c:pt>
                <c:pt idx="5">
                  <c:v>798</c:v>
                </c:pt>
                <c:pt idx="6">
                  <c:v>789</c:v>
                </c:pt>
                <c:pt idx="7">
                  <c:v>788</c:v>
                </c:pt>
                <c:pt idx="8">
                  <c:v>798</c:v>
                </c:pt>
                <c:pt idx="9">
                  <c:v>784</c:v>
                </c:pt>
                <c:pt idx="10">
                  <c:v>780</c:v>
                </c:pt>
                <c:pt idx="11">
                  <c:v>768</c:v>
                </c:pt>
                <c:pt idx="12">
                  <c:v>770</c:v>
                </c:pt>
                <c:pt idx="13">
                  <c:v>754</c:v>
                </c:pt>
                <c:pt idx="14">
                  <c:v>740</c:v>
                </c:pt>
                <c:pt idx="15">
                  <c:v>730</c:v>
                </c:pt>
                <c:pt idx="16">
                  <c:v>706</c:v>
                </c:pt>
                <c:pt idx="17">
                  <c:v>676</c:v>
                </c:pt>
                <c:pt idx="18">
                  <c:v>656</c:v>
                </c:pt>
                <c:pt idx="19">
                  <c:v>622</c:v>
                </c:pt>
                <c:pt idx="20">
                  <c:v>574</c:v>
                </c:pt>
                <c:pt idx="21">
                  <c:v>557</c:v>
                </c:pt>
                <c:pt idx="22">
                  <c:v>511</c:v>
                </c:pt>
                <c:pt idx="23">
                  <c:v>393</c:v>
                </c:pt>
                <c:pt idx="24">
                  <c:v>230</c:v>
                </c:pt>
                <c:pt idx="2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848-44D0-BE97-50AE2B91F1C0}"/>
            </c:ext>
          </c:extLst>
        </c:ser>
        <c:ser>
          <c:idx val="7"/>
          <c:order val="7"/>
          <c:tx>
            <c:strRef>
              <c:f>Sheet1!$I$3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Sheet1!$A$4:$A$32</c:f>
              <c:numCache>
                <c:formatCode>General</c:formatCode>
                <c:ptCount val="29"/>
                <c:pt idx="0">
                  <c:v>2.9999999999999997E-4</c:v>
                </c:pt>
                <c:pt idx="1">
                  <c:v>2.47E-2</c:v>
                </c:pt>
                <c:pt idx="2">
                  <c:v>4.9500000000000002E-2</c:v>
                </c:pt>
                <c:pt idx="3">
                  <c:v>7.0099999999999996E-2</c:v>
                </c:pt>
                <c:pt idx="4">
                  <c:v>9.1300000000000006E-2</c:v>
                </c:pt>
                <c:pt idx="5">
                  <c:v>0.1104</c:v>
                </c:pt>
                <c:pt idx="6">
                  <c:v>0.13270000000000001</c:v>
                </c:pt>
                <c:pt idx="7">
                  <c:v>0.15409999999999999</c:v>
                </c:pt>
                <c:pt idx="8">
                  <c:v>0.1741</c:v>
                </c:pt>
                <c:pt idx="9">
                  <c:v>0.1923</c:v>
                </c:pt>
                <c:pt idx="10">
                  <c:v>0.21609999999999999</c:v>
                </c:pt>
                <c:pt idx="11">
                  <c:v>0.23630000000000001</c:v>
                </c:pt>
                <c:pt idx="12">
                  <c:v>0.25690000000000002</c:v>
                </c:pt>
                <c:pt idx="13">
                  <c:v>0.27729999999999999</c:v>
                </c:pt>
                <c:pt idx="14">
                  <c:v>0.28399999999999997</c:v>
                </c:pt>
                <c:pt idx="15">
                  <c:v>0.2989</c:v>
                </c:pt>
                <c:pt idx="16">
                  <c:v>0.31850000000000001</c:v>
                </c:pt>
                <c:pt idx="17">
                  <c:v>0.3387</c:v>
                </c:pt>
                <c:pt idx="18">
                  <c:v>0.35489999999999999</c:v>
                </c:pt>
                <c:pt idx="19">
                  <c:v>0.3649</c:v>
                </c:pt>
                <c:pt idx="20">
                  <c:v>0.37830000000000003</c:v>
                </c:pt>
                <c:pt idx="21">
                  <c:v>0.38529999999999998</c:v>
                </c:pt>
                <c:pt idx="22">
                  <c:v>0.39910000000000001</c:v>
                </c:pt>
                <c:pt idx="23">
                  <c:v>0.41980000000000001</c:v>
                </c:pt>
                <c:pt idx="24">
                  <c:v>0.43969999999999998</c:v>
                </c:pt>
                <c:pt idx="25">
                  <c:v>0.46150000000000002</c:v>
                </c:pt>
                <c:pt idx="26">
                  <c:v>0.4819</c:v>
                </c:pt>
                <c:pt idx="27">
                  <c:v>0.50319999999999998</c:v>
                </c:pt>
                <c:pt idx="28">
                  <c:v>0.504</c:v>
                </c:pt>
              </c:numCache>
            </c:numRef>
          </c:xVal>
          <c:yVal>
            <c:numRef>
              <c:f>Sheet1!$I$4:$I$32</c:f>
              <c:numCache>
                <c:formatCode>General</c:formatCode>
                <c:ptCount val="29"/>
                <c:pt idx="0">
                  <c:v>707</c:v>
                </c:pt>
                <c:pt idx="1">
                  <c:v>712</c:v>
                </c:pt>
                <c:pt idx="2">
                  <c:v>713</c:v>
                </c:pt>
                <c:pt idx="3">
                  <c:v>695</c:v>
                </c:pt>
                <c:pt idx="4">
                  <c:v>697</c:v>
                </c:pt>
                <c:pt idx="5">
                  <c:v>691</c:v>
                </c:pt>
                <c:pt idx="6">
                  <c:v>687</c:v>
                </c:pt>
                <c:pt idx="7">
                  <c:v>692</c:v>
                </c:pt>
                <c:pt idx="8">
                  <c:v>696</c:v>
                </c:pt>
                <c:pt idx="9">
                  <c:v>677</c:v>
                </c:pt>
                <c:pt idx="10">
                  <c:v>679</c:v>
                </c:pt>
                <c:pt idx="11">
                  <c:v>672</c:v>
                </c:pt>
                <c:pt idx="12">
                  <c:v>658</c:v>
                </c:pt>
                <c:pt idx="13">
                  <c:v>657</c:v>
                </c:pt>
                <c:pt idx="14">
                  <c:v>649</c:v>
                </c:pt>
                <c:pt idx="15">
                  <c:v>631</c:v>
                </c:pt>
                <c:pt idx="16">
                  <c:v>618</c:v>
                </c:pt>
                <c:pt idx="17">
                  <c:v>578</c:v>
                </c:pt>
                <c:pt idx="18">
                  <c:v>561</c:v>
                </c:pt>
                <c:pt idx="19">
                  <c:v>536</c:v>
                </c:pt>
                <c:pt idx="20">
                  <c:v>474</c:v>
                </c:pt>
                <c:pt idx="21">
                  <c:v>467</c:v>
                </c:pt>
                <c:pt idx="22">
                  <c:v>416</c:v>
                </c:pt>
                <c:pt idx="23">
                  <c:v>287</c:v>
                </c:pt>
                <c:pt idx="24">
                  <c:v>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848-44D0-BE97-50AE2B91F1C0}"/>
            </c:ext>
          </c:extLst>
        </c:ser>
        <c:ser>
          <c:idx val="8"/>
          <c:order val="8"/>
          <c:tx>
            <c:strRef>
              <c:f>Sheet1!$J$3</c:f>
              <c:strCache>
                <c:ptCount val="1"/>
                <c:pt idx="0">
                  <c:v>200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Sheet1!$A$4:$A$32</c:f>
              <c:numCache>
                <c:formatCode>General</c:formatCode>
                <c:ptCount val="29"/>
                <c:pt idx="0">
                  <c:v>2.9999999999999997E-4</c:v>
                </c:pt>
                <c:pt idx="1">
                  <c:v>2.47E-2</c:v>
                </c:pt>
                <c:pt idx="2">
                  <c:v>4.9500000000000002E-2</c:v>
                </c:pt>
                <c:pt idx="3">
                  <c:v>7.0099999999999996E-2</c:v>
                </c:pt>
                <c:pt idx="4">
                  <c:v>9.1300000000000006E-2</c:v>
                </c:pt>
                <c:pt idx="5">
                  <c:v>0.1104</c:v>
                </c:pt>
                <c:pt idx="6">
                  <c:v>0.13270000000000001</c:v>
                </c:pt>
                <c:pt idx="7">
                  <c:v>0.15409999999999999</c:v>
                </c:pt>
                <c:pt idx="8">
                  <c:v>0.1741</c:v>
                </c:pt>
                <c:pt idx="9">
                  <c:v>0.1923</c:v>
                </c:pt>
                <c:pt idx="10">
                  <c:v>0.21609999999999999</c:v>
                </c:pt>
                <c:pt idx="11">
                  <c:v>0.23630000000000001</c:v>
                </c:pt>
                <c:pt idx="12">
                  <c:v>0.25690000000000002</c:v>
                </c:pt>
                <c:pt idx="13">
                  <c:v>0.27729999999999999</c:v>
                </c:pt>
                <c:pt idx="14">
                  <c:v>0.28399999999999997</c:v>
                </c:pt>
                <c:pt idx="15">
                  <c:v>0.2989</c:v>
                </c:pt>
                <c:pt idx="16">
                  <c:v>0.31850000000000001</c:v>
                </c:pt>
                <c:pt idx="17">
                  <c:v>0.3387</c:v>
                </c:pt>
                <c:pt idx="18">
                  <c:v>0.35489999999999999</c:v>
                </c:pt>
                <c:pt idx="19">
                  <c:v>0.3649</c:v>
                </c:pt>
                <c:pt idx="20">
                  <c:v>0.37830000000000003</c:v>
                </c:pt>
                <c:pt idx="21">
                  <c:v>0.38529999999999998</c:v>
                </c:pt>
                <c:pt idx="22">
                  <c:v>0.39910000000000001</c:v>
                </c:pt>
                <c:pt idx="23">
                  <c:v>0.41980000000000001</c:v>
                </c:pt>
                <c:pt idx="24">
                  <c:v>0.43969999999999998</c:v>
                </c:pt>
                <c:pt idx="25">
                  <c:v>0.46150000000000002</c:v>
                </c:pt>
                <c:pt idx="26">
                  <c:v>0.4819</c:v>
                </c:pt>
                <c:pt idx="27">
                  <c:v>0.50319999999999998</c:v>
                </c:pt>
                <c:pt idx="28">
                  <c:v>0.504</c:v>
                </c:pt>
              </c:numCache>
            </c:numRef>
          </c:xVal>
          <c:yVal>
            <c:numRef>
              <c:f>Sheet1!$J$4:$J$32</c:f>
              <c:numCache>
                <c:formatCode>General</c:formatCode>
                <c:ptCount val="29"/>
                <c:pt idx="0">
                  <c:v>614</c:v>
                </c:pt>
                <c:pt idx="1">
                  <c:v>609</c:v>
                </c:pt>
                <c:pt idx="2">
                  <c:v>601</c:v>
                </c:pt>
                <c:pt idx="3">
                  <c:v>594</c:v>
                </c:pt>
                <c:pt idx="4">
                  <c:v>590</c:v>
                </c:pt>
                <c:pt idx="5">
                  <c:v>591</c:v>
                </c:pt>
                <c:pt idx="6">
                  <c:v>589</c:v>
                </c:pt>
                <c:pt idx="7">
                  <c:v>589</c:v>
                </c:pt>
                <c:pt idx="8">
                  <c:v>589</c:v>
                </c:pt>
                <c:pt idx="9">
                  <c:v>576</c:v>
                </c:pt>
                <c:pt idx="10">
                  <c:v>572</c:v>
                </c:pt>
                <c:pt idx="11">
                  <c:v>569</c:v>
                </c:pt>
                <c:pt idx="12">
                  <c:v>554</c:v>
                </c:pt>
                <c:pt idx="13">
                  <c:v>550</c:v>
                </c:pt>
                <c:pt idx="14">
                  <c:v>545</c:v>
                </c:pt>
                <c:pt idx="15">
                  <c:v>531</c:v>
                </c:pt>
                <c:pt idx="16">
                  <c:v>505</c:v>
                </c:pt>
                <c:pt idx="17">
                  <c:v>475</c:v>
                </c:pt>
                <c:pt idx="18">
                  <c:v>447</c:v>
                </c:pt>
                <c:pt idx="19">
                  <c:v>430</c:v>
                </c:pt>
                <c:pt idx="20">
                  <c:v>383</c:v>
                </c:pt>
                <c:pt idx="21">
                  <c:v>365</c:v>
                </c:pt>
                <c:pt idx="22">
                  <c:v>300</c:v>
                </c:pt>
                <c:pt idx="23">
                  <c:v>181</c:v>
                </c:pt>
                <c:pt idx="24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848-44D0-BE97-50AE2B91F1C0}"/>
            </c:ext>
          </c:extLst>
        </c:ser>
        <c:ser>
          <c:idx val="9"/>
          <c:order val="9"/>
          <c:tx>
            <c:strRef>
              <c:f>Sheet1!$K$3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Sheet1!$A$4:$A$32</c:f>
              <c:numCache>
                <c:formatCode>General</c:formatCode>
                <c:ptCount val="29"/>
                <c:pt idx="0">
                  <c:v>2.9999999999999997E-4</c:v>
                </c:pt>
                <c:pt idx="1">
                  <c:v>2.47E-2</c:v>
                </c:pt>
                <c:pt idx="2">
                  <c:v>4.9500000000000002E-2</c:v>
                </c:pt>
                <c:pt idx="3">
                  <c:v>7.0099999999999996E-2</c:v>
                </c:pt>
                <c:pt idx="4">
                  <c:v>9.1300000000000006E-2</c:v>
                </c:pt>
                <c:pt idx="5">
                  <c:v>0.1104</c:v>
                </c:pt>
                <c:pt idx="6">
                  <c:v>0.13270000000000001</c:v>
                </c:pt>
                <c:pt idx="7">
                  <c:v>0.15409999999999999</c:v>
                </c:pt>
                <c:pt idx="8">
                  <c:v>0.1741</c:v>
                </c:pt>
                <c:pt idx="9">
                  <c:v>0.1923</c:v>
                </c:pt>
                <c:pt idx="10">
                  <c:v>0.21609999999999999</c:v>
                </c:pt>
                <c:pt idx="11">
                  <c:v>0.23630000000000001</c:v>
                </c:pt>
                <c:pt idx="12">
                  <c:v>0.25690000000000002</c:v>
                </c:pt>
                <c:pt idx="13">
                  <c:v>0.27729999999999999</c:v>
                </c:pt>
                <c:pt idx="14">
                  <c:v>0.28399999999999997</c:v>
                </c:pt>
                <c:pt idx="15">
                  <c:v>0.2989</c:v>
                </c:pt>
                <c:pt idx="16">
                  <c:v>0.31850000000000001</c:v>
                </c:pt>
                <c:pt idx="17">
                  <c:v>0.3387</c:v>
                </c:pt>
                <c:pt idx="18">
                  <c:v>0.35489999999999999</c:v>
                </c:pt>
                <c:pt idx="19">
                  <c:v>0.3649</c:v>
                </c:pt>
                <c:pt idx="20">
                  <c:v>0.37830000000000003</c:v>
                </c:pt>
                <c:pt idx="21">
                  <c:v>0.38529999999999998</c:v>
                </c:pt>
                <c:pt idx="22">
                  <c:v>0.39910000000000001</c:v>
                </c:pt>
                <c:pt idx="23">
                  <c:v>0.41980000000000001</c:v>
                </c:pt>
                <c:pt idx="24">
                  <c:v>0.43969999999999998</c:v>
                </c:pt>
                <c:pt idx="25">
                  <c:v>0.46150000000000002</c:v>
                </c:pt>
                <c:pt idx="26">
                  <c:v>0.4819</c:v>
                </c:pt>
                <c:pt idx="27">
                  <c:v>0.50319999999999998</c:v>
                </c:pt>
                <c:pt idx="28">
                  <c:v>0.504</c:v>
                </c:pt>
              </c:numCache>
            </c:numRef>
          </c:xVal>
          <c:yVal>
            <c:numRef>
              <c:f>Sheet1!$K$4:$K$32</c:f>
              <c:numCache>
                <c:formatCode>General</c:formatCode>
                <c:ptCount val="29"/>
                <c:pt idx="0">
                  <c:v>409</c:v>
                </c:pt>
                <c:pt idx="1">
                  <c:v>403</c:v>
                </c:pt>
                <c:pt idx="2">
                  <c:v>399</c:v>
                </c:pt>
                <c:pt idx="3">
                  <c:v>395</c:v>
                </c:pt>
                <c:pt idx="4">
                  <c:v>393</c:v>
                </c:pt>
                <c:pt idx="5">
                  <c:v>391</c:v>
                </c:pt>
                <c:pt idx="6">
                  <c:v>392</c:v>
                </c:pt>
                <c:pt idx="7">
                  <c:v>387</c:v>
                </c:pt>
                <c:pt idx="8">
                  <c:v>388</c:v>
                </c:pt>
                <c:pt idx="9">
                  <c:v>379</c:v>
                </c:pt>
                <c:pt idx="10">
                  <c:v>376</c:v>
                </c:pt>
                <c:pt idx="11">
                  <c:v>365</c:v>
                </c:pt>
                <c:pt idx="12">
                  <c:v>357</c:v>
                </c:pt>
                <c:pt idx="13">
                  <c:v>344</c:v>
                </c:pt>
                <c:pt idx="14">
                  <c:v>341</c:v>
                </c:pt>
                <c:pt idx="15">
                  <c:v>324</c:v>
                </c:pt>
                <c:pt idx="16">
                  <c:v>304</c:v>
                </c:pt>
                <c:pt idx="17">
                  <c:v>274</c:v>
                </c:pt>
                <c:pt idx="18">
                  <c:v>244</c:v>
                </c:pt>
                <c:pt idx="19">
                  <c:v>222</c:v>
                </c:pt>
                <c:pt idx="20">
                  <c:v>179</c:v>
                </c:pt>
                <c:pt idx="21">
                  <c:v>159</c:v>
                </c:pt>
                <c:pt idx="22">
                  <c:v>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848-44D0-BE97-50AE2B91F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918319"/>
        <c:axId val="310922895"/>
      </c:scatterChart>
      <c:valAx>
        <c:axId val="31091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U,</a:t>
                </a:r>
                <a:r>
                  <a:rPr lang="ru-RU" sz="14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В</a:t>
                </a:r>
                <a:endParaRPr lang="ru-RU" sz="14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7515863117414114"/>
              <c:y val="0.866347158384892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0922895"/>
        <c:crosses val="autoZero"/>
        <c:crossBetween val="midCat"/>
      </c:valAx>
      <c:valAx>
        <c:axId val="31092289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I,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ru-RU" sz="16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мкА</a:t>
                </a:r>
                <a:endParaRPr lang="ru-RU" sz="16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091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45E-2"/>
          <c:y val="0.19486111111111112"/>
          <c:w val="0.87437751531058616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6.2981189851268595E-3"/>
                  <c:y val="8.88061388159813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Sheet1!$AB$17:$AB$29</c:f>
              <c:numCache>
                <c:formatCode>General</c:formatCode>
                <c:ptCount val="13"/>
                <c:pt idx="0">
                  <c:v>0.27729999999999999</c:v>
                </c:pt>
                <c:pt idx="1">
                  <c:v>0.28399999999999997</c:v>
                </c:pt>
                <c:pt idx="2">
                  <c:v>0.2989</c:v>
                </c:pt>
                <c:pt idx="3">
                  <c:v>0.31850000000000001</c:v>
                </c:pt>
                <c:pt idx="4">
                  <c:v>0.3387</c:v>
                </c:pt>
                <c:pt idx="5">
                  <c:v>0.35489999999999999</c:v>
                </c:pt>
                <c:pt idx="6">
                  <c:v>0.3649</c:v>
                </c:pt>
                <c:pt idx="7">
                  <c:v>0.37830000000000003</c:v>
                </c:pt>
                <c:pt idx="8">
                  <c:v>0.38529999999999998</c:v>
                </c:pt>
                <c:pt idx="9">
                  <c:v>0.39910000000000001</c:v>
                </c:pt>
                <c:pt idx="10">
                  <c:v>0.41980000000000001</c:v>
                </c:pt>
                <c:pt idx="11">
                  <c:v>0.43969999999999998</c:v>
                </c:pt>
                <c:pt idx="12">
                  <c:v>0.46150000000000002</c:v>
                </c:pt>
              </c:numCache>
            </c:numRef>
          </c:xVal>
          <c:yVal>
            <c:numRef>
              <c:f>Sheet1!$AC$17:$AC$29</c:f>
              <c:numCache>
                <c:formatCode>General</c:formatCode>
                <c:ptCount val="13"/>
                <c:pt idx="0">
                  <c:v>398.20279999999997</c:v>
                </c:pt>
                <c:pt idx="1">
                  <c:v>407.25599999999997</c:v>
                </c:pt>
                <c:pt idx="2">
                  <c:v>423.54129999999998</c:v>
                </c:pt>
                <c:pt idx="3">
                  <c:v>445.26300000000003</c:v>
                </c:pt>
                <c:pt idx="4">
                  <c:v>463.68029999999999</c:v>
                </c:pt>
                <c:pt idx="5">
                  <c:v>474.8562</c:v>
                </c:pt>
                <c:pt idx="6">
                  <c:v>479.84350000000001</c:v>
                </c:pt>
                <c:pt idx="7">
                  <c:v>480.06270000000001</c:v>
                </c:pt>
                <c:pt idx="8">
                  <c:v>482.01029999999997</c:v>
                </c:pt>
                <c:pt idx="9">
                  <c:v>475.32810000000001</c:v>
                </c:pt>
                <c:pt idx="10">
                  <c:v>448.34640000000002</c:v>
                </c:pt>
                <c:pt idx="11">
                  <c:v>402.32549999999998</c:v>
                </c:pt>
                <c:pt idx="12">
                  <c:v>313.82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14-4BC4-9511-7698D6D60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541455"/>
        <c:axId val="1832520655"/>
      </c:scatterChart>
      <c:valAx>
        <c:axId val="183254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2520655"/>
        <c:crosses val="autoZero"/>
        <c:crossBetween val="midCat"/>
      </c:valAx>
      <c:valAx>
        <c:axId val="183252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2541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900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2.9118782214586497E-2"/>
                  <c:y val="0.111243073782443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Sheet1!$N$19:$N$28</c:f>
              <c:numCache>
                <c:formatCode>General</c:formatCode>
                <c:ptCount val="10"/>
                <c:pt idx="0">
                  <c:v>0.2989</c:v>
                </c:pt>
                <c:pt idx="1">
                  <c:v>0.31850000000000001</c:v>
                </c:pt>
                <c:pt idx="2">
                  <c:v>0.3387</c:v>
                </c:pt>
                <c:pt idx="3">
                  <c:v>0.35489999999999999</c:v>
                </c:pt>
                <c:pt idx="4">
                  <c:v>0.3649</c:v>
                </c:pt>
                <c:pt idx="5">
                  <c:v>0.37830000000000003</c:v>
                </c:pt>
                <c:pt idx="6">
                  <c:v>0.38529999999999998</c:v>
                </c:pt>
                <c:pt idx="7">
                  <c:v>0.39910000000000001</c:v>
                </c:pt>
                <c:pt idx="8">
                  <c:v>0.41980000000000001</c:v>
                </c:pt>
                <c:pt idx="9">
                  <c:v>0.43969999999999998</c:v>
                </c:pt>
              </c:numCache>
            </c:numRef>
          </c:xVal>
          <c:yVal>
            <c:numRef>
              <c:f>Sheet1!$P$19:$P$28</c:f>
              <c:numCache>
                <c:formatCode>General</c:formatCode>
                <c:ptCount val="10"/>
                <c:pt idx="0">
                  <c:v>370.93489999999997</c:v>
                </c:pt>
                <c:pt idx="1">
                  <c:v>388.88850000000002</c:v>
                </c:pt>
                <c:pt idx="2">
                  <c:v>399.32729999999998</c:v>
                </c:pt>
                <c:pt idx="3">
                  <c:v>410.26439999999997</c:v>
                </c:pt>
                <c:pt idx="4">
                  <c:v>411.2423</c:v>
                </c:pt>
                <c:pt idx="5">
                  <c:v>409.32060000000001</c:v>
                </c:pt>
                <c:pt idx="6">
                  <c:v>411.11509999999998</c:v>
                </c:pt>
                <c:pt idx="7">
                  <c:v>404.28829999999999</c:v>
                </c:pt>
                <c:pt idx="8">
                  <c:v>372.36259999999999</c:v>
                </c:pt>
                <c:pt idx="9">
                  <c:v>319.22219999999999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71-4E86-B13C-0965BEF3C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517743"/>
        <c:axId val="1832543119"/>
      </c:scatterChart>
      <c:valAx>
        <c:axId val="183251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2543119"/>
        <c:crosses val="autoZero"/>
        <c:crossBetween val="midCat"/>
      </c:valAx>
      <c:valAx>
        <c:axId val="183254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251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700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7.9975875387499409E-3"/>
                  <c:y val="0.107163896179644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Sheet1!$N$18:$N$28</c:f>
              <c:numCache>
                <c:formatCode>General</c:formatCode>
                <c:ptCount val="11"/>
                <c:pt idx="0">
                  <c:v>0.28399999999999997</c:v>
                </c:pt>
                <c:pt idx="1">
                  <c:v>0.2989</c:v>
                </c:pt>
                <c:pt idx="2">
                  <c:v>0.31850000000000001</c:v>
                </c:pt>
                <c:pt idx="3">
                  <c:v>0.3387</c:v>
                </c:pt>
                <c:pt idx="4">
                  <c:v>0.35489999999999999</c:v>
                </c:pt>
                <c:pt idx="5">
                  <c:v>0.3649</c:v>
                </c:pt>
                <c:pt idx="6">
                  <c:v>0.37830000000000003</c:v>
                </c:pt>
                <c:pt idx="7">
                  <c:v>0.38529999999999998</c:v>
                </c:pt>
                <c:pt idx="8">
                  <c:v>0.39910000000000001</c:v>
                </c:pt>
                <c:pt idx="9">
                  <c:v>0.41980000000000001</c:v>
                </c:pt>
                <c:pt idx="10">
                  <c:v>0.43969999999999998</c:v>
                </c:pt>
              </c:numCache>
            </c:numRef>
          </c:xVal>
          <c:yVal>
            <c:numRef>
              <c:f>Sheet1!$R$18:$R$28</c:f>
              <c:numCache>
                <c:formatCode>General</c:formatCode>
                <c:ptCount val="11"/>
                <c:pt idx="0">
                  <c:v>297.34799999999996</c:v>
                </c:pt>
                <c:pt idx="1">
                  <c:v>306.67140000000001</c:v>
                </c:pt>
                <c:pt idx="2">
                  <c:v>324.233</c:v>
                </c:pt>
                <c:pt idx="3">
                  <c:v>332.60340000000002</c:v>
                </c:pt>
                <c:pt idx="4">
                  <c:v>339.63929999999999</c:v>
                </c:pt>
                <c:pt idx="5">
                  <c:v>342.64109999999999</c:v>
                </c:pt>
                <c:pt idx="6">
                  <c:v>334.41720000000004</c:v>
                </c:pt>
                <c:pt idx="7">
                  <c:v>335.21099999999996</c:v>
                </c:pt>
                <c:pt idx="8">
                  <c:v>322.47280000000001</c:v>
                </c:pt>
                <c:pt idx="9">
                  <c:v>289.24220000000003</c:v>
                </c:pt>
                <c:pt idx="10">
                  <c:v>234.79979999999998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F6-4018-A920-4A61CEBA4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569183"/>
        <c:axId val="1843558367"/>
      </c:scatterChart>
      <c:valAx>
        <c:axId val="184356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3558367"/>
        <c:crosses val="autoZero"/>
        <c:crossBetween val="midCat"/>
      </c:valAx>
      <c:valAx>
        <c:axId val="184355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356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800</a:t>
            </a:r>
          </a:p>
        </c:rich>
      </c:tx>
      <c:layout>
        <c:manualLayout>
          <c:xMode val="edge"/>
          <c:yMode val="edge"/>
          <c:x val="0.5316804461942258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1.3340584489131778E-2"/>
                  <c:y val="9.77460629921259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Sheet1!$N$18:$N$28</c:f>
              <c:numCache>
                <c:formatCode>General</c:formatCode>
                <c:ptCount val="11"/>
                <c:pt idx="0">
                  <c:v>0.28399999999999997</c:v>
                </c:pt>
                <c:pt idx="1">
                  <c:v>0.2989</c:v>
                </c:pt>
                <c:pt idx="2">
                  <c:v>0.31850000000000001</c:v>
                </c:pt>
                <c:pt idx="3">
                  <c:v>0.3387</c:v>
                </c:pt>
                <c:pt idx="4">
                  <c:v>0.35489999999999999</c:v>
                </c:pt>
                <c:pt idx="5">
                  <c:v>0.3649</c:v>
                </c:pt>
                <c:pt idx="6">
                  <c:v>0.37830000000000003</c:v>
                </c:pt>
                <c:pt idx="7">
                  <c:v>0.38529999999999998</c:v>
                </c:pt>
                <c:pt idx="8">
                  <c:v>0.39910000000000001</c:v>
                </c:pt>
                <c:pt idx="9">
                  <c:v>0.41980000000000001</c:v>
                </c:pt>
                <c:pt idx="10">
                  <c:v>0.43969999999999998</c:v>
                </c:pt>
              </c:numCache>
            </c:numRef>
          </c:xVal>
          <c:yVal>
            <c:numRef>
              <c:f>Sheet1!$Q$18:$Q$28</c:f>
              <c:numCache>
                <c:formatCode>General</c:formatCode>
                <c:ptCount val="11"/>
                <c:pt idx="0">
                  <c:v>324.61199999999997</c:v>
                </c:pt>
                <c:pt idx="1">
                  <c:v>335.66469999999998</c:v>
                </c:pt>
                <c:pt idx="2">
                  <c:v>355.7645</c:v>
                </c:pt>
                <c:pt idx="3">
                  <c:v>368.84429999999998</c:v>
                </c:pt>
                <c:pt idx="4">
                  <c:v>376.90379999999999</c:v>
                </c:pt>
                <c:pt idx="5">
                  <c:v>372.92779999999999</c:v>
                </c:pt>
                <c:pt idx="6">
                  <c:v>370.35570000000001</c:v>
                </c:pt>
                <c:pt idx="7">
                  <c:v>372.97039999999998</c:v>
                </c:pt>
                <c:pt idx="8">
                  <c:v>360.78640000000001</c:v>
                </c:pt>
                <c:pt idx="9">
                  <c:v>329.1232</c:v>
                </c:pt>
                <c:pt idx="10">
                  <c:v>278.33009999999996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22-49A9-9C64-DEEDF7D2F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572511"/>
        <c:axId val="1843571263"/>
      </c:scatterChart>
      <c:valAx>
        <c:axId val="184357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3571263"/>
        <c:crosses val="autoZero"/>
        <c:crossBetween val="midCat"/>
      </c:valAx>
      <c:valAx>
        <c:axId val="184357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357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600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3.0236647723751016E-2"/>
                  <c:y val="0.22518153980752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Sheet1!$N$19:$N$27</c:f>
              <c:numCache>
                <c:formatCode>General</c:formatCode>
                <c:ptCount val="9"/>
                <c:pt idx="0">
                  <c:v>0.2989</c:v>
                </c:pt>
                <c:pt idx="1">
                  <c:v>0.31850000000000001</c:v>
                </c:pt>
                <c:pt idx="2">
                  <c:v>0.3387</c:v>
                </c:pt>
                <c:pt idx="3">
                  <c:v>0.35489999999999999</c:v>
                </c:pt>
                <c:pt idx="4">
                  <c:v>0.3649</c:v>
                </c:pt>
                <c:pt idx="5">
                  <c:v>0.37830000000000003</c:v>
                </c:pt>
                <c:pt idx="6">
                  <c:v>0.38529999999999998</c:v>
                </c:pt>
                <c:pt idx="7">
                  <c:v>0.39910000000000001</c:v>
                </c:pt>
                <c:pt idx="8">
                  <c:v>0.41980000000000001</c:v>
                </c:pt>
              </c:numCache>
            </c:numRef>
          </c:xVal>
          <c:yVal>
            <c:numRef>
              <c:f>Sheet1!$S$19:$S$27</c:f>
              <c:numCache>
                <c:formatCode>General</c:formatCode>
                <c:ptCount val="9"/>
                <c:pt idx="0">
                  <c:v>278.87369999999999</c:v>
                </c:pt>
                <c:pt idx="1">
                  <c:v>287.92399999999998</c:v>
                </c:pt>
                <c:pt idx="2">
                  <c:v>300.76560000000001</c:v>
                </c:pt>
                <c:pt idx="3">
                  <c:v>303.08459999999997</c:v>
                </c:pt>
                <c:pt idx="4">
                  <c:v>301.04250000000002</c:v>
                </c:pt>
                <c:pt idx="5">
                  <c:v>293.56080000000003</c:v>
                </c:pt>
                <c:pt idx="6">
                  <c:v>291.28679999999997</c:v>
                </c:pt>
                <c:pt idx="7">
                  <c:v>283.76010000000002</c:v>
                </c:pt>
                <c:pt idx="8">
                  <c:v>241.8048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0A-4B46-A624-6A6278776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558783"/>
        <c:axId val="1843565855"/>
      </c:scatterChart>
      <c:valAx>
        <c:axId val="184355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3565855"/>
        <c:crosses val="autoZero"/>
        <c:crossBetween val="midCat"/>
      </c:valAx>
      <c:valAx>
        <c:axId val="184356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3558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7.4217847769028872E-2"/>
                  <c:y val="0.246670676582093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Sheet1!$N$15:$N$24</c:f>
              <c:numCache>
                <c:formatCode>General</c:formatCode>
                <c:ptCount val="10"/>
                <c:pt idx="0">
                  <c:v>0.23630000000000001</c:v>
                </c:pt>
                <c:pt idx="1">
                  <c:v>0.25690000000000002</c:v>
                </c:pt>
                <c:pt idx="2">
                  <c:v>0.27729999999999999</c:v>
                </c:pt>
                <c:pt idx="3">
                  <c:v>0.28399999999999997</c:v>
                </c:pt>
                <c:pt idx="4">
                  <c:v>0.2989</c:v>
                </c:pt>
                <c:pt idx="5">
                  <c:v>0.31850000000000001</c:v>
                </c:pt>
                <c:pt idx="6">
                  <c:v>0.3387</c:v>
                </c:pt>
                <c:pt idx="7">
                  <c:v>0.35489999999999999</c:v>
                </c:pt>
                <c:pt idx="8">
                  <c:v>0.3649</c:v>
                </c:pt>
                <c:pt idx="9">
                  <c:v>0.37830000000000003</c:v>
                </c:pt>
              </c:numCache>
            </c:numRef>
          </c:xVal>
          <c:yVal>
            <c:numRef>
              <c:f>Sheet1!$T$15:$T$24</c:f>
              <c:numCache>
                <c:formatCode>General</c:formatCode>
                <c:ptCount val="10"/>
                <c:pt idx="0">
                  <c:v>208.41660000000002</c:v>
                </c:pt>
                <c:pt idx="1">
                  <c:v>224.01680000000002</c:v>
                </c:pt>
                <c:pt idx="2">
                  <c:v>233.48659999999998</c:v>
                </c:pt>
                <c:pt idx="3">
                  <c:v>242.25199999999998</c:v>
                </c:pt>
                <c:pt idx="4">
                  <c:v>246.2936</c:v>
                </c:pt>
                <c:pt idx="5">
                  <c:v>259.25900000000001</c:v>
                </c:pt>
                <c:pt idx="6">
                  <c:v>267.9117</c:v>
                </c:pt>
                <c:pt idx="7">
                  <c:v>265.1103</c:v>
                </c:pt>
                <c:pt idx="8">
                  <c:v>263.45780000000002</c:v>
                </c:pt>
                <c:pt idx="9">
                  <c:v>260.2704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29-4EC8-A4E6-F6FBDAF32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528975"/>
        <c:axId val="1832523567"/>
      </c:scatterChart>
      <c:valAx>
        <c:axId val="1832528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2523567"/>
        <c:crosses val="autoZero"/>
        <c:crossBetween val="midCat"/>
      </c:valAx>
      <c:valAx>
        <c:axId val="183252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2528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7634259259259263"/>
          <c:w val="0.86804418197725286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1.5106299212598425E-2"/>
                  <c:y val="0.193619130941965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Sheet1!$N$15:$N$26</c:f>
              <c:numCache>
                <c:formatCode>General</c:formatCode>
                <c:ptCount val="12"/>
                <c:pt idx="0">
                  <c:v>0.23630000000000001</c:v>
                </c:pt>
                <c:pt idx="1">
                  <c:v>0.25690000000000002</c:v>
                </c:pt>
                <c:pt idx="2">
                  <c:v>0.27729999999999999</c:v>
                </c:pt>
                <c:pt idx="3">
                  <c:v>0.28399999999999997</c:v>
                </c:pt>
                <c:pt idx="4">
                  <c:v>0.2989</c:v>
                </c:pt>
                <c:pt idx="5">
                  <c:v>0.31850000000000001</c:v>
                </c:pt>
                <c:pt idx="6">
                  <c:v>0.3387</c:v>
                </c:pt>
                <c:pt idx="7">
                  <c:v>0.35489999999999999</c:v>
                </c:pt>
                <c:pt idx="8">
                  <c:v>0.3649</c:v>
                </c:pt>
                <c:pt idx="9">
                  <c:v>0.37830000000000003</c:v>
                </c:pt>
                <c:pt idx="10">
                  <c:v>0.38529999999999998</c:v>
                </c:pt>
                <c:pt idx="11">
                  <c:v>0.39910000000000001</c:v>
                </c:pt>
              </c:numCache>
            </c:numRef>
          </c:xVal>
          <c:yVal>
            <c:numRef>
              <c:f>Sheet1!$U$15:$U$26</c:f>
              <c:numCache>
                <c:formatCode>General</c:formatCode>
                <c:ptCount val="12"/>
                <c:pt idx="0">
                  <c:v>181.47840000000002</c:v>
                </c:pt>
                <c:pt idx="1">
                  <c:v>197.81300000000002</c:v>
                </c:pt>
                <c:pt idx="2">
                  <c:v>209.08419999999998</c:v>
                </c:pt>
                <c:pt idx="3">
                  <c:v>210.15999999999997</c:v>
                </c:pt>
                <c:pt idx="4">
                  <c:v>218.197</c:v>
                </c:pt>
                <c:pt idx="5">
                  <c:v>224.86099999999999</c:v>
                </c:pt>
                <c:pt idx="6">
                  <c:v>228.96119999999999</c:v>
                </c:pt>
                <c:pt idx="7">
                  <c:v>232.81440000000001</c:v>
                </c:pt>
                <c:pt idx="8">
                  <c:v>226.96780000000001</c:v>
                </c:pt>
                <c:pt idx="9">
                  <c:v>217.14420000000001</c:v>
                </c:pt>
                <c:pt idx="10">
                  <c:v>214.6121</c:v>
                </c:pt>
                <c:pt idx="11">
                  <c:v>203.9401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59-49AF-AF3C-81AAA3FC5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306671"/>
        <c:axId val="1656303759"/>
      </c:scatterChart>
      <c:valAx>
        <c:axId val="165630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6303759"/>
        <c:crosses val="autoZero"/>
        <c:crossBetween val="midCat"/>
      </c:valAx>
      <c:valAx>
        <c:axId val="165630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6306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300</a:t>
            </a:r>
            <a:endParaRPr lang="ru-RU"/>
          </a:p>
        </c:rich>
      </c:tx>
      <c:layout>
        <c:manualLayout>
          <c:xMode val="edge"/>
          <c:yMode val="edge"/>
          <c:x val="0.50390266841644793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3.681408573928259E-2"/>
                  <c:y val="9.42384806065908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Sheet1!$N$15:$N$27</c:f>
              <c:numCache>
                <c:formatCode>General</c:formatCode>
                <c:ptCount val="13"/>
                <c:pt idx="0">
                  <c:v>0.23630000000000001</c:v>
                </c:pt>
                <c:pt idx="1">
                  <c:v>0.25690000000000002</c:v>
                </c:pt>
                <c:pt idx="2">
                  <c:v>0.27729999999999999</c:v>
                </c:pt>
                <c:pt idx="3">
                  <c:v>0.28399999999999997</c:v>
                </c:pt>
                <c:pt idx="4">
                  <c:v>0.2989</c:v>
                </c:pt>
                <c:pt idx="5">
                  <c:v>0.31850000000000001</c:v>
                </c:pt>
                <c:pt idx="6">
                  <c:v>0.3387</c:v>
                </c:pt>
                <c:pt idx="7">
                  <c:v>0.35489999999999999</c:v>
                </c:pt>
                <c:pt idx="8">
                  <c:v>0.3649</c:v>
                </c:pt>
                <c:pt idx="9">
                  <c:v>0.37830000000000003</c:v>
                </c:pt>
                <c:pt idx="10">
                  <c:v>0.38529999999999998</c:v>
                </c:pt>
                <c:pt idx="11">
                  <c:v>0.39910000000000001</c:v>
                </c:pt>
                <c:pt idx="12">
                  <c:v>0.41980000000000001</c:v>
                </c:pt>
              </c:numCache>
            </c:numRef>
          </c:xVal>
          <c:yVal>
            <c:numRef>
              <c:f>Sheet1!$V$15:$V$27</c:f>
              <c:numCache>
                <c:formatCode>General</c:formatCode>
                <c:ptCount val="13"/>
                <c:pt idx="0">
                  <c:v>158.7936</c:v>
                </c:pt>
                <c:pt idx="1">
                  <c:v>169.0402</c:v>
                </c:pt>
                <c:pt idx="2">
                  <c:v>182.18609999999998</c:v>
                </c:pt>
                <c:pt idx="3">
                  <c:v>184.31599999999997</c:v>
                </c:pt>
                <c:pt idx="4">
                  <c:v>188.60589999999999</c:v>
                </c:pt>
                <c:pt idx="5">
                  <c:v>196.833</c:v>
                </c:pt>
                <c:pt idx="6">
                  <c:v>195.76859999999999</c:v>
                </c:pt>
                <c:pt idx="7">
                  <c:v>199.09889999999999</c:v>
                </c:pt>
                <c:pt idx="8">
                  <c:v>195.5864</c:v>
                </c:pt>
                <c:pt idx="9">
                  <c:v>179.3142</c:v>
                </c:pt>
                <c:pt idx="10">
                  <c:v>179.93509999999998</c:v>
                </c:pt>
                <c:pt idx="11">
                  <c:v>166.0256</c:v>
                </c:pt>
                <c:pt idx="12">
                  <c:v>120.48260000000001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D6-4D7E-B386-48E38B873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908975"/>
        <c:axId val="1826908143"/>
      </c:scatterChart>
      <c:valAx>
        <c:axId val="1826908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6908143"/>
        <c:crosses val="autoZero"/>
        <c:crossBetween val="midCat"/>
      </c:valAx>
      <c:valAx>
        <c:axId val="182690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6908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449953</xdr:colOff>
      <xdr:row>32</xdr:row>
      <xdr:rowOff>179938</xdr:rowOff>
    </xdr:from>
    <xdr:to>
      <xdr:col>26</xdr:col>
      <xdr:colOff>140391</xdr:colOff>
      <xdr:row>56</xdr:row>
      <xdr:rowOff>184702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39EDC7-B8FE-419A-9401-0B4F9D7964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579784</xdr:colOff>
      <xdr:row>0</xdr:row>
      <xdr:rowOff>77856</xdr:rowOff>
    </xdr:from>
    <xdr:to>
      <xdr:col>37</xdr:col>
      <xdr:colOff>248479</xdr:colOff>
      <xdr:row>14</xdr:row>
      <xdr:rowOff>154056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9A11786-FA22-4507-82CA-3A9238BA5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527957</xdr:colOff>
      <xdr:row>25</xdr:row>
      <xdr:rowOff>6804</xdr:rowOff>
    </xdr:from>
    <xdr:to>
      <xdr:col>37</xdr:col>
      <xdr:colOff>204107</xdr:colOff>
      <xdr:row>39</xdr:row>
      <xdr:rowOff>83004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7036E0D-1F4D-4456-83E2-CFDED07B6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319367</xdr:colOff>
      <xdr:row>24</xdr:row>
      <xdr:rowOff>158002</xdr:rowOff>
    </xdr:from>
    <xdr:to>
      <xdr:col>46</xdr:col>
      <xdr:colOff>50426</xdr:colOff>
      <xdr:row>39</xdr:row>
      <xdr:rowOff>43702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F928595C-170E-4F57-8870-81D11E1FA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120894</xdr:colOff>
      <xdr:row>0</xdr:row>
      <xdr:rowOff>86458</xdr:rowOff>
    </xdr:from>
    <xdr:to>
      <xdr:col>46</xdr:col>
      <xdr:colOff>435952</xdr:colOff>
      <xdr:row>14</xdr:row>
      <xdr:rowOff>162658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B7F4FD2A-6A7E-4966-BC0D-479490F4D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49</xdr:col>
      <xdr:colOff>99392</xdr:colOff>
      <xdr:row>0</xdr:row>
      <xdr:rowOff>86139</xdr:rowOff>
    </xdr:from>
    <xdr:to>
      <xdr:col>56</xdr:col>
      <xdr:colOff>381001</xdr:colOff>
      <xdr:row>14</xdr:row>
      <xdr:rowOff>162339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99BD4DDD-902D-4C35-BFB0-7A7C83089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49</xdr:col>
      <xdr:colOff>114300</xdr:colOff>
      <xdr:row>24</xdr:row>
      <xdr:rowOff>157162</xdr:rowOff>
    </xdr:from>
    <xdr:to>
      <xdr:col>56</xdr:col>
      <xdr:colOff>419100</xdr:colOff>
      <xdr:row>39</xdr:row>
      <xdr:rowOff>42862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7A29C60-27CE-4D46-BA9D-35A3B85AD8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58</xdr:col>
      <xdr:colOff>223629</xdr:colOff>
      <xdr:row>0</xdr:row>
      <xdr:rowOff>94423</xdr:rowOff>
    </xdr:from>
    <xdr:to>
      <xdr:col>65</xdr:col>
      <xdr:colOff>505238</xdr:colOff>
      <xdr:row>14</xdr:row>
      <xdr:rowOff>170623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489962D-6545-421E-8D4C-6A6F345D7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58</xdr:col>
      <xdr:colOff>389283</xdr:colOff>
      <xdr:row>24</xdr:row>
      <xdr:rowOff>119271</xdr:rowOff>
    </xdr:from>
    <xdr:to>
      <xdr:col>66</xdr:col>
      <xdr:colOff>57979</xdr:colOff>
      <xdr:row>39</xdr:row>
      <xdr:rowOff>4971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B4EBC88D-305D-49E4-901E-72C2B17FD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68</xdr:col>
      <xdr:colOff>98913</xdr:colOff>
      <xdr:row>0</xdr:row>
      <xdr:rowOff>130420</xdr:rowOff>
    </xdr:from>
    <xdr:to>
      <xdr:col>75</xdr:col>
      <xdr:colOff>413971</xdr:colOff>
      <xdr:row>15</xdr:row>
      <xdr:rowOff>16120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F701BE2E-8BEC-40D2-8466-51D2BE94B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68</xdr:col>
      <xdr:colOff>228600</xdr:colOff>
      <xdr:row>24</xdr:row>
      <xdr:rowOff>109537</xdr:rowOff>
    </xdr:from>
    <xdr:to>
      <xdr:col>75</xdr:col>
      <xdr:colOff>533400</xdr:colOff>
      <xdr:row>38</xdr:row>
      <xdr:rowOff>185737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DD398445-9AE6-4D91-916B-CD3EB3005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16565</xdr:colOff>
      <xdr:row>63</xdr:row>
      <xdr:rowOff>177247</xdr:rowOff>
    </xdr:from>
    <xdr:to>
      <xdr:col>40</xdr:col>
      <xdr:colOff>16565</xdr:colOff>
      <xdr:row>82</xdr:row>
      <xdr:rowOff>66260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47E7C1A2-9852-4041-9D30-52FBA9038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40</xdr:col>
      <xdr:colOff>509380</xdr:colOff>
      <xdr:row>63</xdr:row>
      <xdr:rowOff>168964</xdr:rowOff>
    </xdr:from>
    <xdr:to>
      <xdr:col>51</xdr:col>
      <xdr:colOff>571500</xdr:colOff>
      <xdr:row>82</xdr:row>
      <xdr:rowOff>0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4BDCFE46-2BA6-4ED8-94CD-539CD1BFB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463826</xdr:colOff>
      <xdr:row>33</xdr:row>
      <xdr:rowOff>77856</xdr:rowOff>
    </xdr:from>
    <xdr:to>
      <xdr:col>13</xdr:col>
      <xdr:colOff>223630</xdr:colOff>
      <xdr:row>57</xdr:row>
      <xdr:rowOff>74543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41071434-4916-45F5-AABD-F0E4422E4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AEEED-4287-4B6A-A25D-1FFB3F7277CC}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7A003-9DC4-4B2B-BF15-B0AB385E1E68}">
  <dimension ref="A1:BV62"/>
  <sheetViews>
    <sheetView tabSelected="1" zoomScale="85" zoomScaleNormal="85" workbookViewId="0">
      <selection activeCell="M9" sqref="M9"/>
    </sheetView>
  </sheetViews>
  <sheetFormatPr defaultRowHeight="15" x14ac:dyDescent="0.25"/>
  <cols>
    <col min="7" max="7" width="9.28515625" customWidth="1"/>
  </cols>
  <sheetData>
    <row r="1" spans="1:29" x14ac:dyDescent="0.25">
      <c r="A1" t="s">
        <v>0</v>
      </c>
    </row>
    <row r="2" spans="1:29" x14ac:dyDescent="0.25">
      <c r="A2" s="4"/>
      <c r="B2" s="3" t="s">
        <v>1</v>
      </c>
      <c r="O2" s="5" t="s">
        <v>4</v>
      </c>
    </row>
    <row r="3" spans="1:29" x14ac:dyDescent="0.25">
      <c r="A3" s="2" t="s">
        <v>2</v>
      </c>
      <c r="B3" s="1">
        <v>1000</v>
      </c>
      <c r="C3" s="1">
        <v>900</v>
      </c>
      <c r="D3" s="1">
        <v>800</v>
      </c>
      <c r="E3" s="1">
        <v>700</v>
      </c>
      <c r="F3" s="1">
        <v>600</v>
      </c>
      <c r="G3" s="1">
        <v>500</v>
      </c>
      <c r="H3" s="1">
        <v>400</v>
      </c>
      <c r="I3" s="1">
        <v>300</v>
      </c>
      <c r="J3" s="1">
        <v>200</v>
      </c>
      <c r="K3" s="1">
        <v>100</v>
      </c>
      <c r="L3" s="1" t="s">
        <v>3</v>
      </c>
      <c r="N3" s="2" t="s">
        <v>13</v>
      </c>
      <c r="O3" s="1">
        <v>1000</v>
      </c>
      <c r="P3" s="1">
        <v>900</v>
      </c>
      <c r="Q3" s="1">
        <v>800</v>
      </c>
      <c r="R3" s="1">
        <v>700</v>
      </c>
      <c r="S3" s="1">
        <v>600</v>
      </c>
      <c r="T3" s="1">
        <v>500</v>
      </c>
      <c r="U3" s="1">
        <v>400</v>
      </c>
      <c r="V3" s="1">
        <v>300</v>
      </c>
      <c r="W3" s="1">
        <v>200</v>
      </c>
      <c r="X3" s="1">
        <v>100</v>
      </c>
      <c r="Y3" s="1" t="s">
        <v>3</v>
      </c>
      <c r="AB3" s="2"/>
      <c r="AC3" s="1">
        <v>1000</v>
      </c>
    </row>
    <row r="4" spans="1:29" x14ac:dyDescent="0.25">
      <c r="A4" s="2">
        <v>2.9999999999999997E-4</v>
      </c>
      <c r="B4" s="3">
        <v>1499</v>
      </c>
      <c r="C4" s="3">
        <v>1322</v>
      </c>
      <c r="D4" s="3">
        <v>1219</v>
      </c>
      <c r="E4" s="3">
        <v>1113</v>
      </c>
      <c r="F4" s="3">
        <v>1014</v>
      </c>
      <c r="G4" s="3">
        <v>911</v>
      </c>
      <c r="H4" s="3">
        <v>818</v>
      </c>
      <c r="I4" s="3">
        <v>707</v>
      </c>
      <c r="J4" s="3">
        <v>614</v>
      </c>
      <c r="K4" s="3">
        <v>409</v>
      </c>
      <c r="L4" s="4"/>
      <c r="N4" s="2">
        <v>2.9999999999999997E-4</v>
      </c>
      <c r="O4" s="5">
        <f>$A4*B4</f>
        <v>0.44969999999999993</v>
      </c>
      <c r="P4" s="5">
        <f t="shared" ref="P4:X19" si="0">$A4*C4</f>
        <v>0.39659999999999995</v>
      </c>
      <c r="Q4" s="5">
        <f t="shared" si="0"/>
        <v>0.36569999999999997</v>
      </c>
      <c r="R4" s="5">
        <f t="shared" si="0"/>
        <v>0.33389999999999997</v>
      </c>
      <c r="S4" s="5">
        <f t="shared" si="0"/>
        <v>0.30419999999999997</v>
      </c>
      <c r="T4" s="5">
        <f t="shared" si="0"/>
        <v>0.27329999999999999</v>
      </c>
      <c r="U4" s="5">
        <f t="shared" si="0"/>
        <v>0.24539999999999998</v>
      </c>
      <c r="V4" s="5">
        <f t="shared" si="0"/>
        <v>0.21209999999999998</v>
      </c>
      <c r="W4" s="5">
        <f t="shared" si="0"/>
        <v>0.18419999999999997</v>
      </c>
      <c r="X4" s="5">
        <f t="shared" si="0"/>
        <v>0.12269999999999999</v>
      </c>
      <c r="AB4" s="2">
        <v>2.9999999999999997E-4</v>
      </c>
      <c r="AC4" s="5">
        <f>O4</f>
        <v>0.44969999999999993</v>
      </c>
    </row>
    <row r="5" spans="1:29" x14ac:dyDescent="0.25">
      <c r="A5" s="2">
        <v>2.47E-2</v>
      </c>
      <c r="B5" s="3">
        <v>1497</v>
      </c>
      <c r="C5" s="3">
        <v>1322</v>
      </c>
      <c r="D5" s="3">
        <v>1220</v>
      </c>
      <c r="E5" s="3">
        <v>1111</v>
      </c>
      <c r="F5" s="3">
        <v>1014</v>
      </c>
      <c r="G5" s="3">
        <v>910</v>
      </c>
      <c r="H5" s="3">
        <v>815</v>
      </c>
      <c r="I5" s="3">
        <v>712</v>
      </c>
      <c r="J5" s="3">
        <v>609</v>
      </c>
      <c r="K5" s="3">
        <v>403</v>
      </c>
      <c r="L5" s="4"/>
      <c r="N5" s="2">
        <v>2.47E-2</v>
      </c>
      <c r="O5" s="5">
        <f>$A5*B5</f>
        <v>36.975900000000003</v>
      </c>
      <c r="P5" s="5">
        <f t="shared" si="0"/>
        <v>32.653399999999998</v>
      </c>
      <c r="Q5" s="5">
        <f t="shared" si="0"/>
        <v>30.134</v>
      </c>
      <c r="R5" s="5">
        <f t="shared" si="0"/>
        <v>27.441700000000001</v>
      </c>
      <c r="S5" s="5">
        <f t="shared" si="0"/>
        <v>25.0458</v>
      </c>
      <c r="T5" s="5">
        <f t="shared" si="0"/>
        <v>22.477</v>
      </c>
      <c r="U5" s="5">
        <f t="shared" si="0"/>
        <v>20.130500000000001</v>
      </c>
      <c r="V5" s="5">
        <f t="shared" si="0"/>
        <v>17.586400000000001</v>
      </c>
      <c r="W5" s="5">
        <f t="shared" si="0"/>
        <v>15.042299999999999</v>
      </c>
      <c r="X5" s="5">
        <f t="shared" si="0"/>
        <v>9.9541000000000004</v>
      </c>
      <c r="AB5" s="2">
        <v>2.47E-2</v>
      </c>
      <c r="AC5" s="5">
        <f t="shared" ref="AC5:AC32" si="1">O5</f>
        <v>36.975900000000003</v>
      </c>
    </row>
    <row r="6" spans="1:29" x14ac:dyDescent="0.25">
      <c r="A6" s="2">
        <v>4.9500000000000002E-2</v>
      </c>
      <c r="B6" s="3">
        <v>1492</v>
      </c>
      <c r="C6" s="3">
        <v>1305</v>
      </c>
      <c r="D6" s="3">
        <v>1207</v>
      </c>
      <c r="E6" s="3">
        <v>1104</v>
      </c>
      <c r="F6" s="3">
        <v>1007</v>
      </c>
      <c r="G6" s="3">
        <v>900</v>
      </c>
      <c r="H6" s="3">
        <v>808</v>
      </c>
      <c r="I6" s="3">
        <v>713</v>
      </c>
      <c r="J6" s="3">
        <v>601</v>
      </c>
      <c r="K6" s="3">
        <v>399</v>
      </c>
      <c r="L6" s="4"/>
      <c r="N6" s="2">
        <v>4.9500000000000002E-2</v>
      </c>
      <c r="O6" s="5">
        <f>$A6*B6</f>
        <v>73.853999999999999</v>
      </c>
      <c r="P6" s="5">
        <f t="shared" si="0"/>
        <v>64.597499999999997</v>
      </c>
      <c r="Q6" s="5">
        <f t="shared" si="0"/>
        <v>59.746500000000005</v>
      </c>
      <c r="R6" s="5">
        <f t="shared" si="0"/>
        <v>54.648000000000003</v>
      </c>
      <c r="S6" s="5">
        <f t="shared" si="0"/>
        <v>49.846499999999999</v>
      </c>
      <c r="T6" s="5">
        <f t="shared" si="0"/>
        <v>44.550000000000004</v>
      </c>
      <c r="U6" s="5">
        <f t="shared" si="0"/>
        <v>39.996000000000002</v>
      </c>
      <c r="V6" s="5">
        <f t="shared" si="0"/>
        <v>35.293500000000002</v>
      </c>
      <c r="W6" s="5">
        <f t="shared" si="0"/>
        <v>29.749500000000001</v>
      </c>
      <c r="X6" s="5">
        <f t="shared" si="0"/>
        <v>19.750500000000002</v>
      </c>
      <c r="AB6" s="2">
        <v>4.9500000000000002E-2</v>
      </c>
      <c r="AC6" s="5">
        <f t="shared" si="1"/>
        <v>73.853999999999999</v>
      </c>
    </row>
    <row r="7" spans="1:29" x14ac:dyDescent="0.25">
      <c r="A7" s="2">
        <v>7.0099999999999996E-2</v>
      </c>
      <c r="B7" s="3">
        <v>1486</v>
      </c>
      <c r="C7" s="3">
        <v>1297</v>
      </c>
      <c r="D7" s="3">
        <v>1193</v>
      </c>
      <c r="E7" s="3">
        <v>1095</v>
      </c>
      <c r="F7" s="3">
        <v>993</v>
      </c>
      <c r="G7" s="3">
        <v>911</v>
      </c>
      <c r="H7" s="3">
        <v>806</v>
      </c>
      <c r="I7" s="3">
        <v>695</v>
      </c>
      <c r="J7" s="3">
        <v>594</v>
      </c>
      <c r="K7" s="3">
        <v>395</v>
      </c>
      <c r="L7" s="4"/>
      <c r="N7" s="2">
        <v>7.0099999999999996E-2</v>
      </c>
      <c r="O7" s="5">
        <f t="shared" ref="O7:O31" si="2">$A7*B7</f>
        <v>104.1686</v>
      </c>
      <c r="P7" s="5">
        <f t="shared" si="0"/>
        <v>90.919699999999992</v>
      </c>
      <c r="Q7" s="5">
        <f t="shared" si="0"/>
        <v>83.629300000000001</v>
      </c>
      <c r="R7" s="5">
        <f t="shared" si="0"/>
        <v>76.759499999999989</v>
      </c>
      <c r="S7" s="5">
        <f t="shared" si="0"/>
        <v>69.60929999999999</v>
      </c>
      <c r="T7" s="5">
        <f t="shared" si="0"/>
        <v>63.861099999999993</v>
      </c>
      <c r="U7" s="5">
        <f t="shared" si="0"/>
        <v>56.500599999999999</v>
      </c>
      <c r="V7" s="5">
        <f t="shared" si="0"/>
        <v>48.719499999999996</v>
      </c>
      <c r="W7" s="5">
        <f t="shared" si="0"/>
        <v>41.639399999999995</v>
      </c>
      <c r="X7" s="5">
        <f t="shared" si="0"/>
        <v>27.689499999999999</v>
      </c>
      <c r="AB7" s="2">
        <v>7.0099999999999996E-2</v>
      </c>
      <c r="AC7" s="5">
        <f t="shared" si="1"/>
        <v>104.1686</v>
      </c>
    </row>
    <row r="8" spans="1:29" x14ac:dyDescent="0.25">
      <c r="A8" s="2">
        <v>9.1300000000000006E-2</v>
      </c>
      <c r="B8" s="3">
        <v>1484</v>
      </c>
      <c r="C8" s="3">
        <v>1293</v>
      </c>
      <c r="D8" s="3">
        <v>1202</v>
      </c>
      <c r="E8" s="3">
        <v>1109</v>
      </c>
      <c r="F8" s="3">
        <v>1000</v>
      </c>
      <c r="G8" s="3">
        <v>897</v>
      </c>
      <c r="H8" s="3">
        <v>794</v>
      </c>
      <c r="I8" s="3">
        <v>697</v>
      </c>
      <c r="J8" s="3">
        <v>590</v>
      </c>
      <c r="K8" s="3">
        <v>393</v>
      </c>
      <c r="L8" s="4"/>
      <c r="N8" s="2">
        <v>9.1300000000000006E-2</v>
      </c>
      <c r="O8" s="5">
        <f t="shared" si="2"/>
        <v>135.48920000000001</v>
      </c>
      <c r="P8" s="5">
        <f t="shared" si="0"/>
        <v>118.05090000000001</v>
      </c>
      <c r="Q8" s="5">
        <f t="shared" si="0"/>
        <v>109.74260000000001</v>
      </c>
      <c r="R8" s="5">
        <f t="shared" si="0"/>
        <v>101.25170000000001</v>
      </c>
      <c r="S8" s="5">
        <f t="shared" si="0"/>
        <v>91.300000000000011</v>
      </c>
      <c r="T8" s="5">
        <f t="shared" si="0"/>
        <v>81.896100000000004</v>
      </c>
      <c r="U8" s="5">
        <f t="shared" si="0"/>
        <v>72.492200000000011</v>
      </c>
      <c r="V8" s="5">
        <f t="shared" si="0"/>
        <v>63.636100000000006</v>
      </c>
      <c r="W8" s="5">
        <f t="shared" si="0"/>
        <v>53.867000000000004</v>
      </c>
      <c r="X8" s="5">
        <f t="shared" si="0"/>
        <v>35.880900000000004</v>
      </c>
      <c r="AB8" s="2">
        <v>9.1300000000000006E-2</v>
      </c>
      <c r="AC8" s="5">
        <f t="shared" si="1"/>
        <v>135.48920000000001</v>
      </c>
    </row>
    <row r="9" spans="1:29" x14ac:dyDescent="0.25">
      <c r="A9" s="2">
        <v>0.1104</v>
      </c>
      <c r="B9" s="3">
        <v>1483</v>
      </c>
      <c r="C9" s="3">
        <v>1289</v>
      </c>
      <c r="D9" s="3">
        <v>1193</v>
      </c>
      <c r="E9" s="3">
        <v>1088</v>
      </c>
      <c r="F9" s="3">
        <v>1004</v>
      </c>
      <c r="G9" s="3">
        <v>890</v>
      </c>
      <c r="H9" s="3">
        <v>798</v>
      </c>
      <c r="I9" s="3">
        <v>691</v>
      </c>
      <c r="J9" s="3">
        <v>591</v>
      </c>
      <c r="K9" s="3">
        <v>391</v>
      </c>
      <c r="L9" s="4"/>
      <c r="N9" s="2">
        <v>0.1104</v>
      </c>
      <c r="O9" s="5">
        <f t="shared" si="2"/>
        <v>163.72319999999999</v>
      </c>
      <c r="P9" s="5">
        <f t="shared" si="0"/>
        <v>142.3056</v>
      </c>
      <c r="Q9" s="5">
        <f t="shared" si="0"/>
        <v>131.7072</v>
      </c>
      <c r="R9" s="5">
        <f t="shared" si="0"/>
        <v>120.1152</v>
      </c>
      <c r="S9" s="5">
        <f t="shared" si="0"/>
        <v>110.8416</v>
      </c>
      <c r="T9" s="5">
        <f t="shared" si="0"/>
        <v>98.256</v>
      </c>
      <c r="U9" s="5">
        <f t="shared" si="0"/>
        <v>88.099199999999996</v>
      </c>
      <c r="V9" s="5">
        <f t="shared" si="0"/>
        <v>76.2864</v>
      </c>
      <c r="W9" s="5">
        <f t="shared" si="0"/>
        <v>65.246399999999994</v>
      </c>
      <c r="X9" s="5">
        <f t="shared" si="0"/>
        <v>43.166399999999996</v>
      </c>
      <c r="AB9" s="2">
        <v>0.1104</v>
      </c>
      <c r="AC9" s="5">
        <f t="shared" si="1"/>
        <v>163.72319999999999</v>
      </c>
    </row>
    <row r="10" spans="1:29" x14ac:dyDescent="0.25">
      <c r="A10" s="2">
        <v>0.13270000000000001</v>
      </c>
      <c r="B10" s="3">
        <v>1482</v>
      </c>
      <c r="C10" s="3">
        <v>1306</v>
      </c>
      <c r="D10" s="3">
        <v>1187</v>
      </c>
      <c r="E10" s="3">
        <v>1104</v>
      </c>
      <c r="F10" s="3">
        <v>994</v>
      </c>
      <c r="G10" s="3">
        <v>890</v>
      </c>
      <c r="H10" s="3">
        <v>789</v>
      </c>
      <c r="I10" s="3">
        <v>687</v>
      </c>
      <c r="J10" s="3">
        <v>589</v>
      </c>
      <c r="K10" s="3">
        <v>392</v>
      </c>
      <c r="L10" s="4"/>
      <c r="N10" s="2">
        <v>0.13270000000000001</v>
      </c>
      <c r="O10" s="5">
        <f t="shared" si="2"/>
        <v>196.66140000000001</v>
      </c>
      <c r="P10" s="5">
        <f t="shared" si="0"/>
        <v>173.30620000000002</v>
      </c>
      <c r="Q10" s="5">
        <f t="shared" si="0"/>
        <v>157.51490000000001</v>
      </c>
      <c r="R10" s="5">
        <f t="shared" si="0"/>
        <v>146.50080000000003</v>
      </c>
      <c r="S10" s="5">
        <f t="shared" si="0"/>
        <v>131.90380000000002</v>
      </c>
      <c r="T10" s="5">
        <f t="shared" si="0"/>
        <v>118.10300000000001</v>
      </c>
      <c r="U10" s="5">
        <f t="shared" si="0"/>
        <v>104.70030000000001</v>
      </c>
      <c r="V10" s="5">
        <f t="shared" si="0"/>
        <v>91.164900000000003</v>
      </c>
      <c r="W10" s="5">
        <f t="shared" si="0"/>
        <v>78.160300000000007</v>
      </c>
      <c r="X10" s="5">
        <f t="shared" si="0"/>
        <v>52.018400000000007</v>
      </c>
      <c r="AB10" s="2">
        <v>0.13270000000000001</v>
      </c>
      <c r="AC10" s="5">
        <f t="shared" si="1"/>
        <v>196.66140000000001</v>
      </c>
    </row>
    <row r="11" spans="1:29" x14ac:dyDescent="0.25">
      <c r="A11" s="2">
        <v>0.15409999999999999</v>
      </c>
      <c r="B11" s="3">
        <v>1481</v>
      </c>
      <c r="C11" s="3">
        <v>1305</v>
      </c>
      <c r="D11" s="3">
        <v>1193</v>
      </c>
      <c r="E11" s="3">
        <v>1101</v>
      </c>
      <c r="F11" s="3">
        <v>997</v>
      </c>
      <c r="G11" s="3">
        <v>905</v>
      </c>
      <c r="H11" s="3">
        <v>788</v>
      </c>
      <c r="I11" s="3">
        <v>692</v>
      </c>
      <c r="J11" s="3">
        <v>589</v>
      </c>
      <c r="K11" s="3">
        <v>387</v>
      </c>
      <c r="L11" s="4"/>
      <c r="N11" s="2">
        <v>0.15409999999999999</v>
      </c>
      <c r="O11" s="5">
        <f t="shared" si="2"/>
        <v>228.22209999999998</v>
      </c>
      <c r="P11" s="5">
        <f t="shared" si="0"/>
        <v>201.10049999999998</v>
      </c>
      <c r="Q11" s="5">
        <f t="shared" si="0"/>
        <v>183.84129999999999</v>
      </c>
      <c r="R11" s="5">
        <f t="shared" si="0"/>
        <v>169.66409999999999</v>
      </c>
      <c r="S11" s="5">
        <f t="shared" si="0"/>
        <v>153.6377</v>
      </c>
      <c r="T11" s="5">
        <f t="shared" si="0"/>
        <v>139.4605</v>
      </c>
      <c r="U11" s="5">
        <f t="shared" si="0"/>
        <v>121.43079999999999</v>
      </c>
      <c r="V11" s="5">
        <f t="shared" si="0"/>
        <v>106.63719999999999</v>
      </c>
      <c r="W11" s="5">
        <f t="shared" si="0"/>
        <v>90.764899999999997</v>
      </c>
      <c r="X11" s="5">
        <f t="shared" si="0"/>
        <v>59.636699999999998</v>
      </c>
      <c r="AB11" s="2">
        <v>0.15409999999999999</v>
      </c>
      <c r="AC11" s="5">
        <f t="shared" si="1"/>
        <v>228.22209999999998</v>
      </c>
    </row>
    <row r="12" spans="1:29" x14ac:dyDescent="0.25">
      <c r="A12" s="2">
        <v>0.1741</v>
      </c>
      <c r="B12" s="3">
        <v>1480</v>
      </c>
      <c r="C12" s="3">
        <v>1288</v>
      </c>
      <c r="D12" s="3">
        <v>1190</v>
      </c>
      <c r="E12" s="3">
        <v>1096</v>
      </c>
      <c r="F12" s="3">
        <v>1001</v>
      </c>
      <c r="G12" s="3">
        <v>890</v>
      </c>
      <c r="H12" s="3">
        <v>798</v>
      </c>
      <c r="I12" s="3">
        <v>696</v>
      </c>
      <c r="J12" s="3">
        <v>589</v>
      </c>
      <c r="K12" s="3">
        <v>388</v>
      </c>
      <c r="L12" s="4"/>
      <c r="N12" s="2">
        <v>0.1741</v>
      </c>
      <c r="O12" s="5">
        <f t="shared" si="2"/>
        <v>257.66800000000001</v>
      </c>
      <c r="P12" s="5">
        <f t="shared" si="0"/>
        <v>224.24080000000001</v>
      </c>
      <c r="Q12" s="5">
        <f t="shared" si="0"/>
        <v>207.179</v>
      </c>
      <c r="R12" s="5">
        <f t="shared" si="0"/>
        <v>190.81360000000001</v>
      </c>
      <c r="S12" s="5">
        <f t="shared" si="0"/>
        <v>174.2741</v>
      </c>
      <c r="T12" s="5">
        <f t="shared" si="0"/>
        <v>154.94900000000001</v>
      </c>
      <c r="U12" s="5">
        <f t="shared" si="0"/>
        <v>138.93180000000001</v>
      </c>
      <c r="V12" s="5">
        <f t="shared" si="0"/>
        <v>121.17360000000001</v>
      </c>
      <c r="W12" s="5">
        <f t="shared" si="0"/>
        <v>102.5449</v>
      </c>
      <c r="X12" s="5">
        <f t="shared" si="0"/>
        <v>67.550799999999995</v>
      </c>
      <c r="AB12" s="2">
        <v>0.1741</v>
      </c>
      <c r="AC12" s="5">
        <f t="shared" si="1"/>
        <v>257.66800000000001</v>
      </c>
    </row>
    <row r="13" spans="1:29" x14ac:dyDescent="0.25">
      <c r="A13" s="2">
        <v>0.1923</v>
      </c>
      <c r="B13" s="3">
        <v>1469</v>
      </c>
      <c r="C13" s="3">
        <v>1287</v>
      </c>
      <c r="D13" s="3">
        <v>1193</v>
      </c>
      <c r="E13" s="3">
        <v>1074</v>
      </c>
      <c r="F13" s="3">
        <v>988</v>
      </c>
      <c r="G13" s="3">
        <v>888</v>
      </c>
      <c r="H13" s="3">
        <v>784</v>
      </c>
      <c r="I13" s="3">
        <v>677</v>
      </c>
      <c r="J13" s="3">
        <v>576</v>
      </c>
      <c r="K13" s="3">
        <v>379</v>
      </c>
      <c r="L13" s="4"/>
      <c r="N13" s="2">
        <v>0.1923</v>
      </c>
      <c r="O13" s="5">
        <f t="shared" si="2"/>
        <v>282.48869999999999</v>
      </c>
      <c r="P13" s="5">
        <f t="shared" si="0"/>
        <v>247.49010000000001</v>
      </c>
      <c r="Q13" s="5">
        <f t="shared" si="0"/>
        <v>229.41390000000001</v>
      </c>
      <c r="R13" s="5">
        <f t="shared" si="0"/>
        <v>206.53020000000001</v>
      </c>
      <c r="S13" s="5">
        <f t="shared" si="0"/>
        <v>189.9924</v>
      </c>
      <c r="T13" s="5">
        <f t="shared" si="0"/>
        <v>170.76239999999999</v>
      </c>
      <c r="U13" s="5">
        <f t="shared" si="0"/>
        <v>150.76320000000001</v>
      </c>
      <c r="V13" s="5">
        <f t="shared" si="0"/>
        <v>130.18709999999999</v>
      </c>
      <c r="W13" s="5">
        <f t="shared" si="0"/>
        <v>110.76479999999999</v>
      </c>
      <c r="X13" s="5">
        <f t="shared" si="0"/>
        <v>72.881699999999995</v>
      </c>
      <c r="AB13" s="2">
        <v>0.1923</v>
      </c>
      <c r="AC13" s="5">
        <f t="shared" si="1"/>
        <v>282.48869999999999</v>
      </c>
    </row>
    <row r="14" spans="1:29" x14ac:dyDescent="0.25">
      <c r="A14" s="2">
        <v>0.21609999999999999</v>
      </c>
      <c r="B14" s="3">
        <v>1466</v>
      </c>
      <c r="C14" s="3">
        <v>1279</v>
      </c>
      <c r="D14" s="3">
        <v>1183</v>
      </c>
      <c r="E14" s="3">
        <v>1083</v>
      </c>
      <c r="F14" s="3">
        <v>976</v>
      </c>
      <c r="G14" s="3">
        <v>883</v>
      </c>
      <c r="H14" s="3">
        <v>780</v>
      </c>
      <c r="I14" s="3">
        <v>679</v>
      </c>
      <c r="J14" s="3">
        <v>572</v>
      </c>
      <c r="K14" s="3">
        <v>376</v>
      </c>
      <c r="L14" s="4"/>
      <c r="N14" s="2">
        <v>0.21609999999999999</v>
      </c>
      <c r="O14" s="5">
        <f t="shared" si="2"/>
        <v>316.80259999999998</v>
      </c>
      <c r="P14" s="5">
        <f t="shared" si="0"/>
        <v>276.39189999999996</v>
      </c>
      <c r="Q14" s="5">
        <f t="shared" si="0"/>
        <v>255.6463</v>
      </c>
      <c r="R14" s="5">
        <f t="shared" si="0"/>
        <v>234.03629999999998</v>
      </c>
      <c r="S14" s="5">
        <f t="shared" si="0"/>
        <v>210.91359999999997</v>
      </c>
      <c r="T14" s="5">
        <f t="shared" si="0"/>
        <v>190.81629999999998</v>
      </c>
      <c r="U14" s="5">
        <f t="shared" si="0"/>
        <v>168.55799999999999</v>
      </c>
      <c r="V14" s="5">
        <f t="shared" si="0"/>
        <v>146.7319</v>
      </c>
      <c r="W14" s="5">
        <f t="shared" si="0"/>
        <v>123.60919999999999</v>
      </c>
      <c r="X14" s="5">
        <f t="shared" si="0"/>
        <v>81.253599999999992</v>
      </c>
      <c r="AB14" s="2">
        <v>0.21609999999999999</v>
      </c>
      <c r="AC14" s="5">
        <f t="shared" si="1"/>
        <v>316.80259999999998</v>
      </c>
    </row>
    <row r="15" spans="1:29" x14ac:dyDescent="0.25">
      <c r="A15" s="2">
        <v>0.23630000000000001</v>
      </c>
      <c r="B15" s="3">
        <v>1459</v>
      </c>
      <c r="C15" s="3">
        <v>1268</v>
      </c>
      <c r="D15" s="3">
        <v>1176</v>
      </c>
      <c r="E15" s="3">
        <v>1078</v>
      </c>
      <c r="F15" s="3">
        <v>977</v>
      </c>
      <c r="G15" s="3">
        <v>882</v>
      </c>
      <c r="H15" s="3">
        <v>768</v>
      </c>
      <c r="I15" s="3">
        <v>672</v>
      </c>
      <c r="J15" s="3">
        <v>569</v>
      </c>
      <c r="K15" s="3">
        <v>365</v>
      </c>
      <c r="L15" s="4"/>
      <c r="N15" s="2">
        <v>0.23630000000000001</v>
      </c>
      <c r="O15" s="5">
        <f t="shared" si="2"/>
        <v>344.76170000000002</v>
      </c>
      <c r="P15" s="5">
        <f t="shared" si="0"/>
        <v>299.6284</v>
      </c>
      <c r="Q15" s="5">
        <f t="shared" si="0"/>
        <v>277.8888</v>
      </c>
      <c r="R15" s="5">
        <f t="shared" si="0"/>
        <v>254.73140000000001</v>
      </c>
      <c r="S15" s="5">
        <f t="shared" si="0"/>
        <v>230.86510000000001</v>
      </c>
      <c r="T15" s="5">
        <f t="shared" si="0"/>
        <v>208.41660000000002</v>
      </c>
      <c r="U15" s="5">
        <f t="shared" si="0"/>
        <v>181.47840000000002</v>
      </c>
      <c r="V15" s="5">
        <f t="shared" si="0"/>
        <v>158.7936</v>
      </c>
      <c r="W15" s="5">
        <f t="shared" si="0"/>
        <v>134.4547</v>
      </c>
      <c r="X15" s="5">
        <f t="shared" si="0"/>
        <v>86.249499999999998</v>
      </c>
      <c r="AB15" s="2">
        <v>0.23630000000000001</v>
      </c>
      <c r="AC15" s="5">
        <f t="shared" si="1"/>
        <v>344.76170000000002</v>
      </c>
    </row>
    <row r="16" spans="1:29" x14ac:dyDescent="0.25">
      <c r="A16" s="2">
        <v>0.25690000000000002</v>
      </c>
      <c r="B16" s="3">
        <v>1448</v>
      </c>
      <c r="C16" s="3">
        <v>1261</v>
      </c>
      <c r="D16" s="3">
        <v>1160</v>
      </c>
      <c r="E16" s="3">
        <v>1057</v>
      </c>
      <c r="F16" s="3">
        <v>955</v>
      </c>
      <c r="G16" s="3">
        <v>872</v>
      </c>
      <c r="H16" s="3">
        <v>770</v>
      </c>
      <c r="I16" s="3">
        <v>658</v>
      </c>
      <c r="J16" s="3">
        <v>554</v>
      </c>
      <c r="K16" s="3">
        <v>357</v>
      </c>
      <c r="L16" s="4"/>
      <c r="N16" s="2">
        <v>0.25690000000000002</v>
      </c>
      <c r="O16" s="5">
        <f t="shared" si="2"/>
        <v>371.99120000000005</v>
      </c>
      <c r="P16" s="5">
        <f t="shared" si="0"/>
        <v>323.95090000000005</v>
      </c>
      <c r="Q16" s="5">
        <f t="shared" si="0"/>
        <v>298.00400000000002</v>
      </c>
      <c r="R16" s="5">
        <f t="shared" si="0"/>
        <v>271.54330000000004</v>
      </c>
      <c r="S16" s="5">
        <f t="shared" si="0"/>
        <v>245.33950000000002</v>
      </c>
      <c r="T16" s="5">
        <f t="shared" si="0"/>
        <v>224.01680000000002</v>
      </c>
      <c r="U16" s="5">
        <f t="shared" si="0"/>
        <v>197.81300000000002</v>
      </c>
      <c r="V16" s="5">
        <f t="shared" si="0"/>
        <v>169.0402</v>
      </c>
      <c r="W16" s="5">
        <f t="shared" si="0"/>
        <v>142.32260000000002</v>
      </c>
      <c r="X16" s="5">
        <f t="shared" si="0"/>
        <v>91.713300000000004</v>
      </c>
      <c r="AB16" s="2">
        <v>0.25690000000000002</v>
      </c>
      <c r="AC16" s="5">
        <f t="shared" si="1"/>
        <v>371.99120000000005</v>
      </c>
    </row>
    <row r="17" spans="1:74" x14ac:dyDescent="0.25">
      <c r="A17" s="2">
        <v>0.27729999999999999</v>
      </c>
      <c r="B17" s="3">
        <v>1436</v>
      </c>
      <c r="C17" s="3">
        <v>1248</v>
      </c>
      <c r="D17" s="3">
        <v>1141</v>
      </c>
      <c r="E17" s="3">
        <v>1058</v>
      </c>
      <c r="F17" s="3">
        <v>954</v>
      </c>
      <c r="G17" s="3">
        <v>842</v>
      </c>
      <c r="H17" s="3">
        <v>754</v>
      </c>
      <c r="I17" s="3">
        <v>657</v>
      </c>
      <c r="J17" s="3">
        <v>550</v>
      </c>
      <c r="K17" s="3">
        <v>344</v>
      </c>
      <c r="L17" s="4"/>
      <c r="N17" s="2">
        <v>0.27729999999999999</v>
      </c>
      <c r="O17" s="5">
        <f t="shared" si="2"/>
        <v>398.20279999999997</v>
      </c>
      <c r="P17" s="5">
        <f t="shared" si="0"/>
        <v>346.07040000000001</v>
      </c>
      <c r="Q17" s="5">
        <f t="shared" si="0"/>
        <v>316.39929999999998</v>
      </c>
      <c r="R17" s="5">
        <f t="shared" si="0"/>
        <v>293.38339999999999</v>
      </c>
      <c r="S17" s="5">
        <f t="shared" si="0"/>
        <v>264.54419999999999</v>
      </c>
      <c r="T17" s="5">
        <f t="shared" si="0"/>
        <v>233.48659999999998</v>
      </c>
      <c r="U17" s="5">
        <f t="shared" si="0"/>
        <v>209.08419999999998</v>
      </c>
      <c r="V17" s="5">
        <f t="shared" si="0"/>
        <v>182.18609999999998</v>
      </c>
      <c r="W17" s="5">
        <f t="shared" si="0"/>
        <v>152.51499999999999</v>
      </c>
      <c r="X17" s="5">
        <f t="shared" si="0"/>
        <v>95.391199999999998</v>
      </c>
      <c r="AB17" s="2">
        <v>0.27729999999999999</v>
      </c>
      <c r="AC17" s="5">
        <f t="shared" si="1"/>
        <v>398.20279999999997</v>
      </c>
      <c r="BI17" t="s">
        <v>5</v>
      </c>
      <c r="BJ17">
        <f>-120329*4</f>
        <v>-481316</v>
      </c>
      <c r="BL17" t="s">
        <v>2</v>
      </c>
      <c r="BS17" t="s">
        <v>5</v>
      </c>
      <c r="BT17">
        <f>-272145*4</f>
        <v>-1088580</v>
      </c>
      <c r="BV17" t="s">
        <v>2</v>
      </c>
    </row>
    <row r="18" spans="1:74" x14ac:dyDescent="0.25">
      <c r="A18" s="2">
        <v>0.28399999999999997</v>
      </c>
      <c r="B18" s="3">
        <v>1434</v>
      </c>
      <c r="C18" s="3">
        <v>1244</v>
      </c>
      <c r="D18" s="3">
        <v>1143</v>
      </c>
      <c r="E18" s="3">
        <v>1047</v>
      </c>
      <c r="F18" s="3">
        <v>951</v>
      </c>
      <c r="G18" s="3">
        <v>853</v>
      </c>
      <c r="H18" s="3">
        <v>740</v>
      </c>
      <c r="I18" s="3">
        <v>649</v>
      </c>
      <c r="J18" s="3">
        <v>545</v>
      </c>
      <c r="K18" s="3">
        <v>341</v>
      </c>
      <c r="L18" s="4"/>
      <c r="N18" s="2">
        <v>0.28399999999999997</v>
      </c>
      <c r="O18" s="5">
        <f t="shared" si="2"/>
        <v>407.25599999999997</v>
      </c>
      <c r="P18" s="5">
        <f t="shared" si="0"/>
        <v>353.29599999999999</v>
      </c>
      <c r="Q18" s="5">
        <f t="shared" si="0"/>
        <v>324.61199999999997</v>
      </c>
      <c r="R18" s="5">
        <f t="shared" si="0"/>
        <v>297.34799999999996</v>
      </c>
      <c r="S18" s="5">
        <f t="shared" si="0"/>
        <v>270.084</v>
      </c>
      <c r="T18" s="5">
        <f t="shared" si="0"/>
        <v>242.25199999999998</v>
      </c>
      <c r="U18" s="5">
        <f t="shared" si="0"/>
        <v>210.15999999999997</v>
      </c>
      <c r="V18" s="5">
        <f t="shared" si="0"/>
        <v>184.31599999999997</v>
      </c>
      <c r="W18" s="5">
        <f t="shared" si="0"/>
        <v>154.77999999999997</v>
      </c>
      <c r="X18" s="5">
        <f t="shared" si="0"/>
        <v>96.843999999999994</v>
      </c>
      <c r="AB18" s="2">
        <v>0.28399999999999997</v>
      </c>
      <c r="AC18" s="5">
        <f t="shared" si="1"/>
        <v>407.25599999999997</v>
      </c>
      <c r="BA18" t="s">
        <v>5</v>
      </c>
      <c r="BB18">
        <f>-529942*4</f>
        <v>-2119768</v>
      </c>
      <c r="BD18" t="s">
        <v>2</v>
      </c>
      <c r="BI18" t="s">
        <v>6</v>
      </c>
      <c r="BJ18">
        <f>128332*3</f>
        <v>384996</v>
      </c>
      <c r="BL18">
        <v>0.34454652302339939</v>
      </c>
      <c r="BS18" t="s">
        <v>6</v>
      </c>
      <c r="BT18">
        <f>313546*3</f>
        <v>940638</v>
      </c>
      <c r="BV18">
        <v>0.3332594778687098</v>
      </c>
    </row>
    <row r="19" spans="1:74" x14ac:dyDescent="0.25">
      <c r="A19" s="2">
        <v>0.2989</v>
      </c>
      <c r="B19" s="3">
        <v>1417</v>
      </c>
      <c r="C19" s="3">
        <v>1241</v>
      </c>
      <c r="D19" s="3">
        <v>1123</v>
      </c>
      <c r="E19" s="3">
        <v>1026</v>
      </c>
      <c r="F19" s="3">
        <v>933</v>
      </c>
      <c r="G19" s="3">
        <v>824</v>
      </c>
      <c r="H19" s="3">
        <v>730</v>
      </c>
      <c r="I19" s="3">
        <v>631</v>
      </c>
      <c r="J19" s="3">
        <v>531</v>
      </c>
      <c r="K19" s="3">
        <v>324</v>
      </c>
      <c r="L19" s="4"/>
      <c r="N19" s="2">
        <v>0.2989</v>
      </c>
      <c r="O19" s="5">
        <f t="shared" si="2"/>
        <v>423.54129999999998</v>
      </c>
      <c r="P19" s="5">
        <f t="shared" si="0"/>
        <v>370.93489999999997</v>
      </c>
      <c r="Q19" s="5">
        <f t="shared" si="0"/>
        <v>335.66469999999998</v>
      </c>
      <c r="R19" s="5">
        <f t="shared" si="0"/>
        <v>306.67140000000001</v>
      </c>
      <c r="S19" s="5">
        <f t="shared" si="0"/>
        <v>278.87369999999999</v>
      </c>
      <c r="T19" s="5">
        <f t="shared" si="0"/>
        <v>246.2936</v>
      </c>
      <c r="U19" s="5">
        <f t="shared" si="0"/>
        <v>218.197</v>
      </c>
      <c r="V19" s="5">
        <f t="shared" si="0"/>
        <v>188.60589999999999</v>
      </c>
      <c r="W19" s="5">
        <f t="shared" si="0"/>
        <v>158.7159</v>
      </c>
      <c r="X19" s="5">
        <f t="shared" si="0"/>
        <v>96.843599999999995</v>
      </c>
      <c r="AB19" s="2">
        <v>0.2989</v>
      </c>
      <c r="AC19" s="5">
        <f t="shared" si="1"/>
        <v>423.54129999999998</v>
      </c>
      <c r="AE19" t="s">
        <v>5</v>
      </c>
      <c r="AF19">
        <f>-274690*4</f>
        <v>-1098760</v>
      </c>
      <c r="AH19" t="s">
        <v>2</v>
      </c>
      <c r="AP19" t="s">
        <v>5</v>
      </c>
      <c r="AQ19">
        <f>-167715*4</f>
        <v>-670860</v>
      </c>
      <c r="AS19" t="s">
        <v>2</v>
      </c>
      <c r="BA19" t="s">
        <v>6</v>
      </c>
      <c r="BB19">
        <f>687982*3</f>
        <v>2063946</v>
      </c>
      <c r="BD19">
        <v>0.35804457308262294</v>
      </c>
      <c r="BI19" t="s">
        <v>7</v>
      </c>
      <c r="BJ19">
        <f>-53643*2</f>
        <v>-107286</v>
      </c>
      <c r="BL19" t="s">
        <v>9</v>
      </c>
      <c r="BS19" t="s">
        <v>7</v>
      </c>
      <c r="BT19">
        <f>-137387*2</f>
        <v>-274774</v>
      </c>
      <c r="BV19" t="s">
        <v>9</v>
      </c>
    </row>
    <row r="20" spans="1:74" x14ac:dyDescent="0.25">
      <c r="A20" s="2">
        <v>0.31850000000000001</v>
      </c>
      <c r="B20" s="3">
        <v>1398</v>
      </c>
      <c r="C20" s="3">
        <v>1221</v>
      </c>
      <c r="D20" s="3">
        <v>1117</v>
      </c>
      <c r="E20" s="3">
        <v>1018</v>
      </c>
      <c r="F20" s="3">
        <v>904</v>
      </c>
      <c r="G20" s="3">
        <v>814</v>
      </c>
      <c r="H20" s="3">
        <v>706</v>
      </c>
      <c r="I20" s="3">
        <v>618</v>
      </c>
      <c r="J20" s="3">
        <v>505</v>
      </c>
      <c r="K20" s="3">
        <v>304</v>
      </c>
      <c r="L20" s="4"/>
      <c r="N20" s="2">
        <v>0.31850000000000001</v>
      </c>
      <c r="O20" s="5">
        <f t="shared" si="2"/>
        <v>445.26300000000003</v>
      </c>
      <c r="P20" s="5">
        <f t="shared" ref="P20:P30" si="3">$A20*C20</f>
        <v>388.88850000000002</v>
      </c>
      <c r="Q20" s="5">
        <f t="shared" ref="Q20:Q30" si="4">$A20*D20</f>
        <v>355.7645</v>
      </c>
      <c r="R20" s="5">
        <f t="shared" ref="R20:R30" si="5">$A20*E20</f>
        <v>324.233</v>
      </c>
      <c r="S20" s="5">
        <f t="shared" ref="S20:S29" si="6">$A20*F20</f>
        <v>287.92399999999998</v>
      </c>
      <c r="T20" s="5">
        <f t="shared" ref="T20:T29" si="7">$A20*G20</f>
        <v>259.25900000000001</v>
      </c>
      <c r="U20" s="5">
        <f t="shared" ref="U20:U29" si="8">$A20*H20</f>
        <v>224.86099999999999</v>
      </c>
      <c r="V20" s="5">
        <f t="shared" ref="V20:V28" si="9">$A20*I20</f>
        <v>196.833</v>
      </c>
      <c r="W20" s="5">
        <f t="shared" ref="W20:W28" si="10">$A20*J20</f>
        <v>160.8425</v>
      </c>
      <c r="X20" s="5">
        <f t="shared" ref="X20:X26" si="11">$A20*K20</f>
        <v>96.823999999999998</v>
      </c>
      <c r="AB20" s="2">
        <v>0.31850000000000001</v>
      </c>
      <c r="AC20" s="5">
        <f t="shared" si="1"/>
        <v>445.26300000000003</v>
      </c>
      <c r="AE20" t="s">
        <v>6</v>
      </c>
      <c r="AF20">
        <f>322563*3</f>
        <v>967689</v>
      </c>
      <c r="AH20">
        <v>0.37860079729201901</v>
      </c>
      <c r="AP20" t="s">
        <v>6</v>
      </c>
      <c r="AQ20">
        <f>179012*3</f>
        <v>537036</v>
      </c>
      <c r="AS20">
        <v>0.36601606262373942</v>
      </c>
      <c r="BA20" t="s">
        <v>7</v>
      </c>
      <c r="BB20">
        <f>-340373*2</f>
        <v>-680746</v>
      </c>
      <c r="BD20" t="s">
        <v>9</v>
      </c>
      <c r="BI20" t="s">
        <v>8</v>
      </c>
      <c r="BJ20">
        <v>10948</v>
      </c>
      <c r="BL20">
        <f>BJ17*BL18^3+BJ18*BL18^2+BJ19*BL18+BJ20</f>
        <v>6.5483618527650833E-11</v>
      </c>
      <c r="BS20" t="s">
        <v>8</v>
      </c>
      <c r="BT20">
        <v>27393</v>
      </c>
      <c r="BV20">
        <f>BT17*BV18^3+BT18*BV18^2+BT19*BV18+BT20</f>
        <v>0</v>
      </c>
    </row>
    <row r="21" spans="1:74" x14ac:dyDescent="0.25">
      <c r="A21" s="2">
        <v>0.3387</v>
      </c>
      <c r="B21" s="3">
        <v>1369</v>
      </c>
      <c r="C21" s="3">
        <v>1179</v>
      </c>
      <c r="D21" s="3">
        <v>1089</v>
      </c>
      <c r="E21" s="3">
        <v>982</v>
      </c>
      <c r="F21" s="3">
        <v>888</v>
      </c>
      <c r="G21" s="3">
        <v>791</v>
      </c>
      <c r="H21" s="3">
        <v>676</v>
      </c>
      <c r="I21" s="3">
        <v>578</v>
      </c>
      <c r="J21" s="3">
        <v>475</v>
      </c>
      <c r="K21" s="3">
        <v>274</v>
      </c>
      <c r="L21" s="4"/>
      <c r="N21" s="2">
        <v>0.3387</v>
      </c>
      <c r="O21" s="5">
        <f t="shared" si="2"/>
        <v>463.68029999999999</v>
      </c>
      <c r="P21" s="5">
        <f t="shared" si="3"/>
        <v>399.32729999999998</v>
      </c>
      <c r="Q21" s="5">
        <f t="shared" si="4"/>
        <v>368.84429999999998</v>
      </c>
      <c r="R21" s="5">
        <f t="shared" si="5"/>
        <v>332.60340000000002</v>
      </c>
      <c r="S21" s="5">
        <f t="shared" si="6"/>
        <v>300.76560000000001</v>
      </c>
      <c r="T21" s="5">
        <f t="shared" si="7"/>
        <v>267.9117</v>
      </c>
      <c r="U21" s="5">
        <f t="shared" si="8"/>
        <v>228.96119999999999</v>
      </c>
      <c r="V21" s="5">
        <f t="shared" si="9"/>
        <v>195.76859999999999</v>
      </c>
      <c r="W21" s="5">
        <f t="shared" si="10"/>
        <v>160.88249999999999</v>
      </c>
      <c r="X21" s="5">
        <f t="shared" si="11"/>
        <v>92.803799999999995</v>
      </c>
      <c r="AB21" s="2">
        <v>0.3387</v>
      </c>
      <c r="AC21" s="5">
        <f t="shared" si="1"/>
        <v>463.68029999999999</v>
      </c>
      <c r="AE21" t="s">
        <v>7</v>
      </c>
      <c r="AF21">
        <f>-144904*2</f>
        <v>-289808</v>
      </c>
      <c r="AH21" t="s">
        <v>9</v>
      </c>
      <c r="AP21" t="s">
        <v>7</v>
      </c>
      <c r="AQ21">
        <f>-73836*2</f>
        <v>-147672</v>
      </c>
      <c r="AS21" t="s">
        <v>9</v>
      </c>
      <c r="BA21" t="s">
        <v>8</v>
      </c>
      <c r="BB21">
        <v>76445</v>
      </c>
      <c r="BD21">
        <f>BB18*BD19^3+BB19*BD19^2+BB20*BD19+BB21</f>
        <v>2.4680048227310181E-8</v>
      </c>
    </row>
    <row r="22" spans="1:74" x14ac:dyDescent="0.25">
      <c r="A22" s="2">
        <v>0.35489999999999999</v>
      </c>
      <c r="B22" s="3">
        <v>1338</v>
      </c>
      <c r="C22" s="3">
        <v>1156</v>
      </c>
      <c r="D22" s="3">
        <v>1062</v>
      </c>
      <c r="E22" s="3">
        <v>957</v>
      </c>
      <c r="F22" s="3">
        <v>854</v>
      </c>
      <c r="G22" s="3">
        <v>747</v>
      </c>
      <c r="H22" s="3">
        <v>656</v>
      </c>
      <c r="I22" s="3">
        <v>561</v>
      </c>
      <c r="J22" s="3">
        <v>447</v>
      </c>
      <c r="K22" s="3">
        <v>244</v>
      </c>
      <c r="L22" s="4"/>
      <c r="N22" s="2">
        <v>0.35489999999999999</v>
      </c>
      <c r="O22" s="5">
        <f t="shared" si="2"/>
        <v>474.8562</v>
      </c>
      <c r="P22" s="5">
        <f t="shared" si="3"/>
        <v>410.26439999999997</v>
      </c>
      <c r="Q22" s="5">
        <f t="shared" si="4"/>
        <v>376.90379999999999</v>
      </c>
      <c r="R22" s="5">
        <f t="shared" si="5"/>
        <v>339.63929999999999</v>
      </c>
      <c r="S22" s="5">
        <f t="shared" si="6"/>
        <v>303.08459999999997</v>
      </c>
      <c r="T22" s="5">
        <f t="shared" si="7"/>
        <v>265.1103</v>
      </c>
      <c r="U22" s="5">
        <f t="shared" si="8"/>
        <v>232.81440000000001</v>
      </c>
      <c r="V22" s="5">
        <f t="shared" si="9"/>
        <v>199.09889999999999</v>
      </c>
      <c r="W22" s="5">
        <f t="shared" si="10"/>
        <v>158.6403</v>
      </c>
      <c r="X22" s="5">
        <f t="shared" si="11"/>
        <v>86.595600000000005</v>
      </c>
      <c r="AB22" s="2">
        <v>0.35489999999999999</v>
      </c>
      <c r="AC22" s="5">
        <f t="shared" si="1"/>
        <v>474.8562</v>
      </c>
      <c r="AE22" t="s">
        <v>8</v>
      </c>
      <c r="AF22">
        <v>30642</v>
      </c>
      <c r="AH22">
        <f>AF19*AH20^3+AF20*AH20^2+AF21*AH20+AF22</f>
        <v>1.8917489796876907E-10</v>
      </c>
      <c r="AP22" t="s">
        <v>8</v>
      </c>
      <c r="AQ22">
        <v>15000</v>
      </c>
      <c r="AS22">
        <f>AQ19*AS20^3+AQ20*AS20^2+AQ21*AS20+AQ22</f>
        <v>5.0931703299283981E-11</v>
      </c>
    </row>
    <row r="23" spans="1:74" x14ac:dyDescent="0.25">
      <c r="A23" s="2">
        <v>0.3649</v>
      </c>
      <c r="B23" s="3">
        <v>1315</v>
      </c>
      <c r="C23" s="3">
        <v>1127</v>
      </c>
      <c r="D23" s="3">
        <v>1022</v>
      </c>
      <c r="E23" s="3">
        <v>939</v>
      </c>
      <c r="F23" s="3">
        <v>825</v>
      </c>
      <c r="G23" s="3">
        <v>722</v>
      </c>
      <c r="H23" s="3">
        <v>622</v>
      </c>
      <c r="I23" s="3">
        <v>536</v>
      </c>
      <c r="J23" s="3">
        <v>430</v>
      </c>
      <c r="K23" s="3">
        <v>222</v>
      </c>
      <c r="L23" s="4"/>
      <c r="N23" s="2">
        <v>0.3649</v>
      </c>
      <c r="O23" s="5">
        <f t="shared" si="2"/>
        <v>479.84350000000001</v>
      </c>
      <c r="P23" s="5">
        <f t="shared" si="3"/>
        <v>411.2423</v>
      </c>
      <c r="Q23" s="5">
        <f t="shared" si="4"/>
        <v>372.92779999999999</v>
      </c>
      <c r="R23" s="5">
        <f t="shared" si="5"/>
        <v>342.64109999999999</v>
      </c>
      <c r="S23" s="5">
        <f t="shared" si="6"/>
        <v>301.04250000000002</v>
      </c>
      <c r="T23" s="5">
        <f t="shared" si="7"/>
        <v>263.45780000000002</v>
      </c>
      <c r="U23" s="5">
        <f t="shared" si="8"/>
        <v>226.96780000000001</v>
      </c>
      <c r="V23" s="5">
        <f t="shared" si="9"/>
        <v>195.5864</v>
      </c>
      <c r="W23" s="5">
        <f t="shared" si="10"/>
        <v>156.90700000000001</v>
      </c>
      <c r="X23" s="5">
        <f t="shared" si="11"/>
        <v>81.007800000000003</v>
      </c>
      <c r="AB23" s="2">
        <v>0.3649</v>
      </c>
      <c r="AC23" s="5">
        <f t="shared" si="1"/>
        <v>479.84350000000001</v>
      </c>
    </row>
    <row r="24" spans="1:74" x14ac:dyDescent="0.25">
      <c r="A24" s="2">
        <v>0.37830000000000003</v>
      </c>
      <c r="B24" s="3">
        <v>1269</v>
      </c>
      <c r="C24" s="3">
        <v>1082</v>
      </c>
      <c r="D24" s="3">
        <v>979</v>
      </c>
      <c r="E24" s="3">
        <v>884</v>
      </c>
      <c r="F24" s="3">
        <v>776</v>
      </c>
      <c r="G24" s="3">
        <v>688</v>
      </c>
      <c r="H24" s="3">
        <v>574</v>
      </c>
      <c r="I24" s="3">
        <v>474</v>
      </c>
      <c r="J24" s="3">
        <v>383</v>
      </c>
      <c r="K24" s="3">
        <v>179</v>
      </c>
      <c r="L24" s="4"/>
      <c r="N24" s="2">
        <v>0.37830000000000003</v>
      </c>
      <c r="O24" s="5">
        <f t="shared" si="2"/>
        <v>480.06270000000001</v>
      </c>
      <c r="P24" s="5">
        <f t="shared" si="3"/>
        <v>409.32060000000001</v>
      </c>
      <c r="Q24" s="5">
        <f t="shared" si="4"/>
        <v>370.35570000000001</v>
      </c>
      <c r="R24" s="5">
        <f t="shared" si="5"/>
        <v>334.41720000000004</v>
      </c>
      <c r="S24" s="5">
        <f t="shared" si="6"/>
        <v>293.56080000000003</v>
      </c>
      <c r="T24" s="5">
        <f t="shared" si="7"/>
        <v>260.2704</v>
      </c>
      <c r="U24" s="5">
        <f t="shared" si="8"/>
        <v>217.14420000000001</v>
      </c>
      <c r="V24" s="5">
        <f t="shared" si="9"/>
        <v>179.3142</v>
      </c>
      <c r="W24" s="5">
        <f t="shared" si="10"/>
        <v>144.88890000000001</v>
      </c>
      <c r="X24" s="5">
        <f t="shared" si="11"/>
        <v>67.715699999999998</v>
      </c>
      <c r="AB24" s="2">
        <v>0.37830000000000003</v>
      </c>
      <c r="AC24" s="5">
        <f t="shared" si="1"/>
        <v>480.06270000000001</v>
      </c>
    </row>
    <row r="25" spans="1:74" x14ac:dyDescent="0.25">
      <c r="A25" s="2">
        <v>0.38529999999999998</v>
      </c>
      <c r="B25" s="3">
        <v>1251</v>
      </c>
      <c r="C25" s="3">
        <v>1067</v>
      </c>
      <c r="D25" s="3">
        <v>968</v>
      </c>
      <c r="E25" s="3">
        <v>870</v>
      </c>
      <c r="F25" s="3">
        <v>756</v>
      </c>
      <c r="G25" s="3">
        <v>670</v>
      </c>
      <c r="H25" s="3">
        <v>557</v>
      </c>
      <c r="I25" s="3">
        <v>467</v>
      </c>
      <c r="J25" s="3">
        <v>365</v>
      </c>
      <c r="K25" s="3">
        <v>159</v>
      </c>
      <c r="L25" s="4"/>
      <c r="N25" s="2">
        <v>0.38529999999999998</v>
      </c>
      <c r="O25" s="5">
        <f t="shared" si="2"/>
        <v>482.01029999999997</v>
      </c>
      <c r="P25" s="5">
        <f t="shared" si="3"/>
        <v>411.11509999999998</v>
      </c>
      <c r="Q25" s="5">
        <f t="shared" si="4"/>
        <v>372.97039999999998</v>
      </c>
      <c r="R25" s="5">
        <f t="shared" si="5"/>
        <v>335.21099999999996</v>
      </c>
      <c r="S25" s="5">
        <f t="shared" si="6"/>
        <v>291.28679999999997</v>
      </c>
      <c r="T25" s="5">
        <f t="shared" si="7"/>
        <v>258.15100000000001</v>
      </c>
      <c r="U25" s="5">
        <f t="shared" si="8"/>
        <v>214.6121</v>
      </c>
      <c r="V25" s="5">
        <f t="shared" si="9"/>
        <v>179.93509999999998</v>
      </c>
      <c r="W25" s="5">
        <f t="shared" si="10"/>
        <v>140.6345</v>
      </c>
      <c r="X25" s="5">
        <f t="shared" si="11"/>
        <v>61.262699999999995</v>
      </c>
      <c r="AB25" s="2">
        <v>0.38529999999999998</v>
      </c>
      <c r="AC25" s="5">
        <f t="shared" si="1"/>
        <v>482.01029999999997</v>
      </c>
    </row>
    <row r="26" spans="1:74" x14ac:dyDescent="0.25">
      <c r="A26" s="2">
        <v>0.39910000000000001</v>
      </c>
      <c r="B26" s="3">
        <v>1191</v>
      </c>
      <c r="C26" s="3">
        <v>1013</v>
      </c>
      <c r="D26" s="3">
        <v>904</v>
      </c>
      <c r="E26" s="3">
        <v>808</v>
      </c>
      <c r="F26" s="3">
        <v>711</v>
      </c>
      <c r="G26" s="3">
        <v>608</v>
      </c>
      <c r="H26" s="3">
        <v>511</v>
      </c>
      <c r="I26" s="3">
        <v>416</v>
      </c>
      <c r="J26" s="3">
        <v>300</v>
      </c>
      <c r="K26" s="3">
        <v>97</v>
      </c>
      <c r="L26" s="4"/>
      <c r="N26" s="2">
        <v>0.39910000000000001</v>
      </c>
      <c r="O26" s="5">
        <f t="shared" si="2"/>
        <v>475.32810000000001</v>
      </c>
      <c r="P26" s="5">
        <f t="shared" si="3"/>
        <v>404.28829999999999</v>
      </c>
      <c r="Q26" s="5">
        <f t="shared" si="4"/>
        <v>360.78640000000001</v>
      </c>
      <c r="R26" s="5">
        <f t="shared" si="5"/>
        <v>322.47280000000001</v>
      </c>
      <c r="S26" s="5">
        <f t="shared" si="6"/>
        <v>283.76010000000002</v>
      </c>
      <c r="T26" s="5">
        <f t="shared" si="7"/>
        <v>242.65280000000001</v>
      </c>
      <c r="U26" s="5">
        <f t="shared" si="8"/>
        <v>203.9401</v>
      </c>
      <c r="V26" s="5">
        <f t="shared" si="9"/>
        <v>166.0256</v>
      </c>
      <c r="W26" s="5">
        <f t="shared" si="10"/>
        <v>119.73</v>
      </c>
      <c r="X26" s="5">
        <f t="shared" si="11"/>
        <v>38.712699999999998</v>
      </c>
      <c r="AB26" s="2">
        <v>0.39910000000000001</v>
      </c>
      <c r="AC26" s="5">
        <f t="shared" si="1"/>
        <v>475.32810000000001</v>
      </c>
    </row>
    <row r="27" spans="1:74" x14ac:dyDescent="0.25">
      <c r="A27" s="2">
        <v>0.41980000000000001</v>
      </c>
      <c r="B27" s="3">
        <v>1068</v>
      </c>
      <c r="C27" s="3">
        <v>887</v>
      </c>
      <c r="D27" s="3">
        <v>784</v>
      </c>
      <c r="E27" s="3">
        <v>689</v>
      </c>
      <c r="F27" s="3">
        <v>576</v>
      </c>
      <c r="G27" s="3">
        <v>486</v>
      </c>
      <c r="H27" s="3">
        <v>393</v>
      </c>
      <c r="I27" s="3">
        <v>287</v>
      </c>
      <c r="J27" s="3">
        <v>181</v>
      </c>
      <c r="K27" s="3"/>
      <c r="L27" s="4"/>
      <c r="N27" s="2">
        <v>0.41980000000000001</v>
      </c>
      <c r="O27" s="5">
        <f t="shared" si="2"/>
        <v>448.34640000000002</v>
      </c>
      <c r="P27" s="5">
        <f t="shared" si="3"/>
        <v>372.36259999999999</v>
      </c>
      <c r="Q27" s="5">
        <f t="shared" si="4"/>
        <v>329.1232</v>
      </c>
      <c r="R27" s="5">
        <f t="shared" si="5"/>
        <v>289.24220000000003</v>
      </c>
      <c r="S27" s="5">
        <f t="shared" si="6"/>
        <v>241.8048</v>
      </c>
      <c r="T27" s="5">
        <f t="shared" si="7"/>
        <v>204.02279999999999</v>
      </c>
      <c r="U27" s="5">
        <f t="shared" si="8"/>
        <v>164.98140000000001</v>
      </c>
      <c r="V27" s="5">
        <f t="shared" si="9"/>
        <v>120.48260000000001</v>
      </c>
      <c r="W27" s="5">
        <f t="shared" si="10"/>
        <v>75.983800000000002</v>
      </c>
      <c r="X27" s="5"/>
      <c r="AB27" s="2">
        <v>0.41980000000000001</v>
      </c>
      <c r="AC27" s="5">
        <f t="shared" si="1"/>
        <v>448.34640000000002</v>
      </c>
    </row>
    <row r="28" spans="1:74" x14ac:dyDescent="0.25">
      <c r="A28" s="2">
        <v>0.43969999999999998</v>
      </c>
      <c r="B28" s="3">
        <v>915</v>
      </c>
      <c r="C28" s="3">
        <v>726</v>
      </c>
      <c r="D28" s="3">
        <v>633</v>
      </c>
      <c r="E28" s="3">
        <v>534</v>
      </c>
      <c r="F28" s="3">
        <v>428</v>
      </c>
      <c r="G28" s="3">
        <v>326</v>
      </c>
      <c r="H28" s="3">
        <v>230</v>
      </c>
      <c r="I28" s="3">
        <v>122</v>
      </c>
      <c r="J28" s="3">
        <v>25</v>
      </c>
      <c r="K28" s="3"/>
      <c r="L28" s="4"/>
      <c r="N28" s="2">
        <v>0.43969999999999998</v>
      </c>
      <c r="O28" s="5">
        <f t="shared" si="2"/>
        <v>402.32549999999998</v>
      </c>
      <c r="P28" s="5">
        <f t="shared" si="3"/>
        <v>319.22219999999999</v>
      </c>
      <c r="Q28" s="5">
        <f t="shared" si="4"/>
        <v>278.33009999999996</v>
      </c>
      <c r="R28" s="5">
        <f t="shared" si="5"/>
        <v>234.79979999999998</v>
      </c>
      <c r="S28" s="5">
        <f t="shared" si="6"/>
        <v>188.19159999999999</v>
      </c>
      <c r="T28" s="5">
        <f t="shared" si="7"/>
        <v>143.34219999999999</v>
      </c>
      <c r="U28" s="5">
        <f t="shared" si="8"/>
        <v>101.131</v>
      </c>
      <c r="V28" s="5">
        <f t="shared" si="9"/>
        <v>53.6434</v>
      </c>
      <c r="W28" s="5">
        <f t="shared" si="10"/>
        <v>10.9925</v>
      </c>
      <c r="X28" s="5"/>
      <c r="AB28" s="2">
        <v>0.43969999999999998</v>
      </c>
      <c r="AC28" s="5">
        <f t="shared" si="1"/>
        <v>402.32549999999998</v>
      </c>
    </row>
    <row r="29" spans="1:74" x14ac:dyDescent="0.25">
      <c r="A29" s="2">
        <v>0.46150000000000002</v>
      </c>
      <c r="B29" s="3">
        <v>680</v>
      </c>
      <c r="C29" s="3">
        <v>498</v>
      </c>
      <c r="D29" s="3">
        <v>390</v>
      </c>
      <c r="E29" s="3">
        <v>298</v>
      </c>
      <c r="F29" s="3">
        <v>200</v>
      </c>
      <c r="G29" s="3">
        <v>86</v>
      </c>
      <c r="H29" s="3">
        <v>2</v>
      </c>
      <c r="I29" s="3"/>
      <c r="J29" s="3"/>
      <c r="K29" s="3"/>
      <c r="L29" s="4"/>
      <c r="N29" s="2">
        <v>0.46150000000000002</v>
      </c>
      <c r="O29" s="5">
        <f t="shared" si="2"/>
        <v>313.82</v>
      </c>
      <c r="P29" s="5">
        <f t="shared" si="3"/>
        <v>229.827</v>
      </c>
      <c r="Q29" s="5">
        <f t="shared" si="4"/>
        <v>179.98500000000001</v>
      </c>
      <c r="R29" s="5">
        <f t="shared" si="5"/>
        <v>137.52700000000002</v>
      </c>
      <c r="S29" s="5">
        <f t="shared" si="6"/>
        <v>92.300000000000011</v>
      </c>
      <c r="T29" s="5">
        <f t="shared" si="7"/>
        <v>39.689</v>
      </c>
      <c r="U29" s="5">
        <f t="shared" si="8"/>
        <v>0.92300000000000004</v>
      </c>
      <c r="V29" s="5"/>
      <c r="W29" s="5"/>
      <c r="X29" s="5"/>
      <c r="AB29" s="2">
        <v>0.46150000000000002</v>
      </c>
      <c r="AC29" s="5">
        <f t="shared" si="1"/>
        <v>313.82</v>
      </c>
    </row>
    <row r="30" spans="1:74" x14ac:dyDescent="0.25">
      <c r="A30" s="2">
        <v>0.4819</v>
      </c>
      <c r="B30" s="3">
        <v>390</v>
      </c>
      <c r="C30" s="3">
        <v>203</v>
      </c>
      <c r="D30" s="3">
        <v>95</v>
      </c>
      <c r="E30" s="3">
        <v>12</v>
      </c>
      <c r="F30" s="3"/>
      <c r="G30" s="3"/>
      <c r="H30" s="3"/>
      <c r="I30" s="3"/>
      <c r="J30" s="3"/>
      <c r="K30" s="3"/>
      <c r="L30" s="4"/>
      <c r="N30" s="2">
        <v>0.4819</v>
      </c>
      <c r="O30" s="5">
        <f t="shared" si="2"/>
        <v>187.941</v>
      </c>
      <c r="P30" s="5">
        <f t="shared" si="3"/>
        <v>97.825699999999998</v>
      </c>
      <c r="Q30" s="5">
        <f t="shared" si="4"/>
        <v>45.780499999999996</v>
      </c>
      <c r="R30" s="5">
        <f t="shared" si="5"/>
        <v>5.7827999999999999</v>
      </c>
      <c r="S30" s="5"/>
      <c r="T30" s="5"/>
      <c r="U30" s="5"/>
      <c r="V30" s="5"/>
      <c r="W30" s="5"/>
      <c r="X30" s="5"/>
      <c r="AB30" s="2">
        <v>0.4819</v>
      </c>
      <c r="AC30" s="5">
        <f t="shared" si="1"/>
        <v>187.941</v>
      </c>
    </row>
    <row r="31" spans="1:74" x14ac:dyDescent="0.25">
      <c r="A31" s="2">
        <v>0.50319999999999998</v>
      </c>
      <c r="B31" s="3">
        <v>14</v>
      </c>
      <c r="C31" s="3"/>
      <c r="D31" s="3"/>
      <c r="E31" s="3"/>
      <c r="F31" s="3"/>
      <c r="G31" s="3"/>
      <c r="H31" s="3"/>
      <c r="I31" s="3"/>
      <c r="J31" s="3"/>
      <c r="K31" s="3"/>
      <c r="L31" s="4"/>
      <c r="N31" s="2">
        <v>0.50319999999999998</v>
      </c>
      <c r="O31" s="5">
        <f t="shared" si="2"/>
        <v>7.0447999999999995</v>
      </c>
      <c r="P31" s="5"/>
      <c r="Q31" s="5"/>
      <c r="R31" s="5"/>
      <c r="S31" s="5"/>
      <c r="T31" s="5"/>
      <c r="U31" s="5"/>
      <c r="V31" s="5"/>
      <c r="W31" s="5"/>
      <c r="X31" s="5"/>
      <c r="AB31" s="2">
        <v>0.50319999999999998</v>
      </c>
      <c r="AC31" s="5">
        <f t="shared" si="1"/>
        <v>7.0447999999999995</v>
      </c>
    </row>
    <row r="32" spans="1:74" x14ac:dyDescent="0.25">
      <c r="A32" s="2">
        <v>0.504</v>
      </c>
      <c r="B32" s="3">
        <v>0</v>
      </c>
      <c r="C32" s="3"/>
      <c r="D32" s="3"/>
      <c r="E32" s="3"/>
      <c r="F32" s="3"/>
      <c r="G32" s="3"/>
      <c r="H32" s="3"/>
      <c r="I32" s="3"/>
      <c r="J32" s="3"/>
      <c r="K32" s="3"/>
      <c r="L32" s="4"/>
      <c r="N32" s="2">
        <v>0.504</v>
      </c>
      <c r="O32" s="5">
        <v>0</v>
      </c>
      <c r="P32" s="5"/>
      <c r="Q32" s="5"/>
      <c r="R32" s="5"/>
      <c r="S32" s="5"/>
      <c r="T32" s="5"/>
      <c r="U32" s="5"/>
      <c r="V32" s="5"/>
      <c r="W32" s="5"/>
      <c r="X32" s="5"/>
      <c r="AB32" s="2">
        <v>0.504</v>
      </c>
      <c r="AC32" s="5">
        <f t="shared" si="1"/>
        <v>0</v>
      </c>
    </row>
    <row r="42" spans="31:74" x14ac:dyDescent="0.25">
      <c r="AE42" t="s">
        <v>5</v>
      </c>
      <c r="AF42">
        <f>-559158*4</f>
        <v>-2236632</v>
      </c>
      <c r="AH42" t="s">
        <v>2</v>
      </c>
      <c r="AP42" t="s">
        <v>5</v>
      </c>
      <c r="AQ42">
        <f>-151937*4</f>
        <v>-607748</v>
      </c>
      <c r="AS42" t="s">
        <v>2</v>
      </c>
      <c r="AZ42" t="s">
        <v>5</v>
      </c>
      <c r="BA42">
        <f>-116378*4</f>
        <v>-465512</v>
      </c>
      <c r="BC42" t="s">
        <v>2</v>
      </c>
      <c r="BI42" t="s">
        <v>5</v>
      </c>
      <c r="BJ42">
        <f>-222159*4</f>
        <v>-888636</v>
      </c>
      <c r="BL42" t="s">
        <v>2</v>
      </c>
      <c r="BS42" t="s">
        <v>5</v>
      </c>
      <c r="BT42">
        <f>-249850*4</f>
        <v>-999400</v>
      </c>
      <c r="BV42" t="s">
        <v>2</v>
      </c>
    </row>
    <row r="43" spans="31:74" x14ac:dyDescent="0.25">
      <c r="AE43" t="s">
        <v>6</v>
      </c>
      <c r="AF43">
        <f>731139*3</f>
        <v>2193417</v>
      </c>
      <c r="AH43">
        <v>0.3736457105489695</v>
      </c>
      <c r="AP43" t="s">
        <v>6</v>
      </c>
      <c r="AQ43">
        <f>146632*3</f>
        <v>439896</v>
      </c>
      <c r="AS43">
        <v>0.36386484269160552</v>
      </c>
      <c r="AZ43" t="s">
        <v>6</v>
      </c>
      <c r="BA43">
        <f>111433*3</f>
        <v>334299</v>
      </c>
      <c r="BC43">
        <v>0.35173314998023614</v>
      </c>
      <c r="BI43" t="s">
        <v>6</v>
      </c>
      <c r="BJ43">
        <f>250079*3</f>
        <v>750237</v>
      </c>
      <c r="BL43">
        <v>0.34081377263827339</v>
      </c>
      <c r="BS43" t="s">
        <v>6</v>
      </c>
      <c r="BT43">
        <f>283724*3</f>
        <v>851172</v>
      </c>
      <c r="BV43">
        <v>0.30559635689316345</v>
      </c>
    </row>
    <row r="44" spans="31:74" x14ac:dyDescent="0.25">
      <c r="AE44" t="s">
        <v>7</v>
      </c>
      <c r="AF44">
        <f>-363188*2</f>
        <v>-726376</v>
      </c>
      <c r="AH44" t="s">
        <v>9</v>
      </c>
      <c r="AP44" t="s">
        <v>7</v>
      </c>
      <c r="AQ44">
        <f>-51177*2</f>
        <v>-102354</v>
      </c>
      <c r="AS44" t="s">
        <v>9</v>
      </c>
      <c r="AZ44" t="s">
        <v>7</v>
      </c>
      <c r="BA44">
        <f>-40016*2</f>
        <v>-80032</v>
      </c>
      <c r="BC44" t="s">
        <v>9</v>
      </c>
      <c r="BI44" t="s">
        <v>7</v>
      </c>
      <c r="BJ44">
        <f>-107617*2</f>
        <v>-215234</v>
      </c>
      <c r="BL44" t="s">
        <v>9</v>
      </c>
      <c r="BS44" t="s">
        <v>7</v>
      </c>
      <c r="BT44">
        <f>-122737*2</f>
        <v>-245474</v>
      </c>
      <c r="BV44" t="s">
        <v>9</v>
      </c>
    </row>
    <row r="45" spans="31:74" x14ac:dyDescent="0.25">
      <c r="AE45" t="s">
        <v>8</v>
      </c>
      <c r="AF45">
        <v>81856</v>
      </c>
      <c r="AH45">
        <f>AF42*AH43^3+AF43*AH43^2+AF44*AH43+AF45</f>
        <v>0</v>
      </c>
      <c r="AP45" t="s">
        <v>8</v>
      </c>
      <c r="AQ45">
        <v>8280</v>
      </c>
      <c r="AS45">
        <f>AQ42*AS43^3+AQ43*AS43^2+AQ44*AS43+AQ45</f>
        <v>0</v>
      </c>
      <c r="AZ45" t="s">
        <v>8</v>
      </c>
      <c r="BA45">
        <v>7048.5</v>
      </c>
      <c r="BC45">
        <f>BA42*BC43^3+BA43*BC43^2+BA44*BC43+BA45</f>
        <v>8.0035533756017685E-11</v>
      </c>
      <c r="BI45" t="s">
        <v>8</v>
      </c>
      <c r="BJ45">
        <v>21390</v>
      </c>
      <c r="BL45">
        <f>BJ42*BL43^3+BJ43*BL43^2+BJ44*BL43+BJ45</f>
        <v>0</v>
      </c>
      <c r="BS45" t="s">
        <v>8</v>
      </c>
      <c r="BT45">
        <v>24048</v>
      </c>
      <c r="BV45">
        <f>BT42*BV43^3+BT43*BV43^2+BT44*BV43+BT45</f>
        <v>0</v>
      </c>
    </row>
    <row r="49" spans="31:41" x14ac:dyDescent="0.25">
      <c r="AE49" s="6" t="s">
        <v>3</v>
      </c>
      <c r="AF49" s="8">
        <v>1000</v>
      </c>
      <c r="AG49" s="8">
        <v>900</v>
      </c>
      <c r="AH49" s="8">
        <v>800</v>
      </c>
      <c r="AI49" s="8">
        <v>700</v>
      </c>
      <c r="AJ49" s="8">
        <v>600</v>
      </c>
      <c r="AK49" s="8">
        <v>500</v>
      </c>
      <c r="AL49" s="8">
        <v>400</v>
      </c>
      <c r="AM49" s="8">
        <v>300</v>
      </c>
      <c r="AN49" s="8">
        <v>200</v>
      </c>
      <c r="AO49" s="8">
        <v>100</v>
      </c>
    </row>
    <row r="50" spans="31:41" x14ac:dyDescent="0.25">
      <c r="AE50" s="6" t="s">
        <v>5</v>
      </c>
      <c r="AF50" s="6">
        <f>-274690</f>
        <v>-274690</v>
      </c>
      <c r="AG50" s="6">
        <f>-559158</f>
        <v>-559158</v>
      </c>
      <c r="AH50" s="6">
        <f>-167715</f>
        <v>-167715</v>
      </c>
      <c r="AI50" s="6">
        <f>-151937</f>
        <v>-151937</v>
      </c>
      <c r="AJ50" s="6">
        <f>-529942</f>
        <v>-529942</v>
      </c>
      <c r="AK50" s="6">
        <f>-116378</f>
        <v>-116378</v>
      </c>
      <c r="AL50" s="6">
        <f>-120329</f>
        <v>-120329</v>
      </c>
      <c r="AM50" s="6">
        <f>-222159</f>
        <v>-222159</v>
      </c>
      <c r="AN50" s="6">
        <f>-272145</f>
        <v>-272145</v>
      </c>
      <c r="AO50" s="6">
        <f>-249850</f>
        <v>-249850</v>
      </c>
    </row>
    <row r="51" spans="31:41" x14ac:dyDescent="0.25">
      <c r="AE51" s="6" t="s">
        <v>6</v>
      </c>
      <c r="AF51" s="6">
        <f>322563</f>
        <v>322563</v>
      </c>
      <c r="AG51" s="6">
        <f>731139</f>
        <v>731139</v>
      </c>
      <c r="AH51" s="6">
        <f>179012</f>
        <v>179012</v>
      </c>
      <c r="AI51" s="6">
        <f>146632</f>
        <v>146632</v>
      </c>
      <c r="AJ51" s="6">
        <f>687982</f>
        <v>687982</v>
      </c>
      <c r="AK51" s="6">
        <f>111433</f>
        <v>111433</v>
      </c>
      <c r="AL51" s="6">
        <f>128332</f>
        <v>128332</v>
      </c>
      <c r="AM51" s="6">
        <f>250079</f>
        <v>250079</v>
      </c>
      <c r="AN51" s="6">
        <f>313546</f>
        <v>313546</v>
      </c>
      <c r="AO51" s="6">
        <f>283724</f>
        <v>283724</v>
      </c>
    </row>
    <row r="52" spans="31:41" x14ac:dyDescent="0.25">
      <c r="AE52" s="6" t="s">
        <v>7</v>
      </c>
      <c r="AF52" s="6">
        <f>-144904</f>
        <v>-144904</v>
      </c>
      <c r="AG52" s="6">
        <f>-363188</f>
        <v>-363188</v>
      </c>
      <c r="AH52" s="6">
        <f>-73836</f>
        <v>-73836</v>
      </c>
      <c r="AI52" s="6">
        <f>-51177</f>
        <v>-51177</v>
      </c>
      <c r="AJ52" s="6">
        <f>-340373</f>
        <v>-340373</v>
      </c>
      <c r="AK52" s="6">
        <f>-40016</f>
        <v>-40016</v>
      </c>
      <c r="AL52" s="6">
        <f>-53643</f>
        <v>-53643</v>
      </c>
      <c r="AM52" s="6">
        <f>-107617</f>
        <v>-107617</v>
      </c>
      <c r="AN52" s="6">
        <f>-137387</f>
        <v>-137387</v>
      </c>
      <c r="AO52" s="6">
        <f>-122737</f>
        <v>-122737</v>
      </c>
    </row>
    <row r="53" spans="31:41" x14ac:dyDescent="0.25">
      <c r="AE53" s="6" t="s">
        <v>8</v>
      </c>
      <c r="AF53" s="6">
        <v>30642</v>
      </c>
      <c r="AG53" s="6">
        <v>81856</v>
      </c>
      <c r="AH53" s="6">
        <v>15000</v>
      </c>
      <c r="AI53" s="6">
        <v>8280</v>
      </c>
      <c r="AJ53" s="6">
        <v>76445</v>
      </c>
      <c r="AK53" s="6">
        <v>7048.5</v>
      </c>
      <c r="AL53" s="6">
        <v>10948</v>
      </c>
      <c r="AM53" s="6">
        <v>21390</v>
      </c>
      <c r="AN53" s="6">
        <v>27393</v>
      </c>
      <c r="AO53" s="6">
        <v>24048</v>
      </c>
    </row>
    <row r="54" spans="31:41" x14ac:dyDescent="0.25">
      <c r="AE54" s="6" t="s">
        <v>10</v>
      </c>
      <c r="AF54" s="6">
        <v>-2209.9</v>
      </c>
      <c r="AG54" s="6">
        <v>-6709.3</v>
      </c>
      <c r="AH54" s="6">
        <v>-990.43</v>
      </c>
      <c r="AI54" s="6">
        <v>-297.39999999999998</v>
      </c>
      <c r="AJ54" s="6">
        <v>-6303.8</v>
      </c>
      <c r="AK54" s="6">
        <v>-329.69</v>
      </c>
      <c r="AL54" s="6">
        <v>-727.72</v>
      </c>
      <c r="AM54" s="6">
        <v>-1494.2</v>
      </c>
      <c r="AN54" s="6">
        <v>-1956.3</v>
      </c>
      <c r="AO54" s="6">
        <v>-1707.6</v>
      </c>
    </row>
    <row r="55" spans="31:41" x14ac:dyDescent="0.25">
      <c r="AE55" s="6" t="s">
        <v>2</v>
      </c>
      <c r="AF55" s="6">
        <v>0.37860079729201901</v>
      </c>
      <c r="AG55" s="6">
        <v>0.3736457105489695</v>
      </c>
      <c r="AH55" s="6">
        <v>0.36601606262373942</v>
      </c>
      <c r="AI55" s="6">
        <v>0.36386484269160552</v>
      </c>
      <c r="AJ55" s="6">
        <v>0.35804457308262294</v>
      </c>
      <c r="AK55" s="6">
        <v>0.35173314998023614</v>
      </c>
      <c r="AL55" s="6">
        <v>0.34454652302339939</v>
      </c>
      <c r="AM55" s="6">
        <v>0.34081377263827339</v>
      </c>
      <c r="AN55" s="6">
        <v>0.3332594778687098</v>
      </c>
      <c r="AO55" s="6">
        <v>0.30559635689316345</v>
      </c>
    </row>
    <row r="60" spans="31:41" x14ac:dyDescent="0.25">
      <c r="AE60" s="6" t="s">
        <v>3</v>
      </c>
      <c r="AF60" s="7">
        <v>1000</v>
      </c>
      <c r="AG60" s="7">
        <v>900</v>
      </c>
      <c r="AH60" s="7">
        <v>800</v>
      </c>
      <c r="AI60" s="7">
        <v>700</v>
      </c>
      <c r="AJ60" s="7">
        <v>600</v>
      </c>
      <c r="AK60" s="7">
        <v>500</v>
      </c>
      <c r="AL60" s="7">
        <v>400</v>
      </c>
      <c r="AM60" s="7">
        <v>300</v>
      </c>
      <c r="AN60" s="7">
        <v>200</v>
      </c>
      <c r="AO60" s="7">
        <v>100</v>
      </c>
    </row>
    <row r="61" spans="31:41" x14ac:dyDescent="0.25">
      <c r="AE61" s="6" t="s">
        <v>12</v>
      </c>
      <c r="AF61" s="6">
        <f t="shared" ref="AF61:AO61" si="12">AF50*AF55^4+AF51*AF55^3+AF52*AF55^2+AF53*AF55+AF54</f>
        <v>481.96844686014038</v>
      </c>
      <c r="AG61" s="6">
        <f t="shared" si="12"/>
        <v>412.00013069979741</v>
      </c>
      <c r="AH61" s="6">
        <f t="shared" si="12"/>
        <v>375.86333645289449</v>
      </c>
      <c r="AI61" s="6">
        <f t="shared" si="12"/>
        <v>340.33738228656432</v>
      </c>
      <c r="AJ61" s="6">
        <f t="shared" si="12"/>
        <v>301.59174682390494</v>
      </c>
      <c r="AK61" s="6">
        <f t="shared" si="12"/>
        <v>266.64373193648186</v>
      </c>
      <c r="AL61" s="6">
        <f t="shared" si="12"/>
        <v>229.56542828369061</v>
      </c>
      <c r="AM61" s="6">
        <f t="shared" si="12"/>
        <v>198.19356600393326</v>
      </c>
      <c r="AN61" s="6">
        <f t="shared" si="12"/>
        <v>162.47780648942285</v>
      </c>
      <c r="AO61" s="6">
        <f t="shared" si="12"/>
        <v>97.311549620776987</v>
      </c>
    </row>
    <row r="62" spans="31:41" x14ac:dyDescent="0.25">
      <c r="AE62" s="6" t="s">
        <v>11</v>
      </c>
      <c r="AF62" s="6">
        <f>(AF55^2)/(AF61*10^-6)</f>
        <v>297.40238109767188</v>
      </c>
      <c r="AG62" s="6">
        <f t="shared" ref="AG62:AO62" si="13">(AG55^2)/(AG61*10^-6)</f>
        <v>338.86182699629171</v>
      </c>
      <c r="AH62" s="6">
        <f t="shared" si="13"/>
        <v>356.42677831487515</v>
      </c>
      <c r="AI62" s="6">
        <f t="shared" si="13"/>
        <v>389.01875209085301</v>
      </c>
      <c r="AJ62" s="6">
        <f t="shared" si="13"/>
        <v>425.06440465948646</v>
      </c>
      <c r="AK62" s="6">
        <f t="shared" si="13"/>
        <v>463.97568732082618</v>
      </c>
      <c r="AL62" s="6">
        <f t="shared" si="13"/>
        <v>517.11752686389912</v>
      </c>
      <c r="AM62" s="6">
        <f t="shared" si="13"/>
        <v>586.06356382743309</v>
      </c>
      <c r="AN62" s="6">
        <f t="shared" si="13"/>
        <v>683.55107684540974</v>
      </c>
      <c r="AO62" s="6">
        <f t="shared" si="13"/>
        <v>959.69218155821261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Богдан Рудюк</dc:creator>
  <cp:lastModifiedBy>Богдан Рудюк</cp:lastModifiedBy>
  <dcterms:created xsi:type="dcterms:W3CDTF">2021-02-08T10:24:27Z</dcterms:created>
  <dcterms:modified xsi:type="dcterms:W3CDTF">2021-02-08T17:14:56Z</dcterms:modified>
</cp:coreProperties>
</file>