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ohda\OneDrive\Рабочий стол\yaganov\LAB2\"/>
    </mc:Choice>
  </mc:AlternateContent>
  <xr:revisionPtr revIDLastSave="0" documentId="13_ncr:1_{7F90EF47-C83C-4223-AD55-DEA5651080F3}" xr6:coauthVersionLast="46" xr6:coauthVersionMax="46" xr10:uidLastSave="{00000000-0000-0000-0000-000000000000}"/>
  <bookViews>
    <workbookView xWindow="2868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C28" i="1" s="1"/>
  <c r="H28" i="1" s="1"/>
  <c r="H15" i="1"/>
  <c r="D33" i="1"/>
  <c r="E29" i="1"/>
  <c r="E30" i="1"/>
  <c r="E31" i="1"/>
  <c r="E32" i="1"/>
  <c r="E33" i="1"/>
  <c r="E34" i="1"/>
  <c r="E35" i="1"/>
  <c r="E36" i="1"/>
  <c r="E37" i="1"/>
  <c r="E38" i="1"/>
  <c r="H29" i="1"/>
  <c r="H30" i="1"/>
  <c r="H31" i="1"/>
  <c r="H32" i="1"/>
  <c r="H33" i="1"/>
  <c r="H34" i="1"/>
  <c r="H35" i="1"/>
  <c r="H36" i="1"/>
  <c r="H37" i="1"/>
  <c r="H38" i="1"/>
  <c r="G29" i="1"/>
  <c r="G30" i="1"/>
  <c r="G31" i="1"/>
  <c r="G32" i="1"/>
  <c r="G33" i="1"/>
  <c r="G34" i="1"/>
  <c r="G35" i="1"/>
  <c r="G36" i="1"/>
  <c r="G37" i="1"/>
  <c r="G38" i="1"/>
  <c r="D29" i="1"/>
  <c r="D30" i="1"/>
  <c r="D31" i="1"/>
  <c r="D32" i="1"/>
  <c r="D34" i="1"/>
  <c r="D35" i="1"/>
  <c r="D36" i="1"/>
  <c r="D37" i="1"/>
  <c r="D38" i="1"/>
  <c r="C29" i="1"/>
  <c r="C30" i="1"/>
  <c r="C31" i="1"/>
  <c r="C32" i="1"/>
  <c r="C33" i="1"/>
  <c r="C34" i="1"/>
  <c r="C35" i="1"/>
  <c r="C36" i="1"/>
  <c r="C37" i="1"/>
  <c r="C38" i="1"/>
  <c r="B29" i="1"/>
  <c r="B30" i="1"/>
  <c r="B31" i="1"/>
  <c r="B32" i="1"/>
  <c r="B33" i="1"/>
  <c r="B34" i="1"/>
  <c r="B35" i="1"/>
  <c r="B36" i="1"/>
  <c r="B37" i="1"/>
  <c r="B38" i="1"/>
  <c r="B15" i="1"/>
  <c r="C15" i="1"/>
  <c r="E15" i="1" s="1"/>
  <c r="B17" i="1"/>
  <c r="C17" i="1" s="1"/>
  <c r="B14" i="1"/>
  <c r="C14" i="1" s="1"/>
  <c r="B16" i="1"/>
  <c r="C16" i="1" s="1"/>
  <c r="B18" i="1"/>
  <c r="C18" i="1" s="1"/>
  <c r="E18" i="1" s="1"/>
  <c r="B19" i="1"/>
  <c r="C19" i="1" s="1"/>
  <c r="B20" i="1"/>
  <c r="C20" i="1" s="1"/>
  <c r="H20" i="1" s="1"/>
  <c r="B21" i="1"/>
  <c r="C21" i="1" s="1"/>
  <c r="B22" i="1"/>
  <c r="C22" i="1" s="1"/>
  <c r="B23" i="1"/>
  <c r="C23" i="1" s="1"/>
  <c r="B13" i="1"/>
  <c r="C13" i="1" s="1"/>
  <c r="B2" i="1"/>
  <c r="D28" i="1" l="1"/>
  <c r="E16" i="1"/>
  <c r="H16" i="1"/>
  <c r="D16" i="1"/>
  <c r="G16" i="1"/>
  <c r="H23" i="1"/>
  <c r="G23" i="1"/>
  <c r="D23" i="1"/>
  <c r="E23" i="1"/>
  <c r="H19" i="1"/>
  <c r="G19" i="1"/>
  <c r="D19" i="1"/>
  <c r="E19" i="1"/>
  <c r="H17" i="1"/>
  <c r="G17" i="1"/>
  <c r="D17" i="1"/>
  <c r="E17" i="1"/>
  <c r="E21" i="1"/>
  <c r="G21" i="1"/>
  <c r="H21" i="1"/>
  <c r="D21" i="1"/>
  <c r="H22" i="1"/>
  <c r="G22" i="1"/>
  <c r="D22" i="1"/>
  <c r="E22" i="1"/>
  <c r="E20" i="1"/>
  <c r="D20" i="1"/>
  <c r="D15" i="1"/>
  <c r="G20" i="1"/>
  <c r="G15" i="1"/>
  <c r="D14" i="1"/>
  <c r="E14" i="1"/>
  <c r="H14" i="1"/>
  <c r="G14" i="1"/>
  <c r="D13" i="1"/>
  <c r="H13" i="1"/>
  <c r="E13" i="1"/>
  <c r="G13" i="1"/>
  <c r="G28" i="1"/>
  <c r="E28" i="1"/>
  <c r="G18" i="1"/>
  <c r="H18" i="1"/>
  <c r="D18" i="1"/>
</calcChain>
</file>

<file path=xl/sharedStrings.xml><?xml version="1.0" encoding="utf-8"?>
<sst xmlns="http://schemas.openxmlformats.org/spreadsheetml/2006/main" count="37" uniqueCount="26">
  <si>
    <t>А</t>
  </si>
  <si>
    <t>B</t>
  </si>
  <si>
    <t>R0</t>
  </si>
  <si>
    <t>T0</t>
  </si>
  <si>
    <t>T</t>
  </si>
  <si>
    <t>К^(-1)</t>
  </si>
  <si>
    <t>К^(-2)</t>
  </si>
  <si>
    <t>Ом</t>
  </si>
  <si>
    <t>К</t>
  </si>
  <si>
    <t>Т (К)</t>
  </si>
  <si>
    <t xml:space="preserve">V </t>
  </si>
  <si>
    <t>В</t>
  </si>
  <si>
    <t>1 терморез</t>
  </si>
  <si>
    <t>2терморез</t>
  </si>
  <si>
    <t>І</t>
  </si>
  <si>
    <t>R1т (Ом)</t>
  </si>
  <si>
    <t>R2т (Ом)</t>
  </si>
  <si>
    <t>dR1(Ом)</t>
  </si>
  <si>
    <t>dR2(Ом)</t>
  </si>
  <si>
    <t>ЗАВДАННЯ №1</t>
  </si>
  <si>
    <t>ЗАВДАННЯ №2</t>
  </si>
  <si>
    <t>ЗАВДАННЯ №3</t>
  </si>
  <si>
    <t>Завдання №1 (при постійній U)</t>
  </si>
  <si>
    <t>Завдання №2 (при постійному I)</t>
  </si>
  <si>
    <t>Завдання №3 (при постійній U)</t>
  </si>
  <si>
    <t>Завдання №4 (при постійному 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</si>
</sst>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4" borderId="0" xfId="0" applyNumberFormat="1" applyFill="1"/>
    <xf numFmtId="165" fontId="0" fillId="0" borderId="0" xfId="0" applyNumberFormat="1"/>
    <xf numFmtId="165" fontId="0" fillId="4" borderId="0" xfId="0" applyNumberFormat="1" applyFill="1"/>
    <xf numFmtId="165" fontId="0" fillId="5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Напруга при постійній напрузі</a:t>
            </a:r>
            <a:r>
              <a:rPr lang="ru-RU" baseline="0">
                <a:solidFill>
                  <a:sysClr val="windowText" lastClr="000000"/>
                </a:solidFill>
              </a:rPr>
              <a:t> з одним терморезистором</a:t>
            </a:r>
            <a:endParaRPr lang="ru-RU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383480006175695"/>
          <c:y val="3.6612891155088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063723017339295E-2"/>
                  <c:y val="0.38194565403839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Sheet1!$A$13:$A$23</c:f>
              <c:numCache>
                <c:formatCode>General</c:formatCode>
                <c:ptCount val="1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</c:numCache>
            </c:numRef>
          </c:xVal>
          <c:yVal>
            <c:numRef>
              <c:f>Sheet1!$D$13:$D$23</c:f>
              <c:numCache>
                <c:formatCode>#,##0.000000</c:formatCode>
                <c:ptCount val="11"/>
                <c:pt idx="0">
                  <c:v>0.16645753109142811</c:v>
                </c:pt>
                <c:pt idx="1">
                  <c:v>0.16775583612955006</c:v>
                </c:pt>
                <c:pt idx="2">
                  <c:v>0.16904817832467844</c:v>
                </c:pt>
                <c:pt idx="3">
                  <c:v>0.17033457908401478</c:v>
                </c:pt>
                <c:pt idx="4">
                  <c:v>0.17161505992250167</c:v>
                </c:pt>
                <c:pt idx="5">
                  <c:v>0.17288964245810792</c:v>
                </c:pt>
                <c:pt idx="6">
                  <c:v>0.1741583484072026</c:v>
                </c:pt>
                <c:pt idx="7">
                  <c:v>0.17542119958001842</c:v>
                </c:pt>
                <c:pt idx="8">
                  <c:v>0.17667821787620269</c:v>
                </c:pt>
                <c:pt idx="9">
                  <c:v>0.17792942528045438</c:v>
                </c:pt>
                <c:pt idx="10">
                  <c:v>0.17917484385824639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20-43CB-8AD6-E9589FE0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994703"/>
        <c:axId val="1689997199"/>
      </c:scatterChart>
      <c:valAx>
        <c:axId val="168999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997199"/>
        <c:crosses val="autoZero"/>
        <c:crossBetween val="midCat"/>
      </c:valAx>
      <c:valAx>
        <c:axId val="168999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99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Напруга</a:t>
            </a:r>
            <a:r>
              <a:rPr lang="ru-RU" baseline="0">
                <a:solidFill>
                  <a:sysClr val="windowText" lastClr="000000"/>
                </a:solidFill>
              </a:rPr>
              <a:t> при постійній напрузі з двома терморезисторами</a:t>
            </a:r>
            <a:endParaRPr lang="ru-RU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Sheet1!$A$13:$A$23</c:f>
              <c:numCache>
                <c:formatCode>General</c:formatCode>
                <c:ptCount val="1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</c:numCache>
            </c:numRef>
          </c:xVal>
          <c:yVal>
            <c:numRef>
              <c:f>Sheet1!$E$13:$E$23</c:f>
              <c:numCache>
                <c:formatCode>#,##0.000000</c:formatCode>
                <c:ptCount val="11"/>
                <c:pt idx="0">
                  <c:v>0.33291506218285621</c:v>
                </c:pt>
                <c:pt idx="1">
                  <c:v>0.33551167225910011</c:v>
                </c:pt>
                <c:pt idx="2">
                  <c:v>0.33809635664935689</c:v>
                </c:pt>
                <c:pt idx="3">
                  <c:v>0.34066915816802956</c:v>
                </c:pt>
                <c:pt idx="4">
                  <c:v>0.34323011984500335</c:v>
                </c:pt>
                <c:pt idx="5">
                  <c:v>0.34577928491621585</c:v>
                </c:pt>
                <c:pt idx="6">
                  <c:v>0.34831669681440519</c:v>
                </c:pt>
                <c:pt idx="7">
                  <c:v>0.35084239916003684</c:v>
                </c:pt>
                <c:pt idx="8">
                  <c:v>0.35335643575240538</c:v>
                </c:pt>
                <c:pt idx="9">
                  <c:v>0.35585885056090877</c:v>
                </c:pt>
                <c:pt idx="10">
                  <c:v>0.35834968771649278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37F-4B15-A925-99DBF259F55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78336407337666"/>
                  <c:y val="0.44077135165237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Sheet1!$A$13:$A$23</c:f>
              <c:numCache>
                <c:formatCode>General</c:formatCode>
                <c:ptCount val="1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</c:numCache>
            </c:numRef>
          </c:xVal>
          <c:yVal>
            <c:numRef>
              <c:f>Sheet1!$E$13:$E$23</c:f>
              <c:numCache>
                <c:formatCode>#,##0.000000</c:formatCode>
                <c:ptCount val="11"/>
                <c:pt idx="0">
                  <c:v>0.33291506218285621</c:v>
                </c:pt>
                <c:pt idx="1">
                  <c:v>0.33551167225910011</c:v>
                </c:pt>
                <c:pt idx="2">
                  <c:v>0.33809635664935689</c:v>
                </c:pt>
                <c:pt idx="3">
                  <c:v>0.34066915816802956</c:v>
                </c:pt>
                <c:pt idx="4">
                  <c:v>0.34323011984500335</c:v>
                </c:pt>
                <c:pt idx="5">
                  <c:v>0.34577928491621585</c:v>
                </c:pt>
                <c:pt idx="6">
                  <c:v>0.34831669681440519</c:v>
                </c:pt>
                <c:pt idx="7">
                  <c:v>0.35084239916003684</c:v>
                </c:pt>
                <c:pt idx="8">
                  <c:v>0.35335643575240538</c:v>
                </c:pt>
                <c:pt idx="9">
                  <c:v>0.35585885056090877</c:v>
                </c:pt>
                <c:pt idx="10">
                  <c:v>0.35834968771649278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7F-4B15-A925-99DBF259F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614079"/>
        <c:axId val="1174607007"/>
      </c:scatterChart>
      <c:valAx>
        <c:axId val="11746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607007"/>
        <c:crosses val="autoZero"/>
        <c:crossBetween val="midCat"/>
      </c:valAx>
      <c:valAx>
        <c:axId val="11746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6140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solidFill>
                  <a:sysClr val="windowText" lastClr="000000"/>
                </a:solidFill>
                <a:effectLst/>
              </a:rPr>
              <a:t>Напруга при постійному струмі з одним терморезистором</a:t>
            </a:r>
            <a:endParaRPr lang="ru-RU" sz="14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6663908415180709"/>
          <c:y val="2.6467201683897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064501704313326E-2"/>
                  <c:y val="0.42268121089184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Sheet1!$A$13:$A$23</c:f>
              <c:numCache>
                <c:formatCode>General</c:formatCode>
                <c:ptCount val="1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</c:numCache>
            </c:numRef>
          </c:xVal>
          <c:yVal>
            <c:numRef>
              <c:f>Sheet1!$G$13:$G$23</c:f>
              <c:numCache>
                <c:formatCode>#,##0.000000</c:formatCode>
                <c:ptCount val="11"/>
                <c:pt idx="0">
                  <c:v>0.19969892033142009</c:v>
                </c:pt>
                <c:pt idx="1">
                  <c:v>0.20157045661862225</c:v>
                </c:pt>
                <c:pt idx="2">
                  <c:v>0.20343920539683319</c:v>
                </c:pt>
                <c:pt idx="3">
                  <c:v>0.20530514444721382</c:v>
                </c:pt>
                <c:pt idx="4">
                  <c:v>0.2071682518835343</c:v>
                </c:pt>
                <c:pt idx="5">
                  <c:v>0.20902850614992002</c:v>
                </c:pt>
                <c:pt idx="6">
                  <c:v>0.21088588601858974</c:v>
                </c:pt>
                <c:pt idx="7">
                  <c:v>0.21274037058759138</c:v>
                </c:pt>
                <c:pt idx="8">
                  <c:v>0.21459193927853204</c:v>
                </c:pt>
                <c:pt idx="9">
                  <c:v>0.21644057183430521</c:v>
                </c:pt>
                <c:pt idx="10">
                  <c:v>0.21828624831681395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2F-40B8-9BD5-31BBC198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240223"/>
        <c:axId val="1683240639"/>
      </c:scatterChart>
      <c:valAx>
        <c:axId val="168324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K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3582234958188035"/>
              <c:y val="0.86722287155244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3240639"/>
        <c:crosses val="autoZero"/>
        <c:crossBetween val="midCat"/>
      </c:valAx>
      <c:valAx>
        <c:axId val="16832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uk-UA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</a:t>
                </a:r>
                <a:r>
                  <a:rPr lang="ru-RU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՛ , В</a:t>
                </a:r>
                <a:endParaRPr lang="ru-RU" sz="14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324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solidFill>
                  <a:sysClr val="windowText" lastClr="000000"/>
                </a:solidFill>
                <a:effectLst/>
              </a:rPr>
              <a:t>Напруга при постійному струмі з двома терморезисторами</a:t>
            </a:r>
            <a:endParaRPr lang="ru-RU" sz="14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3656357690868532"/>
          <c:y val="3.8917090254622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8824429451719339E-2"/>
                  <c:y val="0.39200711743529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Sheet1!$A$13:$A$23</c:f>
              <c:numCache>
                <c:formatCode>General</c:formatCode>
                <c:ptCount val="1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</c:numCache>
            </c:numRef>
          </c:xVal>
          <c:yVal>
            <c:numRef>
              <c:f>Sheet1!$H$13:$H$23</c:f>
              <c:numCache>
                <c:formatCode>#,##0.000000</c:formatCode>
                <c:ptCount val="11"/>
                <c:pt idx="0">
                  <c:v>0.49905948000000011</c:v>
                </c:pt>
                <c:pt idx="1">
                  <c:v>0.50491733000000016</c:v>
                </c:pt>
                <c:pt idx="2">
                  <c:v>0.51079392000000001</c:v>
                </c:pt>
                <c:pt idx="3">
                  <c:v>0.51668925000000021</c:v>
                </c:pt>
                <c:pt idx="4">
                  <c:v>0.52260331999999998</c:v>
                </c:pt>
                <c:pt idx="5">
                  <c:v>0.52853612999999999</c:v>
                </c:pt>
                <c:pt idx="6">
                  <c:v>0.53448768000000002</c:v>
                </c:pt>
                <c:pt idx="7">
                  <c:v>0.54045797000000018</c:v>
                </c:pt>
                <c:pt idx="8">
                  <c:v>0.54644700000000013</c:v>
                </c:pt>
                <c:pt idx="9">
                  <c:v>0.55245477000000009</c:v>
                </c:pt>
                <c:pt idx="10">
                  <c:v>0.55848127999999997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A-465C-82C0-146F8FFA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633839"/>
        <c:axId val="1686643823"/>
      </c:scatterChart>
      <c:valAx>
        <c:axId val="168663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Т,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643823"/>
        <c:crosses val="autoZero"/>
        <c:crossBetween val="midCat"/>
      </c:valAx>
      <c:valAx>
        <c:axId val="16866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uk-UA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</a:t>
                </a:r>
                <a:r>
                  <a:rPr lang="ru-RU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՛</a:t>
                </a:r>
                <a:r>
                  <a:rPr lang="ru-RU" sz="14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՛</a:t>
                </a:r>
                <a:r>
                  <a:rPr lang="ru-RU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В</a:t>
                </a:r>
                <a:endParaRPr lang="ru-RU" sz="14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670876986927834E-2"/>
              <c:y val="0.40980240809284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63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solidFill>
                  <a:sysClr val="windowText" lastClr="000000"/>
                </a:solidFill>
                <a:effectLst/>
              </a:rPr>
              <a:t>Напруга при постійній напрузі з одним терморезистором</a:t>
            </a:r>
            <a:endParaRPr lang="ru-RU" sz="14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473190158432533"/>
                  <c:y val="0.44751884502125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Sheet1!$A$28:$A$38</c:f>
              <c:numCache>
                <c:formatCode>General</c:formatCode>
                <c:ptCount val="1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</c:numCache>
            </c:numRef>
          </c:xVal>
          <c:yVal>
            <c:numRef>
              <c:f>Sheet1!$D$28:$D$38</c:f>
              <c:numCache>
                <c:formatCode>#,##0.000000</c:formatCode>
                <c:ptCount val="11"/>
                <c:pt idx="0">
                  <c:v>0.40969446967570095</c:v>
                </c:pt>
                <c:pt idx="1">
                  <c:v>0.41081348290488762</c:v>
                </c:pt>
                <c:pt idx="2">
                  <c:v>0.41191316577114656</c:v>
                </c:pt>
                <c:pt idx="3">
                  <c:v>0.41299393239781101</c:v>
                </c:pt>
                <c:pt idx="4">
                  <c:v>0.41405618644759257</c:v>
                </c:pt>
                <c:pt idx="5">
                  <c:v>0.41510032142484793</c:v>
                </c:pt>
                <c:pt idx="6">
                  <c:v>0.41612672096805681</c:v>
                </c:pt>
                <c:pt idx="7">
                  <c:v>0.4171357591328605</c:v>
                </c:pt>
                <c:pt idx="8">
                  <c:v>0.41812780066599675</c:v>
                </c:pt>
                <c:pt idx="9">
                  <c:v>0.41910320127045664</c:v>
                </c:pt>
                <c:pt idx="10">
                  <c:v>0.42006230786217147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F-4121-91DB-DF6F32D0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546047"/>
        <c:axId val="1837552287"/>
      </c:scatterChart>
      <c:valAx>
        <c:axId val="183754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Т,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7552287"/>
        <c:crosses val="autoZero"/>
        <c:crossBetween val="midCat"/>
        <c:majorUnit val="5"/>
      </c:valAx>
      <c:valAx>
        <c:axId val="18375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uk-UA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ru-RU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՛ , В</a:t>
                </a:r>
                <a:endParaRPr lang="ru-RU" sz="14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754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solidFill>
                  <a:sysClr val="windowText" lastClr="000000"/>
                </a:solidFill>
                <a:effectLst/>
              </a:rPr>
              <a:t>Напруга при постійній напрузі з двома терморезисторами</a:t>
            </a:r>
            <a:endParaRPr lang="ru-RU" sz="14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6094941226593388"/>
          <c:y val="1.9185860836340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511150331741342"/>
                  <c:y val="0.44514188321762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Sheet1!$A$28:$A$38</c:f>
              <c:numCache>
                <c:formatCode>General</c:formatCode>
                <c:ptCount val="1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</c:numCache>
            </c:numRef>
          </c:xVal>
          <c:yVal>
            <c:numRef>
              <c:f>Sheet1!$E$28:$E$38</c:f>
              <c:numCache>
                <c:formatCode>#,##0.000000</c:formatCode>
                <c:ptCount val="11"/>
                <c:pt idx="0">
                  <c:v>0.81938893935140189</c:v>
                </c:pt>
                <c:pt idx="1">
                  <c:v>0.82162696580977523</c:v>
                </c:pt>
                <c:pt idx="2">
                  <c:v>0.82382633154229312</c:v>
                </c:pt>
                <c:pt idx="3">
                  <c:v>0.82598786479562203</c:v>
                </c:pt>
                <c:pt idx="4">
                  <c:v>0.82811237289518513</c:v>
                </c:pt>
                <c:pt idx="5">
                  <c:v>0.83020064284969586</c:v>
                </c:pt>
                <c:pt idx="6">
                  <c:v>0.83225344193611361</c:v>
                </c:pt>
                <c:pt idx="7">
                  <c:v>0.83427151826572099</c:v>
                </c:pt>
                <c:pt idx="8">
                  <c:v>0.8362556013319935</c:v>
                </c:pt>
                <c:pt idx="9">
                  <c:v>0.83820640254091328</c:v>
                </c:pt>
                <c:pt idx="10">
                  <c:v>0.84012461572434294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72-4BF6-B882-E6F978D4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498287"/>
        <c:axId val="1848502447"/>
      </c:scatterChart>
      <c:valAx>
        <c:axId val="184849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K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502447"/>
        <c:crosses val="autoZero"/>
        <c:crossBetween val="midCat"/>
      </c:valAx>
      <c:valAx>
        <c:axId val="18485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uk-UA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ru-RU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՛՛ , В</a:t>
                </a:r>
                <a:endParaRPr lang="ru-RU" sz="14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49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354415</xdr:colOff>
      <xdr:row>0</xdr:row>
      <xdr:rowOff>28889</xdr:rowOff>
    </xdr:from>
    <xdr:to>
      <xdr:col>16</xdr:col>
      <xdr:colOff>257457</xdr:colOff>
      <xdr:row>5</xdr:row>
      <xdr:rowOff>146538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842AF36-A468-4612-BA25-FE3A02504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0357" y="28889"/>
          <a:ext cx="5984388" cy="1070149"/>
        </a:xfrm>
        <a:prstGeom prst="rect">
          <a:avLst/>
        </a:prstGeom>
      </xdr:spPr>
    </xdr:pic>
    <xdr:clientData/>
  </xdr:twoCellAnchor>
  <xdr:twoCellAnchor editAs="oneCell">
    <xdr:from>
      <xdr:col>6</xdr:col>
      <xdr:colOff>373673</xdr:colOff>
      <xdr:row>4</xdr:row>
      <xdr:rowOff>124557</xdr:rowOff>
    </xdr:from>
    <xdr:to>
      <xdr:col>16</xdr:col>
      <xdr:colOff>36704</xdr:colOff>
      <xdr:row>8</xdr:row>
      <xdr:rowOff>48453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1A8D97C-B4A7-425A-9D2C-BCC5C4DC3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9615" y="886557"/>
          <a:ext cx="5744377" cy="685896"/>
        </a:xfrm>
        <a:prstGeom prst="rect">
          <a:avLst/>
        </a:prstGeom>
      </xdr:spPr>
    </xdr:pic>
    <xdr:clientData/>
  </xdr:twoCellAnchor>
  <xdr:twoCellAnchor editAs="oneCell">
    <xdr:from>
      <xdr:col>9</xdr:col>
      <xdr:colOff>454396</xdr:colOff>
      <xdr:row>26</xdr:row>
      <xdr:rowOff>126405</xdr:rowOff>
    </xdr:from>
    <xdr:to>
      <xdr:col>20</xdr:col>
      <xdr:colOff>416615</xdr:colOff>
      <xdr:row>33</xdr:row>
      <xdr:rowOff>88658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B735681-714F-4DC8-8F97-17AA28A80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59871" y="5136555"/>
          <a:ext cx="6667819" cy="1295753"/>
        </a:xfrm>
        <a:prstGeom prst="rect">
          <a:avLst/>
        </a:prstGeom>
      </xdr:spPr>
    </xdr:pic>
    <xdr:clientData/>
  </xdr:twoCellAnchor>
  <xdr:twoCellAnchor>
    <xdr:from>
      <xdr:col>0</xdr:col>
      <xdr:colOff>551350</xdr:colOff>
      <xdr:row>43</xdr:row>
      <xdr:rowOff>69575</xdr:rowOff>
    </xdr:from>
    <xdr:to>
      <xdr:col>8</xdr:col>
      <xdr:colOff>330168</xdr:colOff>
      <xdr:row>59</xdr:row>
      <xdr:rowOff>41413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BD16DF1-E628-4D00-8169-59FC463C8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47014</xdr:colOff>
      <xdr:row>43</xdr:row>
      <xdr:rowOff>26867</xdr:rowOff>
    </xdr:from>
    <xdr:to>
      <xdr:col>18</xdr:col>
      <xdr:colOff>36635</xdr:colOff>
      <xdr:row>58</xdr:row>
      <xdr:rowOff>58616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A43A094-5F34-4F33-AC85-E4AEA688D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182218</xdr:colOff>
      <xdr:row>62</xdr:row>
      <xdr:rowOff>135834</xdr:rowOff>
    </xdr:from>
    <xdr:to>
      <xdr:col>7</xdr:col>
      <xdr:colOff>604631</xdr:colOff>
      <xdr:row>77</xdr:row>
      <xdr:rowOff>157369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1785855-8D62-4700-A206-627046E19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455542</xdr:colOff>
      <xdr:row>62</xdr:row>
      <xdr:rowOff>69573</xdr:rowOff>
    </xdr:from>
    <xdr:to>
      <xdr:col>18</xdr:col>
      <xdr:colOff>207065</xdr:colOff>
      <xdr:row>77</xdr:row>
      <xdr:rowOff>149086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602D06F-FA23-4108-B633-4E4C77DF0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106431</xdr:colOff>
      <xdr:row>81</xdr:row>
      <xdr:rowOff>48039</xdr:rowOff>
    </xdr:from>
    <xdr:to>
      <xdr:col>8</xdr:col>
      <xdr:colOff>73301</xdr:colOff>
      <xdr:row>98</xdr:row>
      <xdr:rowOff>28161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2684A5B-8102-4223-86CB-31A787122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405846</xdr:colOff>
      <xdr:row>81</xdr:row>
      <xdr:rowOff>36444</xdr:rowOff>
    </xdr:from>
    <xdr:to>
      <xdr:col>18</xdr:col>
      <xdr:colOff>74542</xdr:colOff>
      <xdr:row>98</xdr:row>
      <xdr:rowOff>107673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D43486B-C4FA-4215-8378-0B7771F0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"/>
  <sheetViews>
    <sheetView tabSelected="1" zoomScaleNormal="100" workbookViewId="0">
      <selection activeCell="J41" sqref="J41"/>
    </sheetView>
  </sheetViews>
  <sheetFormatPr defaultRowHeight="15" x14ac:dyDescent="0.25"/>
  <cols>
    <col min="1" max="1" width="9.7109375" customWidth="1"/>
    <col min="2" max="2" width="11.7109375" bestFit="1" customWidth="1"/>
    <col min="5" max="5" width="9.28515625" customWidth="1"/>
  </cols>
  <sheetData>
    <row r="1" spans="1:20" x14ac:dyDescent="0.25">
      <c r="A1" t="s">
        <v>0</v>
      </c>
      <c r="B1">
        <v>7.8740000000000008E-3</v>
      </c>
      <c r="C1" t="s">
        <v>5</v>
      </c>
    </row>
    <row r="2" spans="1:20" x14ac:dyDescent="0.25">
      <c r="A2" t="s">
        <v>1</v>
      </c>
      <c r="B2">
        <f>1.874*10^(-5)</f>
        <v>1.8740000000000004E-5</v>
      </c>
      <c r="C2" t="s">
        <v>6</v>
      </c>
    </row>
    <row r="3" spans="1:20" x14ac:dyDescent="0.25">
      <c r="A3" t="s">
        <v>2</v>
      </c>
      <c r="B3">
        <v>1000</v>
      </c>
      <c r="C3" t="s">
        <v>7</v>
      </c>
    </row>
    <row r="4" spans="1:20" x14ac:dyDescent="0.25">
      <c r="A4" t="s">
        <v>3</v>
      </c>
      <c r="B4">
        <v>298</v>
      </c>
      <c r="C4" t="s">
        <v>8</v>
      </c>
    </row>
    <row r="5" spans="1:20" x14ac:dyDescent="0.25">
      <c r="A5" t="s">
        <v>4</v>
      </c>
      <c r="B5">
        <v>405</v>
      </c>
      <c r="C5" t="s">
        <v>8</v>
      </c>
    </row>
    <row r="6" spans="1:20" x14ac:dyDescent="0.25">
      <c r="A6" t="s">
        <v>10</v>
      </c>
      <c r="B6">
        <v>1</v>
      </c>
      <c r="C6" t="s">
        <v>11</v>
      </c>
    </row>
    <row r="7" spans="1:20" x14ac:dyDescent="0.25">
      <c r="A7" t="s">
        <v>14</v>
      </c>
      <c r="B7">
        <v>1E-3</v>
      </c>
      <c r="C7" t="s">
        <v>0</v>
      </c>
    </row>
    <row r="8" spans="1:20" x14ac:dyDescent="0.25">
      <c r="A8" t="s">
        <v>1</v>
      </c>
      <c r="B8">
        <v>2000</v>
      </c>
      <c r="C8" t="s">
        <v>8</v>
      </c>
    </row>
    <row r="11" spans="1:20" x14ac:dyDescent="0.25">
      <c r="A11" t="s">
        <v>22</v>
      </c>
      <c r="G11" t="s">
        <v>23</v>
      </c>
    </row>
    <row r="12" spans="1:20" ht="19.5" customHeight="1" x14ac:dyDescent="0.25">
      <c r="A12" s="1" t="s">
        <v>9</v>
      </c>
      <c r="B12" s="1" t="s">
        <v>15</v>
      </c>
      <c r="C12" s="1" t="s">
        <v>17</v>
      </c>
      <c r="D12" s="1" t="s">
        <v>12</v>
      </c>
      <c r="E12" s="1" t="s">
        <v>13</v>
      </c>
      <c r="G12" s="2" t="s">
        <v>12</v>
      </c>
      <c r="H12" s="2" t="s">
        <v>13</v>
      </c>
      <c r="O12" s="9"/>
      <c r="P12" s="9"/>
      <c r="Q12" s="9"/>
      <c r="R12" s="9"/>
      <c r="S12" s="9"/>
    </row>
    <row r="13" spans="1:20" x14ac:dyDescent="0.25">
      <c r="A13" s="9">
        <v>400</v>
      </c>
      <c r="B13" s="10">
        <f>B$3*(1+B$1*(A13-B$4)+B$2*(A13-B$4)^2)</f>
        <v>1998.1189600000002</v>
      </c>
      <c r="C13" s="10">
        <f>B13-B$3</f>
        <v>998.11896000000024</v>
      </c>
      <c r="D13" s="6">
        <f xml:space="preserve"> (B$6/4)*(C13/(B$3+(C13/2)))</f>
        <v>0.16645753109142811</v>
      </c>
      <c r="E13" s="6">
        <f t="shared" ref="E13:E23" si="0" xml:space="preserve"> (B$6/2)*(C13/(B$3+(C13/2)))</f>
        <v>0.33291506218285621</v>
      </c>
      <c r="F13" s="6"/>
      <c r="G13" s="6">
        <f>((B$7*B$3)/4)*(C13/(B$3+(C13/4)))</f>
        <v>0.19969892033142009</v>
      </c>
      <c r="H13" s="6">
        <f>(B$7/2)*C13</f>
        <v>0.49905948000000011</v>
      </c>
      <c r="O13" s="9"/>
      <c r="P13" s="10"/>
      <c r="Q13" s="6"/>
      <c r="R13" s="10"/>
      <c r="S13" s="6"/>
    </row>
    <row r="14" spans="1:20" x14ac:dyDescent="0.25">
      <c r="A14" s="9">
        <v>401</v>
      </c>
      <c r="B14" s="10">
        <f t="shared" ref="B14:B23" si="1">B$3*(1+B$1*(A14-B$4)+B$2*(A14-B$4)^2)</f>
        <v>2009.8346600000002</v>
      </c>
      <c r="C14" s="10">
        <f t="shared" ref="C14:C23" si="2">B14-B$3</f>
        <v>1009.8346600000002</v>
      </c>
      <c r="D14" s="6">
        <f t="shared" ref="D14:D17" si="3" xml:space="preserve"> (B$6/4)*(C14/(B$3+(C14/2)))</f>
        <v>0.16775583612955006</v>
      </c>
      <c r="E14" s="6">
        <f t="shared" si="0"/>
        <v>0.33551167225910011</v>
      </c>
      <c r="F14" s="6"/>
      <c r="G14" s="6">
        <f t="shared" ref="G14:G23" si="4">((B$7*B$3)/4)*(C14/(B$3+(C14/4)))</f>
        <v>0.20157045661862225</v>
      </c>
      <c r="H14" s="6">
        <f t="shared" ref="H14:H23" si="5">(B$7/2)*C14</f>
        <v>0.50491733000000016</v>
      </c>
      <c r="O14" s="9"/>
      <c r="P14" s="10"/>
      <c r="Q14" s="6"/>
      <c r="R14" s="9"/>
      <c r="S14" s="9"/>
      <c r="T14" s="9"/>
    </row>
    <row r="15" spans="1:20" x14ac:dyDescent="0.25">
      <c r="A15" s="9">
        <v>402</v>
      </c>
      <c r="B15" s="10">
        <f>B$3*(1+B$1*(A15-B$4)+B$2*(A15-B$4)^2)</f>
        <v>2021.5878399999999</v>
      </c>
      <c r="C15" s="10">
        <f t="shared" si="2"/>
        <v>1021.5878399999999</v>
      </c>
      <c r="D15" s="6">
        <f t="shared" si="3"/>
        <v>0.16904817832467844</v>
      </c>
      <c r="E15" s="6">
        <f t="shared" si="0"/>
        <v>0.33809635664935689</v>
      </c>
      <c r="F15" s="6"/>
      <c r="G15" s="6">
        <f t="shared" si="4"/>
        <v>0.20343920539683319</v>
      </c>
      <c r="H15" s="6">
        <f>(B$7/2)*C15</f>
        <v>0.51079392000000001</v>
      </c>
      <c r="O15" s="9"/>
      <c r="P15" s="10"/>
      <c r="Q15" s="6"/>
      <c r="R15" s="9"/>
      <c r="S15" s="10"/>
      <c r="T15" s="11"/>
    </row>
    <row r="16" spans="1:20" x14ac:dyDescent="0.25">
      <c r="A16" s="9">
        <v>403</v>
      </c>
      <c r="B16" s="10">
        <f t="shared" si="1"/>
        <v>2033.3785000000005</v>
      </c>
      <c r="C16" s="10">
        <f t="shared" si="2"/>
        <v>1033.3785000000005</v>
      </c>
      <c r="D16" s="6">
        <f t="shared" si="3"/>
        <v>0.17033457908401478</v>
      </c>
      <c r="E16" s="6">
        <f t="shared" si="0"/>
        <v>0.34066915816802956</v>
      </c>
      <c r="F16" s="6"/>
      <c r="G16" s="6">
        <f t="shared" si="4"/>
        <v>0.20530514444721382</v>
      </c>
      <c r="H16" s="6">
        <f t="shared" si="5"/>
        <v>0.51668925000000021</v>
      </c>
      <c r="O16" s="9"/>
      <c r="P16" s="10"/>
      <c r="Q16" s="6"/>
      <c r="R16" s="9"/>
      <c r="S16" s="10"/>
      <c r="T16" s="11"/>
    </row>
    <row r="17" spans="1:20" x14ac:dyDescent="0.25">
      <c r="A17" s="9">
        <v>404</v>
      </c>
      <c r="B17" s="10">
        <f>B$3*(1+B$1*(A17-B$4)+B$2*(A17-B$4)^2)</f>
        <v>2045.2066399999999</v>
      </c>
      <c r="C17" s="10">
        <f t="shared" si="2"/>
        <v>1045.2066399999999</v>
      </c>
      <c r="D17" s="6">
        <f t="shared" si="3"/>
        <v>0.17161505992250167</v>
      </c>
      <c r="E17" s="6">
        <f t="shared" si="0"/>
        <v>0.34323011984500335</v>
      </c>
      <c r="F17" s="6"/>
      <c r="G17" s="6">
        <f t="shared" si="4"/>
        <v>0.2071682518835343</v>
      </c>
      <c r="H17" s="6">
        <f t="shared" si="5"/>
        <v>0.52260331999999998</v>
      </c>
      <c r="O17" s="9"/>
      <c r="P17" s="10"/>
      <c r="Q17" s="6"/>
      <c r="R17" s="9"/>
      <c r="S17" s="10"/>
      <c r="T17" s="11"/>
    </row>
    <row r="18" spans="1:20" x14ac:dyDescent="0.25">
      <c r="A18" s="9">
        <v>405</v>
      </c>
      <c r="B18" s="10">
        <f t="shared" si="1"/>
        <v>2057.0722599999999</v>
      </c>
      <c r="C18" s="10">
        <f t="shared" si="2"/>
        <v>1057.0722599999999</v>
      </c>
      <c r="D18" s="6">
        <f xml:space="preserve"> (B$6/4)*(C18/(B$3+(C18/2)))</f>
        <v>0.17288964245810792</v>
      </c>
      <c r="E18" s="6">
        <f xml:space="preserve"> (B$6/2)*(C18/(B$3+(C18/2)))</f>
        <v>0.34577928491621585</v>
      </c>
      <c r="F18" s="6"/>
      <c r="G18" s="6">
        <f t="shared" si="4"/>
        <v>0.20902850614992002</v>
      </c>
      <c r="H18" s="6">
        <f t="shared" si="5"/>
        <v>0.52853612999999999</v>
      </c>
      <c r="O18" s="9"/>
      <c r="P18" s="10"/>
      <c r="Q18" s="6"/>
      <c r="R18" s="9"/>
      <c r="S18" s="10"/>
      <c r="T18" s="11"/>
    </row>
    <row r="19" spans="1:20" x14ac:dyDescent="0.25">
      <c r="A19" s="9">
        <v>406</v>
      </c>
      <c r="B19" s="10">
        <f t="shared" si="1"/>
        <v>2068.9753599999999</v>
      </c>
      <c r="C19" s="10">
        <f t="shared" si="2"/>
        <v>1068.9753599999999</v>
      </c>
      <c r="D19" s="6">
        <f t="shared" ref="D19:D23" si="6" xml:space="preserve"> (B$6/4)*(C19/(B$3+(C19/2)))</f>
        <v>0.1741583484072026</v>
      </c>
      <c r="E19" s="6">
        <f t="shared" si="0"/>
        <v>0.34831669681440519</v>
      </c>
      <c r="F19" s="6"/>
      <c r="G19" s="6">
        <f t="shared" si="4"/>
        <v>0.21088588601858974</v>
      </c>
      <c r="H19" s="6">
        <f t="shared" si="5"/>
        <v>0.53448768000000002</v>
      </c>
      <c r="O19" s="9"/>
      <c r="P19" s="10"/>
      <c r="Q19" s="6"/>
      <c r="R19" s="9"/>
      <c r="S19" s="10"/>
      <c r="T19" s="11"/>
    </row>
    <row r="20" spans="1:20" x14ac:dyDescent="0.25">
      <c r="A20" s="9">
        <v>407</v>
      </c>
      <c r="B20" s="10">
        <f t="shared" si="1"/>
        <v>2080.9159400000003</v>
      </c>
      <c r="C20" s="10">
        <f t="shared" si="2"/>
        <v>1080.9159400000003</v>
      </c>
      <c r="D20" s="6">
        <f t="shared" si="6"/>
        <v>0.17542119958001842</v>
      </c>
      <c r="E20" s="6">
        <f t="shared" si="0"/>
        <v>0.35084239916003684</v>
      </c>
      <c r="F20" s="6"/>
      <c r="G20" s="6">
        <f t="shared" si="4"/>
        <v>0.21274037058759138</v>
      </c>
      <c r="H20" s="6">
        <f t="shared" si="5"/>
        <v>0.54045797000000018</v>
      </c>
      <c r="O20" s="9"/>
      <c r="P20" s="10"/>
      <c r="Q20" s="6"/>
      <c r="R20" s="9"/>
      <c r="S20" s="10"/>
      <c r="T20" s="11"/>
    </row>
    <row r="21" spans="1:20" x14ac:dyDescent="0.25">
      <c r="A21" s="9">
        <v>408</v>
      </c>
      <c r="B21" s="10">
        <f t="shared" si="1"/>
        <v>2092.8940000000002</v>
      </c>
      <c r="C21" s="10">
        <f t="shared" si="2"/>
        <v>1092.8940000000002</v>
      </c>
      <c r="D21" s="6">
        <f t="shared" si="6"/>
        <v>0.17667821787620269</v>
      </c>
      <c r="E21" s="6">
        <f t="shared" si="0"/>
        <v>0.35335643575240538</v>
      </c>
      <c r="F21" s="6"/>
      <c r="G21" s="6">
        <f t="shared" si="4"/>
        <v>0.21459193927853204</v>
      </c>
      <c r="H21" s="6">
        <f t="shared" si="5"/>
        <v>0.54644700000000013</v>
      </c>
      <c r="O21" s="9"/>
      <c r="P21" s="10"/>
      <c r="Q21" s="6"/>
      <c r="R21" s="9"/>
      <c r="S21" s="10"/>
      <c r="T21" s="11"/>
    </row>
    <row r="22" spans="1:20" x14ac:dyDescent="0.25">
      <c r="A22" s="9">
        <v>409</v>
      </c>
      <c r="B22" s="10">
        <f t="shared" si="1"/>
        <v>2104.9095400000001</v>
      </c>
      <c r="C22" s="10">
        <f t="shared" si="2"/>
        <v>1104.9095400000001</v>
      </c>
      <c r="D22" s="6">
        <f t="shared" si="6"/>
        <v>0.17792942528045438</v>
      </c>
      <c r="E22" s="6">
        <f t="shared" si="0"/>
        <v>0.35585885056090877</v>
      </c>
      <c r="F22" s="6"/>
      <c r="G22" s="6">
        <f t="shared" si="4"/>
        <v>0.21644057183430521</v>
      </c>
      <c r="H22" s="6">
        <f t="shared" si="5"/>
        <v>0.55245477000000009</v>
      </c>
      <c r="O22" s="9"/>
      <c r="P22" s="10"/>
      <c r="Q22" s="6"/>
      <c r="R22" s="9"/>
      <c r="S22" s="10"/>
      <c r="T22" s="11"/>
    </row>
    <row r="23" spans="1:20" x14ac:dyDescent="0.25">
      <c r="A23" s="9">
        <v>410</v>
      </c>
      <c r="B23" s="10">
        <f t="shared" si="1"/>
        <v>2116.9625599999999</v>
      </c>
      <c r="C23" s="10">
        <f t="shared" si="2"/>
        <v>1116.9625599999999</v>
      </c>
      <c r="D23" s="6">
        <f t="shared" si="6"/>
        <v>0.17917484385824639</v>
      </c>
      <c r="E23" s="6">
        <f t="shared" si="0"/>
        <v>0.35834968771649278</v>
      </c>
      <c r="F23" s="6"/>
      <c r="G23" s="6">
        <f t="shared" si="4"/>
        <v>0.21828624831681395</v>
      </c>
      <c r="H23" s="6">
        <f t="shared" si="5"/>
        <v>0.55848127999999997</v>
      </c>
      <c r="O23" s="9"/>
      <c r="P23" s="10"/>
      <c r="Q23" s="6"/>
      <c r="R23" s="9"/>
      <c r="S23" s="10"/>
      <c r="T23" s="11"/>
    </row>
    <row r="24" spans="1:20" x14ac:dyDescent="0.25">
      <c r="B24" s="4"/>
      <c r="C24" s="4"/>
      <c r="D24" s="6"/>
      <c r="E24" s="6"/>
      <c r="F24" s="6"/>
      <c r="G24" s="6"/>
      <c r="H24" s="6"/>
      <c r="R24" s="9"/>
      <c r="S24" s="10"/>
      <c r="T24" s="11"/>
    </row>
    <row r="25" spans="1:20" x14ac:dyDescent="0.25">
      <c r="B25" s="4"/>
      <c r="C25" s="4"/>
      <c r="D25" s="6"/>
      <c r="E25" s="6"/>
      <c r="F25" s="6"/>
      <c r="G25" s="6"/>
      <c r="H25" s="6"/>
      <c r="R25" s="9"/>
      <c r="S25" s="10"/>
      <c r="T25" s="11"/>
    </row>
    <row r="26" spans="1:20" x14ac:dyDescent="0.25">
      <c r="A26" t="s">
        <v>24</v>
      </c>
      <c r="B26" s="4"/>
      <c r="C26" s="4"/>
      <c r="D26" s="6"/>
      <c r="E26" s="6"/>
      <c r="F26" s="6"/>
      <c r="G26" t="s">
        <v>25</v>
      </c>
      <c r="H26" s="6"/>
    </row>
    <row r="27" spans="1:20" x14ac:dyDescent="0.25">
      <c r="A27" s="3" t="s">
        <v>9</v>
      </c>
      <c r="B27" s="5" t="s">
        <v>16</v>
      </c>
      <c r="C27" s="3" t="s">
        <v>18</v>
      </c>
      <c r="D27" s="7" t="s">
        <v>12</v>
      </c>
      <c r="E27" s="7" t="s">
        <v>13</v>
      </c>
      <c r="F27" s="6"/>
      <c r="G27" s="8" t="s">
        <v>12</v>
      </c>
      <c r="H27" s="8" t="s">
        <v>13</v>
      </c>
    </row>
    <row r="28" spans="1:20" x14ac:dyDescent="0.25">
      <c r="A28">
        <v>400</v>
      </c>
      <c r="B28" s="4">
        <f>B$3*EXP(B$8*((1/A28)-(1/B$4)))</f>
        <v>180.61106064859811</v>
      </c>
      <c r="C28" s="4">
        <f>B$3-B28</f>
        <v>819.38893935140186</v>
      </c>
      <c r="D28" s="6">
        <f>(B$6/2)*(C28/B3)</f>
        <v>0.40969446967570095</v>
      </c>
      <c r="E28" s="6">
        <f>(B$6)*(C28/B$3)</f>
        <v>0.81938893935140189</v>
      </c>
      <c r="F28" s="6"/>
      <c r="G28" s="6">
        <f>(B$7/2)*C28</f>
        <v>0.40969446967570095</v>
      </c>
      <c r="H28" s="6">
        <f>B$7*C28</f>
        <v>0.81938893935140189</v>
      </c>
    </row>
    <row r="29" spans="1:20" x14ac:dyDescent="0.25">
      <c r="A29">
        <v>401</v>
      </c>
      <c r="B29" s="4">
        <f t="shared" ref="B29:B38" si="7">B$3*EXP(B$8*((1/A29)-(1/B$4)))</f>
        <v>178.37303419022476</v>
      </c>
      <c r="C29" s="4">
        <f t="shared" ref="C29:C38" si="8">B$3-B29</f>
        <v>821.62696580977524</v>
      </c>
      <c r="D29" s="6">
        <f t="shared" ref="D29:D38" si="9">(B$6/2)*(C29/B$3)</f>
        <v>0.41081348290488762</v>
      </c>
      <c r="E29" s="6">
        <f t="shared" ref="E29:E38" si="10">(B$6)*(C29/B$3)</f>
        <v>0.82162696580977523</v>
      </c>
      <c r="F29" s="6"/>
      <c r="G29" s="6">
        <f t="shared" ref="G29:G38" si="11">(B$7/2)*C29</f>
        <v>0.41081348290488762</v>
      </c>
      <c r="H29" s="6">
        <f t="shared" ref="H29:H38" si="12">B$7*C29</f>
        <v>0.82162696580977523</v>
      </c>
    </row>
    <row r="30" spans="1:20" x14ac:dyDescent="0.25">
      <c r="A30">
        <v>402</v>
      </c>
      <c r="B30" s="4">
        <f t="shared" si="7"/>
        <v>176.1736684577069</v>
      </c>
      <c r="C30" s="4">
        <f t="shared" si="8"/>
        <v>823.82633154229313</v>
      </c>
      <c r="D30" s="6">
        <f t="shared" si="9"/>
        <v>0.41191316577114656</v>
      </c>
      <c r="E30" s="6">
        <f t="shared" si="10"/>
        <v>0.82382633154229312</v>
      </c>
      <c r="F30" s="6"/>
      <c r="G30" s="6">
        <f t="shared" si="11"/>
        <v>0.41191316577114656</v>
      </c>
      <c r="H30" s="6">
        <f t="shared" si="12"/>
        <v>0.82382633154229312</v>
      </c>
    </row>
    <row r="31" spans="1:20" x14ac:dyDescent="0.25">
      <c r="A31">
        <v>403</v>
      </c>
      <c r="B31" s="4">
        <f t="shared" si="7"/>
        <v>174.01213520437793</v>
      </c>
      <c r="C31" s="4">
        <f t="shared" si="8"/>
        <v>825.98786479562204</v>
      </c>
      <c r="D31" s="6">
        <f t="shared" si="9"/>
        <v>0.41299393239781101</v>
      </c>
      <c r="E31" s="6">
        <f t="shared" si="10"/>
        <v>0.82598786479562203</v>
      </c>
      <c r="F31" s="6"/>
      <c r="G31" s="6">
        <f t="shared" si="11"/>
        <v>0.41299393239781101</v>
      </c>
      <c r="H31" s="6">
        <f t="shared" si="12"/>
        <v>0.82598786479562203</v>
      </c>
    </row>
    <row r="32" spans="1:20" x14ac:dyDescent="0.25">
      <c r="A32">
        <v>404</v>
      </c>
      <c r="B32" s="4">
        <f t="shared" si="7"/>
        <v>171.8876271048149</v>
      </c>
      <c r="C32" s="4">
        <f t="shared" si="8"/>
        <v>828.1123728951851</v>
      </c>
      <c r="D32" s="6">
        <f t="shared" si="9"/>
        <v>0.41405618644759257</v>
      </c>
      <c r="E32" s="6">
        <f t="shared" si="10"/>
        <v>0.82811237289518513</v>
      </c>
      <c r="F32" s="6"/>
      <c r="G32" s="6">
        <f t="shared" si="11"/>
        <v>0.41405618644759257</v>
      </c>
      <c r="H32" s="6">
        <f t="shared" si="12"/>
        <v>0.82811237289518513</v>
      </c>
    </row>
    <row r="33" spans="1:8" x14ac:dyDescent="0.25">
      <c r="A33">
        <v>405</v>
      </c>
      <c r="B33" s="4">
        <f t="shared" si="7"/>
        <v>169.79935715030413</v>
      </c>
      <c r="C33" s="4">
        <f t="shared" si="8"/>
        <v>830.2006428496959</v>
      </c>
      <c r="D33" s="6">
        <f>(B$6/2)*(C33/B$3)</f>
        <v>0.41510032142484793</v>
      </c>
      <c r="E33" s="6">
        <f t="shared" si="10"/>
        <v>0.83020064284969586</v>
      </c>
      <c r="F33" s="6"/>
      <c r="G33" s="6">
        <f t="shared" si="11"/>
        <v>0.41510032142484793</v>
      </c>
      <c r="H33" s="6">
        <f t="shared" si="12"/>
        <v>0.83020064284969586</v>
      </c>
    </row>
    <row r="34" spans="1:8" x14ac:dyDescent="0.25">
      <c r="A34">
        <v>406</v>
      </c>
      <c r="B34" s="4">
        <f t="shared" si="7"/>
        <v>167.74655806388631</v>
      </c>
      <c r="C34" s="4">
        <f t="shared" si="8"/>
        <v>832.25344193611363</v>
      </c>
      <c r="D34" s="6">
        <f t="shared" si="9"/>
        <v>0.41612672096805681</v>
      </c>
      <c r="E34" s="6">
        <f t="shared" si="10"/>
        <v>0.83225344193611361</v>
      </c>
      <c r="F34" s="6"/>
      <c r="G34" s="6">
        <f t="shared" si="11"/>
        <v>0.41612672096805681</v>
      </c>
      <c r="H34" s="6">
        <f t="shared" si="12"/>
        <v>0.83225344193611361</v>
      </c>
    </row>
    <row r="35" spans="1:8" x14ac:dyDescent="0.25">
      <c r="A35">
        <v>407</v>
      </c>
      <c r="B35" s="4">
        <f t="shared" si="7"/>
        <v>165.72848173427903</v>
      </c>
      <c r="C35" s="4">
        <f t="shared" si="8"/>
        <v>834.27151826572094</v>
      </c>
      <c r="D35" s="6">
        <f t="shared" si="9"/>
        <v>0.4171357591328605</v>
      </c>
      <c r="E35" s="6">
        <f t="shared" si="10"/>
        <v>0.83427151826572099</v>
      </c>
      <c r="F35" s="6"/>
      <c r="G35" s="6">
        <f t="shared" si="11"/>
        <v>0.4171357591328605</v>
      </c>
      <c r="H35" s="6">
        <f t="shared" si="12"/>
        <v>0.83427151826572099</v>
      </c>
    </row>
    <row r="36" spans="1:8" x14ac:dyDescent="0.25">
      <c r="A36">
        <v>408</v>
      </c>
      <c r="B36" s="4">
        <f t="shared" si="7"/>
        <v>163.74439866800651</v>
      </c>
      <c r="C36" s="4">
        <f t="shared" si="8"/>
        <v>836.25560133199349</v>
      </c>
      <c r="D36" s="6">
        <f t="shared" si="9"/>
        <v>0.41812780066599675</v>
      </c>
      <c r="E36" s="6">
        <f t="shared" si="10"/>
        <v>0.8362556013319935</v>
      </c>
      <c r="F36" s="6"/>
      <c r="G36" s="6">
        <f t="shared" si="11"/>
        <v>0.41812780066599675</v>
      </c>
      <c r="H36" s="6">
        <f t="shared" si="12"/>
        <v>0.8362556013319935</v>
      </c>
    </row>
    <row r="37" spans="1:8" x14ac:dyDescent="0.25">
      <c r="A37">
        <v>409</v>
      </c>
      <c r="B37" s="4">
        <f t="shared" si="7"/>
        <v>161.79359745908673</v>
      </c>
      <c r="C37" s="4">
        <f t="shared" si="8"/>
        <v>838.20640254091325</v>
      </c>
      <c r="D37" s="6">
        <f t="shared" si="9"/>
        <v>0.41910320127045664</v>
      </c>
      <c r="E37" s="6">
        <f t="shared" si="10"/>
        <v>0.83820640254091328</v>
      </c>
      <c r="F37" s="6"/>
      <c r="G37" s="6">
        <f t="shared" si="11"/>
        <v>0.41910320127045664</v>
      </c>
      <c r="H37" s="6">
        <f t="shared" si="12"/>
        <v>0.83820640254091328</v>
      </c>
    </row>
    <row r="38" spans="1:8" x14ac:dyDescent="0.25">
      <c r="A38">
        <v>410</v>
      </c>
      <c r="B38" s="4">
        <f t="shared" si="7"/>
        <v>159.87538427565707</v>
      </c>
      <c r="C38" s="4">
        <f t="shared" si="8"/>
        <v>840.1246157243429</v>
      </c>
      <c r="D38" s="6">
        <f t="shared" si="9"/>
        <v>0.42006230786217147</v>
      </c>
      <c r="E38" s="6">
        <f t="shared" si="10"/>
        <v>0.84012461572434294</v>
      </c>
      <c r="F38" s="6"/>
      <c r="G38" s="6">
        <f t="shared" si="11"/>
        <v>0.42006230786217147</v>
      </c>
      <c r="H38" s="6">
        <f t="shared" si="12"/>
        <v>0.84012461572434294</v>
      </c>
    </row>
    <row r="43" spans="1:8" x14ac:dyDescent="0.25">
      <c r="B43" t="s">
        <v>19</v>
      </c>
    </row>
    <row r="62" spans="2:2" x14ac:dyDescent="0.25">
      <c r="B62" t="s">
        <v>20</v>
      </c>
    </row>
    <row r="81" spans="2:2" x14ac:dyDescent="0.25">
      <c r="B81" t="s">
        <v>21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Рудюк</dc:creator>
  <cp:lastModifiedBy>Богдан Рудюк</cp:lastModifiedBy>
  <dcterms:created xsi:type="dcterms:W3CDTF">2015-06-05T18:17:20Z</dcterms:created>
  <dcterms:modified xsi:type="dcterms:W3CDTF">2021-03-01T10:31:33Z</dcterms:modified>
</cp:coreProperties>
</file>